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5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list'!$F$4</definedName>
    <definedName name="MJ">'Krycí list'!$G$4</definedName>
    <definedName name="Mont">'Rekapitulace'!$H$19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'Položky'!$A$1:$G$151</definedName>
    <definedName name="_xlnm.Print_Area" localSheetId="1">'Rekapitulace'!$A$1:$I$27</definedName>
    <definedName name="PocetMJ">'Krycí list'!$G$7</definedName>
    <definedName name="Poznamka">'Krycí list'!$B$37</definedName>
    <definedName name="Projektant">'Krycí list'!$C$7</definedName>
    <definedName name="PSV">'Rekapitulace'!$F$19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>0</definedName>
    <definedName name="solver_num">0</definedName>
    <definedName name="solver_opt">'Položky'!#REF!</definedName>
    <definedName name="solver_typ">1</definedName>
    <definedName name="solver_val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<sst xmlns="http://schemas.openxmlformats.org/spreadsheetml/2006/main" count="440" uniqueCount="286">
  <si>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</si>
  <si>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</si>
  <si>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</si>
  <si>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</si>
  <si>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</si>
  <si>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</si>
  <si>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</si>
  <si>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SO 01 - Úschovna kol</t>
  </si>
  <si>
    <t>Projektant :</t>
  </si>
  <si>
    <t>Počet měrných jednotek :</t>
  </si>
  <si>
    <t>Objednatel :</t>
  </si>
  <si>
    <t>ZŠ Jablunkov, p.o.</t>
  </si>
  <si>
    <t>Náklady na MJ :</t>
  </si>
  <si>
    <t>Počet listů :</t>
  </si>
  <si>
    <t>Zakázkové číslo :</t>
  </si>
  <si>
    <t>Zpracovatel projektu :</t>
  </si>
  <si>
    <t>nodum atelier-na,s.r.o.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</si>
  <si>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</si>
  <si>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</si>
  <si>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</si>
  <si>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</si>
  <si>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</si>
  <si>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</si>
  <si>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</si>
  <si>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</si>
  <si>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</si>
  <si>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</si>
  <si>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</si>
  <si>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</si>
  <si>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</si>
  <si>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</si>
  <si>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</si>
  <si>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</si>
  <si>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</si>
  <si>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</si>
  <si>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</si>
  <si>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</si>
  <si>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Ing. Jan Byrtus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</si>
  <si>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</si>
  <si>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</si>
  <si>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</si>
  <si>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</si>
  <si>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</si>
  <si>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</si>
  <si>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</si>
  <si>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</si>
  <si>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</si>
  <si>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</si>
  <si>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</si>
  <si>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</si>
  <si>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</si>
  <si>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</si>
  <si>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</si>
  <si>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</si>
  <si>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</si>
  <si>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</si>
  <si>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</si>
  <si>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</si>
  <si>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</si>
  <si>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</si>
  <si>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Doprava</t>
  </si>
  <si>
    <t>Vedlejší náklady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</si>
  <si>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</si>
  <si>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</si>
  <si>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</si>
  <si>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</si>
  <si>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</si>
  <si>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</si>
  <si>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</si>
  <si>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</si>
  <si>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</si>
  <si>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</si>
  <si>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</si>
  <si>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</si>
  <si>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121 10-1100.R00</t>
  </si>
  <si>
    <t xml:space="preserve">Sejmutí ornice, pl. do 400 m2, přemístění do 50 m </t>
  </si>
  <si>
    <t>m3</t>
  </si>
  <si>
    <t>8,5*5,2*0,2</t>
  </si>
  <si>
    <t>131 20-1110.R00</t>
  </si>
  <si>
    <t xml:space="preserve">Hloubení nezapaž. jam hor.3 do 50 m3, STROJNĚ </t>
  </si>
  <si>
    <t>pro patky</t>
  </si>
  <si>
    <t>(0,5+0,4)*(0,3+0,4)*0,8*9</t>
  </si>
  <si>
    <t>132 20-1110.R00</t>
  </si>
  <si>
    <t xml:space="preserve">Hloubení rýh š.do 60 cm v hor.3 do 50 m3, STROJNĚ </t>
  </si>
  <si>
    <t>pro trativod</t>
  </si>
  <si>
    <t>20,0*0,4*0,9</t>
  </si>
  <si>
    <t>181 30-0010.RAA</t>
  </si>
  <si>
    <t>Rozprostření ornice v rovině tloušťka 15 cm osetí trávou</t>
  </si>
  <si>
    <t>m2</t>
  </si>
  <si>
    <t>(4,7*2+7,45)*3,5*0,15</t>
  </si>
  <si>
    <t>174 10-0010.RA0</t>
  </si>
  <si>
    <t xml:space="preserve">Zásyp jam, rýh a šachet sypaninou </t>
  </si>
  <si>
    <t>4,536 ;výkop patek</t>
  </si>
  <si>
    <t>-0,5*0,3*0,75*9 ;objem patek</t>
  </si>
  <si>
    <t>7,2 ;výkop trativodu</t>
  </si>
  <si>
    <t>-0,4*0,55*20,0 ; zásyp trativodu štěrkopískem</t>
  </si>
  <si>
    <t>167 10-1101.R00</t>
  </si>
  <si>
    <t xml:space="preserve">Nakládání výkopku z hor.1-4 v množství do 100 m3 </t>
  </si>
  <si>
    <t>4,536+7,2 ;výkopy</t>
  </si>
  <si>
    <t>-6,3235 ;zásypy</t>
  </si>
  <si>
    <t>1,76 ;zásyp pískem el. přípojka</t>
  </si>
  <si>
    <t>162 70-1105.R08</t>
  </si>
  <si>
    <t>Vodorovné přemístění výkopku z hor.1-4 do 10000 m kapacita 8 t</t>
  </si>
  <si>
    <t>199 00-0002.R00</t>
  </si>
  <si>
    <t xml:space="preserve">Poplatek za skládku zeminy 1- 4 </t>
  </si>
  <si>
    <t>Celkem za</t>
  </si>
  <si>
    <t>2</t>
  </si>
  <si>
    <t>Základy,zvláštní zakládání</t>
  </si>
  <si>
    <t>274 27-2140.RT3</t>
  </si>
  <si>
    <t>Zdivo základové z bednicích tvárnic, tl. 30 cm výplň tvárnic betonem C 16/20</t>
  </si>
  <si>
    <t>0,5*1,0*9</t>
  </si>
  <si>
    <t>275 36-1221.R00</t>
  </si>
  <si>
    <t xml:space="preserve">Výztuž základových patek z betonářské ocelí 10216 </t>
  </si>
  <si>
    <t>t</t>
  </si>
  <si>
    <t>dva pruty d10 svisle do patky</t>
  </si>
  <si>
    <t>1,0*2*9*0,00064</t>
  </si>
  <si>
    <t>2 a</t>
  </si>
  <si>
    <t>Trativod</t>
  </si>
  <si>
    <t>721 24-2111.RT1</t>
  </si>
  <si>
    <t>D+M lapač střešních splavenin PP HL660 D 110 mm kolmý odtok</t>
  </si>
  <si>
    <t>kus</t>
  </si>
  <si>
    <t>212 75-5116.R00</t>
  </si>
  <si>
    <t xml:space="preserve">Trativody z drenážních trubek DN 15 cm bez lože </t>
  </si>
  <si>
    <t>m</t>
  </si>
  <si>
    <t>212 97-1122.R00</t>
  </si>
  <si>
    <t xml:space="preserve">Opláštění trativ.z geot.,sklon nad 1:2,5 nad 2,5 m </t>
  </si>
  <si>
    <t>0,4*4*20</t>
  </si>
  <si>
    <t>693-66197</t>
  </si>
  <si>
    <t xml:space="preserve">geotextilie 200 g/m2 š. 200cm </t>
  </si>
  <si>
    <t>20,0*2</t>
  </si>
  <si>
    <t>212 57-1111.R00</t>
  </si>
  <si>
    <t xml:space="preserve">Výplň odvodňov. trativodů štěrkopískem tříděným </t>
  </si>
  <si>
    <t>0,4*0,55*20,0</t>
  </si>
  <si>
    <t>5</t>
  </si>
  <si>
    <t>Komunikace</t>
  </si>
  <si>
    <t>564 41-1111.R00</t>
  </si>
  <si>
    <t>Podklad ze struskového štěrku tloušťky 5 cm fr.8-16mm</t>
  </si>
  <si>
    <t>4,7*7,46</t>
  </si>
  <si>
    <t>564 43-1111.R00</t>
  </si>
  <si>
    <t>Podklad ze struskového štěrku tloušťky 10 cm fr.0-32mm</t>
  </si>
  <si>
    <t>596 21-5020.R00</t>
  </si>
  <si>
    <t xml:space="preserve">Kladení zámkové dlažby tl. 6 cm do drtě tl. 3 cm </t>
  </si>
  <si>
    <t>4,62*7,3</t>
  </si>
  <si>
    <t>592-45114</t>
  </si>
  <si>
    <t xml:space="preserve">dlažba betonová 20x10x6 cm písková </t>
  </si>
  <si>
    <t>33,726*1,03</t>
  </si>
  <si>
    <t>917 86-2111.R00</t>
  </si>
  <si>
    <t xml:space="preserve">Osazení stojat. obrub.bet. s opěrou,lože z C 12/15 </t>
  </si>
  <si>
    <t>4,7*2+7,3</t>
  </si>
  <si>
    <t>592-17422</t>
  </si>
  <si>
    <t xml:space="preserve">obrubník chodníkový betonový 1000/80/200 </t>
  </si>
  <si>
    <t>918 10-1111.R00</t>
  </si>
  <si>
    <t xml:space="preserve">Lože pod obrubníky nebo obruby dlažeb z C 12/15 </t>
  </si>
  <si>
    <t>16,7*0,3*0,1</t>
  </si>
  <si>
    <t>998 22-3011.R00</t>
  </si>
  <si>
    <t xml:space="preserve">Přesun hmot, pozemní komunikace, kryt dlážděný </t>
  </si>
  <si>
    <t>712</t>
  </si>
  <si>
    <t>Živičné krytiny</t>
  </si>
  <si>
    <t>712 31-1101</t>
  </si>
  <si>
    <t>Povlaková krytina střech do 10°, za studena ALP 1 x nátěr - včetně dodávky ALP</t>
  </si>
  <si>
    <t>4,368*6,5</t>
  </si>
  <si>
    <t>712 34-1559</t>
  </si>
  <si>
    <t>Povlaková krytina střech do 10°, NAIP přitavením 1 vrstva - včetně dodávky Sklobit</t>
  </si>
  <si>
    <t>765 52-1111.R00</t>
  </si>
  <si>
    <t>Živičný šindel sklon do 45° obdelníkový, barva černá 065</t>
  </si>
  <si>
    <t>712 22-9112.R00</t>
  </si>
  <si>
    <t xml:space="preserve">Příplatek - ztížení práce u okapnice, živ. šindel </t>
  </si>
  <si>
    <t>712 22-9113.R00</t>
  </si>
  <si>
    <t xml:space="preserve">Příplatek - ztížení práce u nároží, živič. šindel </t>
  </si>
  <si>
    <t>4,368*2+6,5</t>
  </si>
  <si>
    <t>998 71-2101.R00</t>
  </si>
  <si>
    <t xml:space="preserve">Přesun hmot pro povlakové krytiny, výšky do 6 m </t>
  </si>
  <si>
    <t>762</t>
  </si>
  <si>
    <t>Konstrukce tesařské</t>
  </si>
  <si>
    <t>762 33-2120.R00</t>
  </si>
  <si>
    <t xml:space="preserve">Montáž vázaných krovů pravidelných do 224 cm2 </t>
  </si>
  <si>
    <t>kompletní konstrukce přístřešku</t>
  </si>
  <si>
    <t>2,05*3+2,41*4+2,65*4 ;sloup</t>
  </si>
  <si>
    <t>3,42*2+3,465*2+3,18*2 ;šikmé ztužení</t>
  </si>
  <si>
    <t>4,37*8 ;krokve</t>
  </si>
  <si>
    <t>6,5*3 ;vaznice</t>
  </si>
  <si>
    <t>762 39-5000.R00</t>
  </si>
  <si>
    <t xml:space="preserve">Spojovací a ochranné prostředky pro střechy </t>
  </si>
  <si>
    <t>605-960</t>
  </si>
  <si>
    <t xml:space="preserve">řezivo - fošny, hranoly SM, hoblované </t>
  </si>
  <si>
    <t>1,86*1,1</t>
  </si>
  <si>
    <t>762 08-5140.R00</t>
  </si>
  <si>
    <t xml:space="preserve">Hoblování viditelných částí krovu čtyřstranné </t>
  </si>
  <si>
    <t>přebroušení a dohoblování konstrukce</t>
  </si>
  <si>
    <t>762 34-1220.R00</t>
  </si>
  <si>
    <t xml:space="preserve">M. bedn.střech rovn. z aglomer.desek šroubováním </t>
  </si>
  <si>
    <t>6,5*4,368</t>
  </si>
  <si>
    <t>607-26016.A</t>
  </si>
  <si>
    <t xml:space="preserve">Deska dřevoštěpková OSB 3 N - 4PD tl. 22 mm </t>
  </si>
  <si>
    <t>28,392*1,15</t>
  </si>
  <si>
    <t>762 31-110</t>
  </si>
  <si>
    <t xml:space="preserve">Montáž kotevních patek na chem. maltu </t>
  </si>
  <si>
    <t>311-75297</t>
  </si>
  <si>
    <t xml:space="preserve">patka sloupku D 140 x 90 </t>
  </si>
  <si>
    <t>311-75</t>
  </si>
  <si>
    <t xml:space="preserve">atypická patka sloupku V </t>
  </si>
  <si>
    <t>762 41-21</t>
  </si>
  <si>
    <t>D+M olištování rohů přístřešku vč. dodávky - lišta rohová SM 6x6 cm</t>
  </si>
  <si>
    <t>2,4*2+2,75*2</t>
  </si>
  <si>
    <t>998 76-2102.R00</t>
  </si>
  <si>
    <t xml:space="preserve">Přesun hmot pro tesařské konstrukce, výšky do 12 m </t>
  </si>
  <si>
    <t>764</t>
  </si>
  <si>
    <t>Konstrukce klempířské</t>
  </si>
  <si>
    <t>764 39-122</t>
  </si>
  <si>
    <t xml:space="preserve">Závětrná lišta z Pz popl. plechu, rš 330 mm </t>
  </si>
  <si>
    <t>764 32-222</t>
  </si>
  <si>
    <t xml:space="preserve">Oplechování okapů Pz popl. plech, rš 330 mm </t>
  </si>
  <si>
    <t>764 90-8101.RT2</t>
  </si>
  <si>
    <t>Kotlík žlabový kónický SOK,vel.žlabu 125 mm v černé barvě</t>
  </si>
  <si>
    <t>764 90-8104.RT2</t>
  </si>
  <si>
    <t>Žlab podokapní půlkruhový R,velikost 125 mm v černé barvě</t>
  </si>
  <si>
    <t>764 90-8108.RT2</t>
  </si>
  <si>
    <t>Odpadní trouby kruhové SROR, D 87 mm v černé barvě</t>
  </si>
  <si>
    <t>998 76-4101.R00</t>
  </si>
  <si>
    <t xml:space="preserve">Přesun hmot pro klempířské konstr., výšky do 6 m </t>
  </si>
  <si>
    <t>766</t>
  </si>
  <si>
    <t>Konstrukce truhlářské</t>
  </si>
  <si>
    <t>766 41-211</t>
  </si>
  <si>
    <t xml:space="preserve">Obložení stěn nad 1 m2 palubkami SM </t>
  </si>
  <si>
    <t>obklad po spodní hranu krokví</t>
  </si>
  <si>
    <t>;vnější palubkové obklady</t>
  </si>
  <si>
    <t>6,1*2,4</t>
  </si>
  <si>
    <t>2,7*(2,4+2,75)/2*2</t>
  </si>
  <si>
    <t>2,25*2,75*2</t>
  </si>
  <si>
    <t>611-91684</t>
  </si>
  <si>
    <t xml:space="preserve">palubka obkladová SM tloušťka 19 šíře 116 mm A/B </t>
  </si>
  <si>
    <t>40,92*1,15</t>
  </si>
  <si>
    <t>766 66-002</t>
  </si>
  <si>
    <t xml:space="preserve">Montáž dveří dvoukřídlových šířky 160 cm </t>
  </si>
  <si>
    <t>osazeny přímo do nosné konstrukce přístřešku, vč. kování a zámku FAB</t>
  </si>
  <si>
    <t>611-73</t>
  </si>
  <si>
    <t>dveře vchodové plné palubkové dvoukřídlé 1600/2000</t>
  </si>
  <si>
    <t>nosná konstrukce z kovového rámu s povrchovou úpravou RAL 9005, palubková výplň v barvě ostatních konstrukcí</t>
  </si>
  <si>
    <t>998 76-6101.R00</t>
  </si>
  <si>
    <t xml:space="preserve">Přesun hmot pro truhlářské konstr., výšky do 6 m </t>
  </si>
  <si>
    <t>767</t>
  </si>
  <si>
    <t>Konstrukce zámečnické</t>
  </si>
  <si>
    <t>767 99-51</t>
  </si>
  <si>
    <t xml:space="preserve">Montáž kov. atypických konstr. do 5 kg </t>
  </si>
  <si>
    <t>kg</t>
  </si>
  <si>
    <t>767 01</t>
  </si>
  <si>
    <t xml:space="preserve">držák kola stropní </t>
  </si>
  <si>
    <t>ks</t>
  </si>
  <si>
    <t>449-841</t>
  </si>
  <si>
    <t xml:space="preserve">D+M přístroj hasicí práškový, 21A </t>
  </si>
  <si>
    <t>783</t>
  </si>
  <si>
    <t>Nátěry</t>
  </si>
  <si>
    <t>783 78-2209.R00</t>
  </si>
  <si>
    <t>Nátěr tesařských konstrukcí 2x proti plísním a dřevokaznému hmyzu</t>
  </si>
  <si>
    <t>55,8 ;konstrukce přístřešku</t>
  </si>
  <si>
    <t>47,058*2+1,6*2,0*2 ;palubky a vrata</t>
  </si>
  <si>
    <t>783 72-6</t>
  </si>
  <si>
    <t xml:space="preserve">Nátěr lazurovací tesařských konstr. 2x </t>
  </si>
  <si>
    <t>odstín kaštan 0020</t>
  </si>
  <si>
    <t>M21</t>
  </si>
  <si>
    <t>Elektromontáže</t>
  </si>
  <si>
    <t>210 10-00</t>
  </si>
  <si>
    <t>Přípojka elektro v zemi ve volném terénu, kabel CYKY 4 x 16</t>
  </si>
  <si>
    <t>kabel, chránička, výstražná folie</t>
  </si>
  <si>
    <t>210 10 01</t>
  </si>
  <si>
    <t>D+M svítidlo stropní vč. dopojení a vypínáče</t>
  </si>
  <si>
    <t>210 10 02</t>
  </si>
  <si>
    <t>D+M dopojení přípojky ke stávajícímu rozvodu el. v budově vč. zalištování</t>
  </si>
  <si>
    <t>pro osvětlení hřiště</t>
  </si>
  <si>
    <t>M46</t>
  </si>
  <si>
    <t>Zemní práce při montážích</t>
  </si>
  <si>
    <t>460 68-0024</t>
  </si>
  <si>
    <t>Průraz zdivem v cihlové zdi tloušťky 50 cm plochy do 0,09 m2</t>
  </si>
  <si>
    <t>460 20-0173.RT1</t>
  </si>
  <si>
    <t>Výkop kabelové rýhy 40/90 cm  hor.3 strojní výkop rýhy</t>
  </si>
  <si>
    <t>460 30-0002.RT1</t>
  </si>
  <si>
    <t>Záhrn rýh strojem ve volném terénu záhrn rýh a úprava terénu</t>
  </si>
  <si>
    <t>0,4*0,9*11,0 ;výkop rýhy</t>
  </si>
  <si>
    <t>-1,76 ;zásyp pískem</t>
  </si>
  <si>
    <t>460 30-0006.RT1</t>
  </si>
  <si>
    <t>Hutnění zeminy po vrstvách 20 cm hutnění po strojním záhrnu rýh</t>
  </si>
  <si>
    <t>460 42-0022.RT3</t>
  </si>
  <si>
    <t>Zřízení kabelového lože v rýze š. do 65 cm z písku lože tloušťky 20 cm</t>
  </si>
  <si>
    <t>583-30999</t>
  </si>
  <si>
    <t xml:space="preserve">písek zásypový </t>
  </si>
  <si>
    <t>0,4*0,4*11,0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</si>
</sst>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#,##0.00&quot; Kč&quot;"/>
    <numFmt numFmtId="166" formatCode="0.0"/>
  </numFmts>
  <fonts count="18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sz val="8"/>
      <color indexed="5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/>
      <top/>
      <bottom style="double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6">
    <xf numFmtId="0" fontId="0" fillId="0" borderId="0" xfId="0"/>
    <xf numFmtId="0" fontId="0" fillId="0" borderId="1" xfId="0" applyFont="1" applyBorder="1"/>
    <xf numFmtId="0" fontId="0" fillId="0" borderId="2" xfId="0" applyBorder="1"/>
    <xf numFmtId="0" fontId="0" fillId="0" borderId="3" xfId="0" applyFont="1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Font="1" applyBorder="1"/>
    <xf numFmtId="0" fontId="0" fillId="0" borderId="9" xfId="0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Fon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Font="1" applyBorder="1"/>
    <xf numFmtId="0" fontId="0" fillId="0" borderId="15" xfId="0" applyBorder="1"/>
    <xf numFmtId="0" fontId="0" fillId="0" borderId="16" xfId="0" applyFont="1" applyBorder="1"/>
    <xf numFmtId="0" fontId="0" fillId="0" borderId="17" xfId="0" applyBorder="1"/>
    <xf numFmtId="0" fontId="0" fillId="0" borderId="5" xfId="0" applyFont="1" applyBorder="1"/>
    <xf numFmtId="0" fontId="0" fillId="0" borderId="13" xfId="0" applyFont="1" applyBorder="1"/>
    <xf numFmtId="3" fontId="0" fillId="0" borderId="0" xfId="0" applyNumberFormat="1"/>
    <xf numFmtId="0" fontId="6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Font="1" applyBorder="1"/>
    <xf numFmtId="3" fontId="0" fillId="0" borderId="23" xfId="0" applyNumberFormat="1" applyBorder="1"/>
    <xf numFmtId="0" fontId="0" fillId="0" borderId="24" xfId="0" applyBorder="1"/>
    <xf numFmtId="3" fontId="0" fillId="0" borderId="25" xfId="0" applyNumberFormat="1" applyBorder="1"/>
    <xf numFmtId="0" fontId="0" fillId="0" borderId="26" xfId="0" applyBorder="1"/>
    <xf numFmtId="3" fontId="0" fillId="0" borderId="15" xfId="0" applyNumberFormat="1" applyBorder="1"/>
    <xf numFmtId="0" fontId="0" fillId="0" borderId="27" xfId="0" applyBorder="1"/>
    <xf numFmtId="0" fontId="0" fillId="0" borderId="28" xfId="0" applyFont="1" applyBorder="1"/>
    <xf numFmtId="0" fontId="0" fillId="0" borderId="29" xfId="0" applyFont="1" applyBorder="1"/>
    <xf numFmtId="3" fontId="0" fillId="0" borderId="30" xfId="0" applyNumberFormat="1" applyBorder="1"/>
    <xf numFmtId="0" fontId="0" fillId="0" borderId="31" xfId="0" applyFont="1" applyBorder="1"/>
    <xf numFmtId="3" fontId="0" fillId="0" borderId="32" xfId="0" applyNumberFormat="1" applyBorder="1"/>
    <xf numFmtId="0" fontId="0" fillId="0" borderId="33" xfId="0" applyBorder="1"/>
    <xf numFmtId="0" fontId="0" fillId="0" borderId="34" xfId="0" applyFont="1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1" xfId="0" applyFont="1" applyFill="1" applyBorder="1"/>
    <xf numFmtId="0" fontId="7" fillId="0" borderId="32" xfId="0" applyFont="1" applyFill="1" applyBorder="1"/>
    <xf numFmtId="0" fontId="7" fillId="0" borderId="35" xfId="0" applyFont="1" applyFill="1" applyBorder="1"/>
    <xf numFmtId="165" fontId="7" fillId="0" borderId="32" xfId="0" applyNumberFormat="1" applyFont="1" applyFill="1" applyBorder="1"/>
    <xf numFmtId="0" fontId="7" fillId="0" borderId="36" xfId="0" applyFont="1" applyFill="1" applyBorder="1"/>
    <xf numFmtId="0" fontId="7" fillId="0" borderId="0" xfId="0" applyFont="1"/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37" xfId="20" applyFont="1" applyBorder="1">
      <alignment/>
      <protection/>
    </xf>
    <xf numFmtId="0" fontId="0" fillId="0" borderId="37" xfId="20" applyBorder="1">
      <alignment/>
      <protection/>
    </xf>
    <xf numFmtId="0" fontId="0" fillId="0" borderId="37" xfId="20" applyBorder="1" applyAlignment="1">
      <alignment horizontal="right"/>
      <protection/>
    </xf>
    <xf numFmtId="0" fontId="0" fillId="0" borderId="37" xfId="20" applyFont="1" applyBorder="1">
      <alignment/>
      <protection/>
    </xf>
    <xf numFmtId="0" fontId="0" fillId="0" borderId="37" xfId="0" applyNumberFormat="1" applyBorder="1" applyAlignment="1">
      <alignment horizontal="left"/>
    </xf>
    <xf numFmtId="0" fontId="0" fillId="0" borderId="38" xfId="0" applyNumberFormat="1" applyBorder="1"/>
    <xf numFmtId="0" fontId="4" fillId="0" borderId="39" xfId="20" applyFont="1" applyBorder="1">
      <alignment/>
      <protection/>
    </xf>
    <xf numFmtId="0" fontId="0" fillId="0" borderId="39" xfId="20" applyBorder="1">
      <alignment/>
      <protection/>
    </xf>
    <xf numFmtId="0" fontId="0" fillId="0" borderId="39" xfId="20" applyBorder="1" applyAlignment="1">
      <alignment horizontal="right"/>
      <protection/>
    </xf>
    <xf numFmtId="49" fontId="6" fillId="0" borderId="18" xfId="0" applyNumberFormat="1" applyFont="1" applyFill="1" applyBorder="1"/>
    <xf numFmtId="0" fontId="6" fillId="0" borderId="19" xfId="0" applyFont="1" applyFill="1" applyBorder="1"/>
    <xf numFmtId="0" fontId="6" fillId="0" borderId="20" xfId="0" applyFont="1" applyFill="1" applyBorder="1"/>
    <xf numFmtId="0" fontId="6" fillId="0" borderId="40" xfId="0" applyFont="1" applyFill="1" applyBorder="1"/>
    <xf numFmtId="0" fontId="6" fillId="0" borderId="41" xfId="0" applyFont="1" applyFill="1" applyBorder="1"/>
    <xf numFmtId="0" fontId="6" fillId="0" borderId="42" xfId="0" applyFont="1" applyFill="1" applyBorder="1"/>
    <xf numFmtId="49" fontId="9" fillId="0" borderId="5" xfId="0" applyNumberFormat="1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3" fontId="0" fillId="0" borderId="6" xfId="0" applyNumberFormat="1" applyFont="1" applyFill="1" applyBorder="1"/>
    <xf numFmtId="3" fontId="0" fillId="0" borderId="43" xfId="0" applyNumberFormat="1" applyFont="1" applyFill="1" applyBorder="1"/>
    <xf numFmtId="3" fontId="0" fillId="0" borderId="44" xfId="0" applyNumberFormat="1" applyFont="1" applyFill="1" applyBorder="1"/>
    <xf numFmtId="0" fontId="6" fillId="0" borderId="18" xfId="0" applyFont="1" applyFill="1" applyBorder="1"/>
    <xf numFmtId="3" fontId="6" fillId="0" borderId="20" xfId="0" applyNumberFormat="1" applyFont="1" applyFill="1" applyBorder="1"/>
    <xf numFmtId="3" fontId="6" fillId="0" borderId="40" xfId="0" applyNumberFormat="1" applyFont="1" applyFill="1" applyBorder="1"/>
    <xf numFmtId="3" fontId="6" fillId="0" borderId="41" xfId="0" applyNumberFormat="1" applyFont="1" applyFill="1" applyBorder="1"/>
    <xf numFmtId="3" fontId="6" fillId="0" borderId="42" xfId="0" applyNumberFormat="1" applyFont="1" applyFill="1" applyBorder="1"/>
    <xf numFmtId="0" fontId="6" fillId="0" borderId="0" xfId="0" applyFont="1"/>
    <xf numFmtId="0" fontId="0" fillId="0" borderId="0" xfId="0" applyFill="1"/>
    <xf numFmtId="0" fontId="6" fillId="0" borderId="24" xfId="0" applyFont="1" applyFill="1" applyBorder="1"/>
    <xf numFmtId="0" fontId="6" fillId="0" borderId="25" xfId="0" applyFont="1" applyFill="1" applyBorder="1"/>
    <xf numFmtId="0" fontId="0" fillId="0" borderId="45" xfId="0" applyFill="1" applyBorder="1"/>
    <xf numFmtId="0" fontId="6" fillId="0" borderId="46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right"/>
    </xf>
    <xf numFmtId="4" fontId="5" fillId="0" borderId="45" xfId="0" applyNumberFormat="1" applyFont="1" applyFill="1" applyBorder="1" applyAlignment="1">
      <alignment horizontal="right"/>
    </xf>
    <xf numFmtId="0" fontId="0" fillId="0" borderId="29" xfId="0" applyFont="1" applyFill="1" applyBorder="1"/>
    <xf numFmtId="0" fontId="0" fillId="0" borderId="22" xfId="0" applyFont="1" applyFill="1" applyBorder="1"/>
    <xf numFmtId="0" fontId="0" fillId="0" borderId="47" xfId="0" applyFont="1" applyFill="1" applyBorder="1"/>
    <xf numFmtId="3" fontId="0" fillId="0" borderId="28" xfId="0" applyNumberFormat="1" applyFont="1" applyFill="1" applyBorder="1" applyAlignment="1">
      <alignment horizontal="right"/>
    </xf>
    <xf numFmtId="166" fontId="0" fillId="0" borderId="48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0" fontId="0" fillId="0" borderId="31" xfId="0" applyFill="1" applyBorder="1"/>
    <xf numFmtId="0" fontId="6" fillId="0" borderId="32" xfId="0" applyFont="1" applyFill="1" applyBorder="1"/>
    <xf numFmtId="0" fontId="0" fillId="0" borderId="32" xfId="0" applyFill="1" applyBorder="1"/>
    <xf numFmtId="4" fontId="0" fillId="0" borderId="50" xfId="0" applyNumberFormat="1" applyFill="1" applyBorder="1"/>
    <xf numFmtId="4" fontId="0" fillId="0" borderId="31" xfId="0" applyNumberFormat="1" applyFill="1" applyBorder="1"/>
    <xf numFmtId="4" fontId="0" fillId="0" borderId="32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"/>
      <protection/>
    </xf>
    <xf numFmtId="0" fontId="12" fillId="0" borderId="0" xfId="20" applyFont="1" applyFill="1" applyAlignment="1">
      <alignment horizontal="center"/>
      <protection/>
    </xf>
    <xf numFmtId="0" fontId="12" fillId="0" borderId="0" xfId="20" applyFont="1" applyFill="1" applyAlignment="1">
      <alignment horizontal="right"/>
      <protection/>
    </xf>
    <xf numFmtId="0" fontId="4" fillId="0" borderId="37" xfId="20" applyFont="1" applyFill="1" applyBorder="1">
      <alignment/>
      <protection/>
    </xf>
    <xf numFmtId="0" fontId="0" fillId="0" borderId="37" xfId="20" applyFill="1" applyBorder="1">
      <alignment/>
      <protection/>
    </xf>
    <xf numFmtId="0" fontId="9" fillId="0" borderId="37" xfId="20" applyFont="1" applyFill="1" applyBorder="1" applyAlignment="1">
      <alignment horizontal="right"/>
      <protection/>
    </xf>
    <xf numFmtId="0" fontId="0" fillId="0" borderId="37" xfId="20" applyFill="1" applyBorder="1" applyAlignment="1">
      <alignment horizontal="left"/>
      <protection/>
    </xf>
    <xf numFmtId="0" fontId="0" fillId="0" borderId="38" xfId="20" applyFill="1" applyBorder="1">
      <alignment/>
      <protection/>
    </xf>
    <xf numFmtId="0" fontId="4" fillId="0" borderId="39" xfId="20" applyFont="1" applyFill="1" applyBorder="1">
      <alignment/>
      <protection/>
    </xf>
    <xf numFmtId="0" fontId="0" fillId="0" borderId="39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8" xfId="20" applyNumberFormat="1" applyFont="1" applyFill="1" applyBorder="1">
      <alignment/>
      <protection/>
    </xf>
    <xf numFmtId="0" fontId="5" fillId="0" borderId="27" xfId="20" applyFont="1" applyFill="1" applyBorder="1" applyAlignment="1">
      <alignment horizontal="center"/>
      <protection/>
    </xf>
    <xf numFmtId="0" fontId="5" fillId="0" borderId="27" xfId="20" applyNumberFormat="1" applyFont="1" applyFill="1" applyBorder="1" applyAlignment="1">
      <alignment horizontal="center"/>
      <protection/>
    </xf>
    <xf numFmtId="0" fontId="5" fillId="0" borderId="48" xfId="20" applyFont="1" applyFill="1" applyBorder="1" applyAlignment="1">
      <alignment horizontal="center"/>
      <protection/>
    </xf>
    <xf numFmtId="0" fontId="6" fillId="0" borderId="43" xfId="20" applyFont="1" applyFill="1" applyBorder="1" applyAlignment="1">
      <alignment horizontal="center"/>
      <protection/>
    </xf>
    <xf numFmtId="49" fontId="6" fillId="0" borderId="43" xfId="20" applyNumberFormat="1" applyFont="1" applyFill="1" applyBorder="1" applyAlignment="1">
      <alignment horizontal="left"/>
      <protection/>
    </xf>
    <xf numFmtId="0" fontId="6" fillId="0" borderId="43" xfId="20" applyFont="1" applyFill="1" applyBorder="1">
      <alignment/>
      <protection/>
    </xf>
    <xf numFmtId="0" fontId="0" fillId="0" borderId="43" xfId="20" applyFill="1" applyBorder="1" applyAlignment="1">
      <alignment horizontal="center"/>
      <protection/>
    </xf>
    <xf numFmtId="0" fontId="0" fillId="0" borderId="43" xfId="20" applyNumberFormat="1" applyFill="1" applyBorder="1" applyAlignment="1">
      <alignment horizontal="right"/>
      <protection/>
    </xf>
    <xf numFmtId="0" fontId="0" fillId="0" borderId="43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43" xfId="20" applyFont="1" applyFill="1" applyBorder="1" applyAlignment="1">
      <alignment horizontal="center"/>
      <protection/>
    </xf>
    <xf numFmtId="49" fontId="8" fillId="0" borderId="43" xfId="20" applyNumberFormat="1" applyFont="1" applyFill="1" applyBorder="1" applyAlignment="1">
      <alignment horizontal="left"/>
      <protection/>
    </xf>
    <xf numFmtId="0" fontId="8" fillId="0" borderId="43" xfId="20" applyFont="1" applyFill="1" applyBorder="1" applyAlignment="1">
      <alignment wrapText="1"/>
      <protection/>
    </xf>
    <xf numFmtId="49" fontId="8" fillId="0" borderId="43" xfId="20" applyNumberFormat="1" applyFont="1" applyFill="1" applyBorder="1" applyAlignment="1">
      <alignment horizontal="center" shrinkToFit="1"/>
      <protection/>
    </xf>
    <xf numFmtId="4" fontId="8" fillId="0" borderId="43" xfId="20" applyNumberFormat="1" applyFont="1" applyFill="1" applyBorder="1" applyAlignment="1">
      <alignment horizontal="right"/>
      <protection/>
    </xf>
    <xf numFmtId="4" fontId="8" fillId="0" borderId="43" xfId="20" applyNumberFormat="1" applyFont="1" applyFill="1" applyBorder="1">
      <alignment/>
      <protection/>
    </xf>
    <xf numFmtId="0" fontId="9" fillId="0" borderId="43" xfId="20" applyFont="1" applyFill="1" applyBorder="1" applyAlignment="1">
      <alignment horizontal="center"/>
      <protection/>
    </xf>
    <xf numFmtId="49" fontId="9" fillId="0" borderId="43" xfId="20" applyNumberFormat="1" applyFont="1" applyFill="1" applyBorder="1" applyAlignment="1">
      <alignment horizontal="left"/>
      <protection/>
    </xf>
    <xf numFmtId="4" fontId="14" fillId="0" borderId="43" xfId="20" applyNumberFormat="1" applyFont="1" applyFill="1" applyBorder="1" applyAlignment="1">
      <alignment horizontal="right" wrapText="1"/>
      <protection/>
    </xf>
    <xf numFmtId="0" fontId="14" fillId="0" borderId="43" xfId="20" applyFont="1" applyFill="1" applyBorder="1" applyAlignment="1">
      <alignment horizontal="left" wrapText="1"/>
      <protection/>
    </xf>
    <xf numFmtId="0" fontId="14" fillId="0" borderId="43" xfId="0" applyFont="1" applyFill="1" applyBorder="1" applyAlignment="1">
      <alignment horizontal="right"/>
    </xf>
    <xf numFmtId="0" fontId="0" fillId="0" borderId="51" xfId="20" applyFill="1" applyBorder="1" applyAlignment="1">
      <alignment horizontal="center"/>
      <protection/>
    </xf>
    <xf numFmtId="49" fontId="4" fillId="0" borderId="51" xfId="20" applyNumberFormat="1" applyFont="1" applyFill="1" applyBorder="1" applyAlignment="1">
      <alignment horizontal="left"/>
      <protection/>
    </xf>
    <xf numFmtId="0" fontId="4" fillId="0" borderId="51" xfId="20" applyFont="1" applyFill="1" applyBorder="1">
      <alignment/>
      <protection/>
    </xf>
    <xf numFmtId="4" fontId="0" fillId="0" borderId="51" xfId="20" applyNumberFormat="1" applyFill="1" applyBorder="1" applyAlignment="1">
      <alignment horizontal="right"/>
      <protection/>
    </xf>
    <xf numFmtId="4" fontId="6" fillId="0" borderId="51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6" fillId="0" borderId="0" xfId="20" applyFont="1" applyAlignment="1">
      <alignment/>
      <protection/>
    </xf>
    <xf numFmtId="0" fontId="17" fillId="0" borderId="0" xfId="20" applyFont="1" applyBorder="1">
      <alignment/>
      <protection/>
    </xf>
    <xf numFmtId="3" fontId="17" fillId="0" borderId="0" xfId="20" applyNumberFormat="1" applyFont="1" applyBorder="1" applyAlignment="1">
      <alignment horizontal="right"/>
      <protection/>
    </xf>
    <xf numFmtId="4" fontId="17" fillId="0" borderId="0" xfId="20" applyNumberFormat="1" applyFont="1" applyBorder="1">
      <alignment/>
      <protection/>
    </xf>
    <xf numFmtId="0" fontId="16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0" fontId="2" fillId="0" borderId="0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2" fillId="0" borderId="5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53" xfId="20" applyFont="1" applyBorder="1" applyAlignment="1">
      <alignment horizontal="center"/>
      <protection/>
    </xf>
    <xf numFmtId="0" fontId="0" fillId="0" borderId="54" xfId="20" applyFont="1" applyBorder="1" applyAlignment="1">
      <alignment horizontal="center"/>
      <protection/>
    </xf>
    <xf numFmtId="0" fontId="0" fillId="0" borderId="55" xfId="20" applyFont="1" applyBorder="1" applyAlignment="1">
      <alignment horizontal="left"/>
      <protection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6" fillId="0" borderId="50" xfId="0" applyNumberFormat="1" applyFont="1" applyFill="1" applyBorder="1" applyAlignment="1">
      <alignment horizontal="right"/>
    </xf>
    <xf numFmtId="0" fontId="10" fillId="0" borderId="0" xfId="20" applyFont="1" applyBorder="1" applyAlignment="1">
      <alignment horizontal="center"/>
      <protection/>
    </xf>
    <xf numFmtId="0" fontId="0" fillId="0" borderId="53" xfId="20" applyFont="1" applyFill="1" applyBorder="1" applyAlignment="1">
      <alignment horizontal="center"/>
      <protection/>
    </xf>
    <xf numFmtId="49" fontId="0" fillId="0" borderId="54" xfId="20" applyNumberFormat="1" applyFont="1" applyFill="1" applyBorder="1" applyAlignment="1">
      <alignment horizontal="center"/>
      <protection/>
    </xf>
    <xf numFmtId="0" fontId="0" fillId="0" borderId="55" xfId="20" applyFill="1" applyBorder="1" applyAlignment="1">
      <alignment horizontal="center" shrinkToFit="1"/>
      <protection/>
    </xf>
    <xf numFmtId="0" fontId="14" fillId="0" borderId="13" xfId="20" applyFont="1" applyFill="1" applyBorder="1" applyAlignment="1">
      <alignment horizontal="left" wrapText="1"/>
      <protection/>
    </xf>
    <xf numFmtId="0" fontId="15" fillId="0" borderId="43" xfId="20" applyFont="1" applyFill="1" applyBorder="1" applyAlignment="1">
      <alignment horizontal="left" wrapText="1" inden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28">
      <selection activeCell="L16" sqref="L1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67" t="s">
        <v>0</v>
      </c>
      <c r="B1" s="167"/>
      <c r="C1" s="167"/>
      <c r="D1" s="167"/>
      <c r="E1" s="167"/>
      <c r="F1" s="167"/>
      <c r="G1" s="167"/>
    </row>
    <row r="2" ht="15" customHeight="1"/>
    <row r="3" spans="1:7" ht="12.95" customHeight="1">
      <c r="A3" s="1" t="s">
        <v>1</v>
      </c>
      <c r="B3" s="2"/>
      <c r="C3" s="3" t="s">
        <v>2</v>
      </c>
      <c r="D3" s="3"/>
      <c r="E3" s="3"/>
      <c r="F3" s="3" t="s">
        <v>3</v>
      </c>
      <c r="G3" s="4"/>
    </row>
    <row r="4" spans="1:7" ht="12.95" customHeight="1">
      <c r="A4" s="5"/>
      <c r="B4" s="6"/>
      <c r="C4" s="7"/>
      <c r="D4" s="8"/>
      <c r="E4" s="8"/>
      <c r="F4" s="9"/>
      <c r="G4" s="10"/>
    </row>
    <row r="5" spans="1:7" ht="12.95" customHeight="1">
      <c r="A5" s="11" t="s">
        <v>4</v>
      </c>
      <c r="B5" s="12"/>
      <c r="C5" s="13" t="s">
        <v>5</v>
      </c>
      <c r="D5" s="13"/>
      <c r="E5" s="13"/>
      <c r="F5" s="14" t="s">
        <v>6</v>
      </c>
      <c r="G5" s="15"/>
    </row>
    <row r="6" spans="1:7" ht="12.95" customHeight="1">
      <c r="A6" s="5"/>
      <c r="B6" s="6"/>
      <c r="C6" s="7" t="s">
        <v>7</v>
      </c>
      <c r="D6" s="8"/>
      <c r="E6" s="8"/>
      <c r="F6" s="16"/>
      <c r="G6" s="10"/>
    </row>
    <row r="7" spans="1:9" ht="12.75">
      <c r="A7" s="11" t="s">
        <v>8</v>
      </c>
      <c r="B7" s="13"/>
      <c r="C7" s="168"/>
      <c r="D7" s="168"/>
      <c r="E7" s="17" t="s">
        <v>9</v>
      </c>
      <c r="F7" s="18"/>
      <c r="G7" s="19">
        <v>0</v>
      </c>
      <c r="H7" s="20"/>
      <c r="I7" s="20"/>
    </row>
    <row r="8" spans="1:7" ht="12.75">
      <c r="A8" s="11" t="s">
        <v>10</v>
      </c>
      <c r="B8" s="13"/>
      <c r="C8" s="168" t="s">
        <v>11</v>
      </c>
      <c r="D8" s="168"/>
      <c r="E8" s="14" t="s">
        <v>12</v>
      </c>
      <c r="F8" s="13"/>
      <c r="G8" s="21">
        <f>IF(PocetMJ=0,0,ROUND((F30+F32)/PocetMJ,1))</f>
        <v>0</v>
      </c>
    </row>
    <row r="9" spans="1:7" ht="12.75">
      <c r="A9" s="22" t="s">
        <v>13</v>
      </c>
      <c r="B9" s="23"/>
      <c r="C9" s="23"/>
      <c r="D9" s="23"/>
      <c r="E9" s="24" t="s">
        <v>14</v>
      </c>
      <c r="F9" s="23"/>
      <c r="G9" s="25"/>
    </row>
    <row r="10" spans="1:57" ht="12.75">
      <c r="A10" s="26" t="s">
        <v>15</v>
      </c>
      <c r="B10" s="9"/>
      <c r="C10" s="9" t="s">
        <v>16</v>
      </c>
      <c r="D10" s="9"/>
      <c r="E10" s="27" t="s">
        <v>17</v>
      </c>
      <c r="F10" s="9"/>
      <c r="G10" s="10"/>
      <c r="BA10" s="28"/>
      <c r="BB10" s="28"/>
      <c r="BC10" s="28"/>
      <c r="BD10" s="28"/>
      <c r="BE10" s="28"/>
    </row>
    <row r="11" spans="1:7" ht="12.75">
      <c r="A11" s="26"/>
      <c r="B11" s="9"/>
      <c r="C11" s="9"/>
      <c r="D11" s="9"/>
      <c r="E11" s="169"/>
      <c r="F11" s="169"/>
      <c r="G11" s="169"/>
    </row>
    <row r="12" spans="1:7" ht="28.5" customHeight="1">
      <c r="A12" s="170" t="s">
        <v>18</v>
      </c>
      <c r="B12" s="170"/>
      <c r="C12" s="170"/>
      <c r="D12" s="170"/>
      <c r="E12" s="170"/>
      <c r="F12" s="170"/>
      <c r="G12" s="170"/>
    </row>
    <row r="13" spans="1:7" ht="17.25" customHeight="1">
      <c r="A13" s="29" t="s">
        <v>19</v>
      </c>
      <c r="B13" s="30"/>
      <c r="C13" s="31"/>
      <c r="D13" s="171" t="s">
        <v>20</v>
      </c>
      <c r="E13" s="171"/>
      <c r="F13" s="171"/>
      <c r="G13" s="171"/>
    </row>
    <row r="14" spans="1:7" ht="15.95" customHeight="1">
      <c r="A14" s="32"/>
      <c r="B14" s="33" t="s">
        <v>21</v>
      </c>
      <c r="C14" s="34">
        <f>Dodavka</f>
        <v>0</v>
      </c>
      <c r="D14" s="35" t="str">
        <f>Rekapitulace!A24</f>
        <v>Doprava</v>
      </c>
      <c r="E14" s="36"/>
      <c r="F14" s="37"/>
      <c r="G14" s="34">
        <f>Rekapitulace!I24</f>
        <v>0</v>
      </c>
    </row>
    <row r="15" spans="1:7" ht="15.95" customHeight="1">
      <c r="A15" s="32" t="s">
        <v>22</v>
      </c>
      <c r="B15" s="33" t="s">
        <v>23</v>
      </c>
      <c r="C15" s="34">
        <f>Mont</f>
        <v>0</v>
      </c>
      <c r="D15" s="22" t="str">
        <f>Rekapitulace!A25</f>
        <v>Vedlejší náklady</v>
      </c>
      <c r="E15" s="38"/>
      <c r="F15" s="39"/>
      <c r="G15" s="34">
        <f>Rekapitulace!I25</f>
        <v>0</v>
      </c>
    </row>
    <row r="16" spans="1:7" ht="15.95" customHeight="1">
      <c r="A16" s="32" t="s">
        <v>24</v>
      </c>
      <c r="B16" s="33" t="s">
        <v>25</v>
      </c>
      <c r="C16" s="34">
        <f>HSV</f>
        <v>0</v>
      </c>
      <c r="D16" s="22"/>
      <c r="E16" s="38"/>
      <c r="F16" s="39"/>
      <c r="G16" s="34"/>
    </row>
    <row r="17" spans="1:7" ht="15.95" customHeight="1">
      <c r="A17" s="40" t="s">
        <v>26</v>
      </c>
      <c r="B17" s="33" t="s">
        <v>27</v>
      </c>
      <c r="C17" s="34">
        <f>PSV</f>
        <v>0</v>
      </c>
      <c r="D17" s="22"/>
      <c r="E17" s="38"/>
      <c r="F17" s="39"/>
      <c r="G17" s="34"/>
    </row>
    <row r="18" spans="1:7" ht="15.95" customHeight="1">
      <c r="A18" s="41" t="s">
        <v>28</v>
      </c>
      <c r="B18" s="33"/>
      <c r="C18" s="34">
        <f>SUM(C14:C17)</f>
        <v>0</v>
      </c>
      <c r="D18" s="22"/>
      <c r="E18" s="38"/>
      <c r="F18" s="39"/>
      <c r="G18" s="34"/>
    </row>
    <row r="19" spans="1:7" ht="15.95" customHeight="1">
      <c r="A19" s="41"/>
      <c r="B19" s="33"/>
      <c r="C19" s="34"/>
      <c r="D19" s="22"/>
      <c r="E19" s="38"/>
      <c r="F19" s="39"/>
      <c r="G19" s="34"/>
    </row>
    <row r="20" spans="1:7" ht="15.95" customHeight="1">
      <c r="A20" s="41" t="s">
        <v>29</v>
      </c>
      <c r="B20" s="33"/>
      <c r="C20" s="34">
        <f>HZS</f>
        <v>0</v>
      </c>
      <c r="D20" s="22"/>
      <c r="E20" s="38"/>
      <c r="F20" s="39"/>
      <c r="G20" s="34"/>
    </row>
    <row r="21" spans="1:7" ht="15.95" customHeight="1">
      <c r="A21" s="26" t="s">
        <v>30</v>
      </c>
      <c r="B21" s="9"/>
      <c r="C21" s="34">
        <f>C18+C20</f>
        <v>0</v>
      </c>
      <c r="D21" s="22" t="s">
        <v>31</v>
      </c>
      <c r="E21" s="38"/>
      <c r="F21" s="39"/>
      <c r="G21" s="34">
        <f>G22-SUM(G14:G20)</f>
        <v>0</v>
      </c>
    </row>
    <row r="22" spans="1:7" ht="15.95" customHeight="1">
      <c r="A22" s="22" t="s">
        <v>32</v>
      </c>
      <c r="B22" s="23"/>
      <c r="C22" s="42">
        <f>C21+G22</f>
        <v>0</v>
      </c>
      <c r="D22" s="43" t="s">
        <v>33</v>
      </c>
      <c r="E22" s="44"/>
      <c r="F22" s="45"/>
      <c r="G22" s="34">
        <f>VRN</f>
        <v>0</v>
      </c>
    </row>
    <row r="23" spans="1:7" ht="12.75">
      <c r="A23" s="1" t="s">
        <v>34</v>
      </c>
      <c r="B23" s="3"/>
      <c r="C23" s="46" t="s">
        <v>35</v>
      </c>
      <c r="D23" s="3"/>
      <c r="E23" s="46" t="s">
        <v>36</v>
      </c>
      <c r="F23" s="3"/>
      <c r="G23" s="4"/>
    </row>
    <row r="24" spans="1:7" ht="12.75">
      <c r="A24" s="11"/>
      <c r="B24" s="13" t="s">
        <v>37</v>
      </c>
      <c r="C24" s="14" t="s">
        <v>38</v>
      </c>
      <c r="D24" s="13"/>
      <c r="E24" s="14" t="s">
        <v>38</v>
      </c>
      <c r="F24" s="13"/>
      <c r="G24" s="15"/>
    </row>
    <row r="25" spans="1:7" ht="12.75">
      <c r="A25" s="26" t="s">
        <v>39</v>
      </c>
      <c r="B25" s="47"/>
      <c r="C25" s="27" t="s">
        <v>39</v>
      </c>
      <c r="D25" s="9"/>
      <c r="E25" s="27" t="s">
        <v>39</v>
      </c>
      <c r="F25" s="9"/>
      <c r="G25" s="10"/>
    </row>
    <row r="26" spans="1:7" ht="12.75">
      <c r="A26" s="26"/>
      <c r="B26" s="48">
        <v>42122</v>
      </c>
      <c r="C26" s="27" t="s">
        <v>40</v>
      </c>
      <c r="D26" s="9"/>
      <c r="E26" s="27" t="s">
        <v>41</v>
      </c>
      <c r="F26" s="9"/>
      <c r="G26" s="10"/>
    </row>
    <row r="27" spans="1:7" ht="12.75">
      <c r="A27" s="26"/>
      <c r="B27" s="9"/>
      <c r="C27" s="27"/>
      <c r="D27" s="9"/>
      <c r="E27" s="27"/>
      <c r="F27" s="9"/>
      <c r="G27" s="10"/>
    </row>
    <row r="28" spans="1:7" ht="97.5" customHeight="1">
      <c r="A28" s="26"/>
      <c r="B28" s="9"/>
      <c r="C28" s="27"/>
      <c r="D28" s="9"/>
      <c r="E28" s="27"/>
      <c r="F28" s="9"/>
      <c r="G28" s="10"/>
    </row>
    <row r="29" spans="1:7" ht="12.75">
      <c r="A29" s="11" t="s">
        <v>42</v>
      </c>
      <c r="B29" s="13"/>
      <c r="C29" s="49">
        <v>0</v>
      </c>
      <c r="D29" s="13" t="s">
        <v>43</v>
      </c>
      <c r="E29" s="14"/>
      <c r="F29" s="50">
        <v>0</v>
      </c>
      <c r="G29" s="15"/>
    </row>
    <row r="30" spans="1:7" ht="12.75">
      <c r="A30" s="11" t="s">
        <v>42</v>
      </c>
      <c r="B30" s="13"/>
      <c r="C30" s="49">
        <v>15</v>
      </c>
      <c r="D30" s="13" t="s">
        <v>43</v>
      </c>
      <c r="E30" s="14"/>
      <c r="F30" s="50">
        <v>0</v>
      </c>
      <c r="G30" s="15"/>
    </row>
    <row r="31" spans="1:7" ht="12.75">
      <c r="A31" s="11" t="s">
        <v>44</v>
      </c>
      <c r="B31" s="13"/>
      <c r="C31" s="49">
        <v>15</v>
      </c>
      <c r="D31" s="13" t="s">
        <v>43</v>
      </c>
      <c r="E31" s="14"/>
      <c r="F31" s="51">
        <f>ROUND(PRODUCT(F30,C31/100),0)</f>
        <v>0</v>
      </c>
      <c r="G31" s="25"/>
    </row>
    <row r="32" spans="1:7" ht="12.75">
      <c r="A32" s="11" t="s">
        <v>42</v>
      </c>
      <c r="B32" s="13"/>
      <c r="C32" s="49">
        <v>21</v>
      </c>
      <c r="D32" s="13" t="s">
        <v>43</v>
      </c>
      <c r="E32" s="14"/>
      <c r="F32" s="50">
        <v>0</v>
      </c>
      <c r="G32" s="15"/>
    </row>
    <row r="33" spans="1:7" ht="12.75">
      <c r="A33" s="11" t="s">
        <v>44</v>
      </c>
      <c r="B33" s="13"/>
      <c r="C33" s="49">
        <v>21</v>
      </c>
      <c r="D33" s="13" t="s">
        <v>43</v>
      </c>
      <c r="E33" s="14"/>
      <c r="F33" s="51">
        <f>ROUND(PRODUCT(F32,C33/100),0)</f>
        <v>0</v>
      </c>
      <c r="G33" s="25"/>
    </row>
    <row r="34" spans="1:7" s="57" customFormat="1" ht="19.5" customHeight="1">
      <c r="A34" s="52" t="s">
        <v>45</v>
      </c>
      <c r="B34" s="53"/>
      <c r="C34" s="53"/>
      <c r="D34" s="53"/>
      <c r="E34" s="54"/>
      <c r="F34" s="55">
        <f>ROUND(SUM(F29:F33),0)</f>
        <v>0</v>
      </c>
      <c r="G34" s="56"/>
    </row>
    <row r="36" spans="1:8" ht="12.75">
      <c r="A36" s="58" t="s">
        <v>46</v>
      </c>
      <c r="B36" s="58"/>
      <c r="C36" s="58"/>
      <c r="D36" s="58"/>
      <c r="E36" s="58"/>
      <c r="F36" s="58"/>
      <c r="G36" s="58"/>
      <c r="H36" t="s">
        <v>47</v>
      </c>
    </row>
    <row r="37" spans="1:8" ht="14.25" customHeight="1">
      <c r="A37" s="58"/>
      <c r="B37" s="172"/>
      <c r="C37" s="172"/>
      <c r="D37" s="172"/>
      <c r="E37" s="172"/>
      <c r="F37" s="172"/>
      <c r="G37" s="172"/>
      <c r="H37" t="s">
        <v>47</v>
      </c>
    </row>
    <row r="38" spans="1:8" ht="12.75" customHeight="1">
      <c r="A38" s="59"/>
      <c r="B38" s="172"/>
      <c r="C38" s="172"/>
      <c r="D38" s="172"/>
      <c r="E38" s="172"/>
      <c r="F38" s="172"/>
      <c r="G38" s="172"/>
      <c r="H38" t="s">
        <v>47</v>
      </c>
    </row>
    <row r="39" spans="1:8" ht="12.75">
      <c r="A39" s="59"/>
      <c r="B39" s="172"/>
      <c r="C39" s="172"/>
      <c r="D39" s="172"/>
      <c r="E39" s="172"/>
      <c r="F39" s="172"/>
      <c r="G39" s="172"/>
      <c r="H39" t="s">
        <v>47</v>
      </c>
    </row>
    <row r="40" spans="1:8" ht="12.75">
      <c r="A40" s="59"/>
      <c r="B40" s="172"/>
      <c r="C40" s="172"/>
      <c r="D40" s="172"/>
      <c r="E40" s="172"/>
      <c r="F40" s="172"/>
      <c r="G40" s="172"/>
      <c r="H40" t="s">
        <v>47</v>
      </c>
    </row>
    <row r="41" spans="1:8" ht="12.75">
      <c r="A41" s="59"/>
      <c r="B41" s="172"/>
      <c r="C41" s="172"/>
      <c r="D41" s="172"/>
      <c r="E41" s="172"/>
      <c r="F41" s="172"/>
      <c r="G41" s="172"/>
      <c r="H41" t="s">
        <v>47</v>
      </c>
    </row>
    <row r="42" spans="1:8" ht="12.75">
      <c r="A42" s="59"/>
      <c r="B42" s="172"/>
      <c r="C42" s="172"/>
      <c r="D42" s="172"/>
      <c r="E42" s="172"/>
      <c r="F42" s="172"/>
      <c r="G42" s="172"/>
      <c r="H42" t="s">
        <v>47</v>
      </c>
    </row>
    <row r="43" spans="1:8" ht="12.75">
      <c r="A43" s="59"/>
      <c r="B43" s="172"/>
      <c r="C43" s="172"/>
      <c r="D43" s="172"/>
      <c r="E43" s="172"/>
      <c r="F43" s="172"/>
      <c r="G43" s="172"/>
      <c r="H43" t="s">
        <v>47</v>
      </c>
    </row>
    <row r="44" spans="1:8" ht="12.75">
      <c r="A44" s="59"/>
      <c r="B44" s="172"/>
      <c r="C44" s="172"/>
      <c r="D44" s="172"/>
      <c r="E44" s="172"/>
      <c r="F44" s="172"/>
      <c r="G44" s="172"/>
      <c r="H44" t="s">
        <v>47</v>
      </c>
    </row>
    <row r="45" spans="1:8" ht="3" customHeight="1">
      <c r="A45" s="59"/>
      <c r="B45" s="172"/>
      <c r="C45" s="172"/>
      <c r="D45" s="172"/>
      <c r="E45" s="172"/>
      <c r="F45" s="172"/>
      <c r="G45" s="172"/>
      <c r="H45" t="s">
        <v>47</v>
      </c>
    </row>
    <row r="46" spans="2:7" ht="12.75" customHeight="1">
      <c r="B46" s="173"/>
      <c r="C46" s="173"/>
      <c r="D46" s="173"/>
      <c r="E46" s="173"/>
      <c r="F46" s="173"/>
      <c r="G46" s="173"/>
    </row>
    <row r="47" spans="2:7" ht="12.75" customHeight="1">
      <c r="B47" s="173"/>
      <c r="C47" s="173"/>
      <c r="D47" s="173"/>
      <c r="E47" s="173"/>
      <c r="F47" s="173"/>
      <c r="G47" s="173"/>
    </row>
    <row r="48" spans="2:7" ht="12.75" customHeight="1">
      <c r="B48" s="173"/>
      <c r="C48" s="173"/>
      <c r="D48" s="173"/>
      <c r="E48" s="173"/>
      <c r="F48" s="173"/>
      <c r="G48" s="173"/>
    </row>
    <row r="49" spans="2:7" ht="12.75" customHeight="1">
      <c r="B49" s="173"/>
      <c r="C49" s="173"/>
      <c r="D49" s="173"/>
      <c r="E49" s="173"/>
      <c r="F49" s="173"/>
      <c r="G49" s="173"/>
    </row>
    <row r="50" spans="2:7" ht="12.75" customHeight="1">
      <c r="B50" s="173"/>
      <c r="C50" s="173"/>
      <c r="D50" s="173"/>
      <c r="E50" s="173"/>
      <c r="F50" s="173"/>
      <c r="G50" s="173"/>
    </row>
    <row r="51" spans="2:7" ht="12.75" customHeight="1">
      <c r="B51" s="173"/>
      <c r="C51" s="173"/>
      <c r="D51" s="173"/>
      <c r="E51" s="173"/>
      <c r="F51" s="173"/>
      <c r="G51" s="173"/>
    </row>
    <row r="52" spans="2:7" ht="12.75" customHeight="1">
      <c r="B52" s="173"/>
      <c r="C52" s="173"/>
      <c r="D52" s="173"/>
      <c r="E52" s="173"/>
      <c r="F52" s="173"/>
      <c r="G52" s="173"/>
    </row>
    <row r="53" spans="2:7" ht="12.75" customHeight="1">
      <c r="B53" s="173"/>
      <c r="C53" s="173"/>
      <c r="D53" s="173"/>
      <c r="E53" s="173"/>
      <c r="F53" s="173"/>
      <c r="G53" s="173"/>
    </row>
    <row r="54" spans="2:7" ht="12.75" customHeight="1">
      <c r="B54" s="173"/>
      <c r="C54" s="173"/>
      <c r="D54" s="173"/>
      <c r="E54" s="173"/>
      <c r="F54" s="173"/>
      <c r="G54" s="173"/>
    </row>
    <row r="55" spans="2:7" ht="12.75" customHeight="1">
      <c r="B55" s="173"/>
      <c r="C55" s="173"/>
      <c r="D55" s="173"/>
      <c r="E55" s="173"/>
      <c r="F55" s="173"/>
      <c r="G55" s="173"/>
    </row>
  </sheetData>
  <sheetProtection selectLockedCells="1" selectUnlockedCells="1"/>
  <mergeCells count="17">
    <mergeCell ref="B51:G51"/>
    <mergeCell ref="B52:G52"/>
    <mergeCell ref="B53:G53"/>
    <mergeCell ref="B54:G54"/>
    <mergeCell ref="B55:G55"/>
    <mergeCell ref="B37:G45"/>
    <mergeCell ref="B46:G46"/>
    <mergeCell ref="B47:G47"/>
    <mergeCell ref="B48:G48"/>
    <mergeCell ref="B49:G49"/>
    <mergeCell ref="B50:G50"/>
    <mergeCell ref="A1:G1"/>
    <mergeCell ref="C7:D7"/>
    <mergeCell ref="C8:D8"/>
    <mergeCell ref="E11:G11"/>
    <mergeCell ref="A12:G12"/>
    <mergeCell ref="D13:G13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7"/>
  <sheetViews>
    <sheetView workbookViewId="0" topLeftCell="A1">
      <selection activeCell="H26" sqref="H26:I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174" t="s">
        <v>4</v>
      </c>
      <c r="B1" s="174"/>
      <c r="C1" s="60" t="str">
        <f>CONCATENATE(cislostavby," ",nazevstavby)</f>
        <v xml:space="preserve"> SO 01 - Úschovna kol</v>
      </c>
      <c r="D1" s="61"/>
      <c r="E1" s="62"/>
      <c r="F1" s="61"/>
      <c r="G1" s="63"/>
      <c r="H1" s="64"/>
      <c r="I1" s="65"/>
    </row>
    <row r="2" spans="1:9" ht="12.75">
      <c r="A2" s="175" t="s">
        <v>1</v>
      </c>
      <c r="B2" s="175"/>
      <c r="C2" s="66" t="str">
        <f>CONCATENATE(cisloobjektu," ",nazevobjektu)</f>
        <v xml:space="preserve"> </v>
      </c>
      <c r="D2" s="67"/>
      <c r="E2" s="68"/>
      <c r="F2" s="67"/>
      <c r="G2" s="176"/>
      <c r="H2" s="176"/>
      <c r="I2" s="176"/>
    </row>
    <row r="3" ht="12.75">
      <c r="F3" s="9"/>
    </row>
    <row r="4" spans="1:9" ht="19.5" customHeight="1">
      <c r="A4" s="177" t="s">
        <v>48</v>
      </c>
      <c r="B4" s="177"/>
      <c r="C4" s="177"/>
      <c r="D4" s="177"/>
      <c r="E4" s="177"/>
      <c r="F4" s="177"/>
      <c r="G4" s="177"/>
      <c r="H4" s="177"/>
      <c r="I4" s="177"/>
    </row>
    <row r="6" spans="1:9" s="9" customFormat="1" ht="12.75">
      <c r="A6" s="69"/>
      <c r="B6" s="70" t="s">
        <v>49</v>
      </c>
      <c r="C6" s="70"/>
      <c r="D6" s="71"/>
      <c r="E6" s="72" t="s">
        <v>50</v>
      </c>
      <c r="F6" s="73" t="s">
        <v>51</v>
      </c>
      <c r="G6" s="73" t="s">
        <v>52</v>
      </c>
      <c r="H6" s="73" t="s">
        <v>53</v>
      </c>
      <c r="I6" s="74" t="s">
        <v>29</v>
      </c>
    </row>
    <row r="7" spans="1:9" s="9" customFormat="1" ht="12.75">
      <c r="A7" s="75" t="str">
        <f>Položky!B7</f>
        <v>1</v>
      </c>
      <c r="B7" s="76" t="str">
        <f>Položky!C7</f>
        <v>Zemní práce</v>
      </c>
      <c r="C7" s="77"/>
      <c r="D7" s="78"/>
      <c r="E7" s="79">
        <f>Položky!BA29</f>
        <v>0</v>
      </c>
      <c r="F7" s="80">
        <f>Položky!BB29</f>
        <v>0</v>
      </c>
      <c r="G7" s="80">
        <f>Položky!BC29</f>
        <v>0</v>
      </c>
      <c r="H7" s="80">
        <f>Položky!BD29</f>
        <v>0</v>
      </c>
      <c r="I7" s="81">
        <f>Položky!BE29</f>
        <v>0</v>
      </c>
    </row>
    <row r="8" spans="1:9" s="9" customFormat="1" ht="12.75">
      <c r="A8" s="75" t="str">
        <f>Položky!B30</f>
        <v>2</v>
      </c>
      <c r="B8" s="76" t="str">
        <f>Položky!C30</f>
        <v>Základy,zvláštní zakládání</v>
      </c>
      <c r="C8" s="77"/>
      <c r="D8" s="78"/>
      <c r="E8" s="79">
        <f>Položky!BA36</f>
        <v>0</v>
      </c>
      <c r="F8" s="80">
        <f>Položky!BB36</f>
        <v>0</v>
      </c>
      <c r="G8" s="80">
        <f>Položky!BC36</f>
        <v>0</v>
      </c>
      <c r="H8" s="80">
        <f>Položky!BD36</f>
        <v>0</v>
      </c>
      <c r="I8" s="81">
        <f>Položky!BE36</f>
        <v>0</v>
      </c>
    </row>
    <row r="9" spans="1:9" s="9" customFormat="1" ht="12.75">
      <c r="A9" s="75" t="str">
        <f>Položky!B37</f>
        <v>2 a</v>
      </c>
      <c r="B9" s="76" t="str">
        <f>Položky!C37</f>
        <v>Trativod</v>
      </c>
      <c r="C9" s="77"/>
      <c r="D9" s="78"/>
      <c r="E9" s="79">
        <f>Položky!BA46</f>
        <v>0</v>
      </c>
      <c r="F9" s="80">
        <f>Položky!BB46</f>
        <v>0</v>
      </c>
      <c r="G9" s="80">
        <f>Položky!BC46</f>
        <v>0</v>
      </c>
      <c r="H9" s="80">
        <f>Položky!BD46</f>
        <v>0</v>
      </c>
      <c r="I9" s="81">
        <f>Položky!BE46</f>
        <v>0</v>
      </c>
    </row>
    <row r="10" spans="1:9" s="9" customFormat="1" ht="12.75">
      <c r="A10" s="75" t="str">
        <f>Položky!B47</f>
        <v>5</v>
      </c>
      <c r="B10" s="76" t="str">
        <f>Položky!C47</f>
        <v>Komunikace</v>
      </c>
      <c r="C10" s="77"/>
      <c r="D10" s="78"/>
      <c r="E10" s="79">
        <f>Položky!BA62</f>
        <v>0</v>
      </c>
      <c r="F10" s="80">
        <f>Položky!BB62</f>
        <v>0</v>
      </c>
      <c r="G10" s="80">
        <f>Položky!BC62</f>
        <v>0</v>
      </c>
      <c r="H10" s="80">
        <f>Položky!BD62</f>
        <v>0</v>
      </c>
      <c r="I10" s="81">
        <f>Položky!BE62</f>
        <v>0</v>
      </c>
    </row>
    <row r="11" spans="1:9" s="9" customFormat="1" ht="12.75">
      <c r="A11" s="75" t="str">
        <f>Položky!B63</f>
        <v>712</v>
      </c>
      <c r="B11" s="76" t="str">
        <f>Položky!C63</f>
        <v>Živičné krytiny</v>
      </c>
      <c r="C11" s="77"/>
      <c r="D11" s="78"/>
      <c r="E11" s="79">
        <f>Položky!BA74</f>
        <v>0</v>
      </c>
      <c r="F11" s="80">
        <f>Položky!BB74</f>
        <v>0</v>
      </c>
      <c r="G11" s="80">
        <f>Položky!BC74</f>
        <v>0</v>
      </c>
      <c r="H11" s="80">
        <f>Položky!BD74</f>
        <v>0</v>
      </c>
      <c r="I11" s="81">
        <f>Položky!BE74</f>
        <v>0</v>
      </c>
    </row>
    <row r="12" spans="1:9" s="9" customFormat="1" ht="12.75">
      <c r="A12" s="75" t="str">
        <f>Položky!B75</f>
        <v>762</v>
      </c>
      <c r="B12" s="76" t="str">
        <f>Položky!C75</f>
        <v>Konstrukce tesařské</v>
      </c>
      <c r="C12" s="77"/>
      <c r="D12" s="78"/>
      <c r="E12" s="79">
        <f>Položky!BA97</f>
        <v>0</v>
      </c>
      <c r="F12" s="80">
        <f>Položky!BB97</f>
        <v>0</v>
      </c>
      <c r="G12" s="80">
        <f>Položky!BC97</f>
        <v>0</v>
      </c>
      <c r="H12" s="80">
        <f>Položky!BD97</f>
        <v>0</v>
      </c>
      <c r="I12" s="81">
        <f>Položky!BE97</f>
        <v>0</v>
      </c>
    </row>
    <row r="13" spans="1:9" s="9" customFormat="1" ht="12.75">
      <c r="A13" s="75" t="str">
        <f>Položky!B98</f>
        <v>764</v>
      </c>
      <c r="B13" s="76" t="str">
        <f>Položky!C98</f>
        <v>Konstrukce klempířské</v>
      </c>
      <c r="C13" s="77"/>
      <c r="D13" s="78"/>
      <c r="E13" s="79">
        <f>Položky!BA106</f>
        <v>0</v>
      </c>
      <c r="F13" s="80">
        <f>Položky!BB106</f>
        <v>0</v>
      </c>
      <c r="G13" s="80">
        <f>Položky!BC106</f>
        <v>0</v>
      </c>
      <c r="H13" s="80">
        <f>Položky!BD106</f>
        <v>0</v>
      </c>
      <c r="I13" s="81">
        <f>Položky!BE106</f>
        <v>0</v>
      </c>
    </row>
    <row r="14" spans="1:9" s="9" customFormat="1" ht="12.75">
      <c r="A14" s="75" t="str">
        <f>Položky!B107</f>
        <v>766</v>
      </c>
      <c r="B14" s="76" t="str">
        <f>Položky!C107</f>
        <v>Konstrukce truhlářské</v>
      </c>
      <c r="C14" s="77"/>
      <c r="D14" s="78"/>
      <c r="E14" s="79">
        <f>Položky!BA121</f>
        <v>0</v>
      </c>
      <c r="F14" s="80">
        <f>Položky!BB121</f>
        <v>0</v>
      </c>
      <c r="G14" s="80">
        <f>Položky!BC121</f>
        <v>0</v>
      </c>
      <c r="H14" s="80">
        <f>Položky!BD121</f>
        <v>0</v>
      </c>
      <c r="I14" s="81">
        <f>Položky!BE121</f>
        <v>0</v>
      </c>
    </row>
    <row r="15" spans="1:9" s="9" customFormat="1" ht="12.75">
      <c r="A15" s="75" t="str">
        <f>Položky!B122</f>
        <v>767</v>
      </c>
      <c r="B15" s="76" t="str">
        <f>Položky!C122</f>
        <v>Konstrukce zámečnické</v>
      </c>
      <c r="C15" s="77"/>
      <c r="D15" s="78"/>
      <c r="E15" s="79">
        <f>Položky!BA126</f>
        <v>0</v>
      </c>
      <c r="F15" s="80">
        <f>Položky!BB126</f>
        <v>0</v>
      </c>
      <c r="G15" s="80">
        <f>Položky!BC126</f>
        <v>0</v>
      </c>
      <c r="H15" s="80">
        <f>Položky!BD126</f>
        <v>0</v>
      </c>
      <c r="I15" s="81">
        <f>Položky!BE126</f>
        <v>0</v>
      </c>
    </row>
    <row r="16" spans="1:9" s="9" customFormat="1" ht="12.75">
      <c r="A16" s="75" t="str">
        <f>Položky!B127</f>
        <v>783</v>
      </c>
      <c r="B16" s="76" t="str">
        <f>Položky!C127</f>
        <v>Nátěry</v>
      </c>
      <c r="C16" s="77"/>
      <c r="D16" s="78"/>
      <c r="E16" s="79">
        <f>Položky!BA133</f>
        <v>0</v>
      </c>
      <c r="F16" s="80">
        <f>Položky!BB133</f>
        <v>0</v>
      </c>
      <c r="G16" s="80">
        <f>Položky!BC133</f>
        <v>0</v>
      </c>
      <c r="H16" s="80">
        <f>Položky!BD133</f>
        <v>0</v>
      </c>
      <c r="I16" s="81">
        <f>Položky!BE133</f>
        <v>0</v>
      </c>
    </row>
    <row r="17" spans="1:9" s="9" customFormat="1" ht="12.75">
      <c r="A17" s="75" t="str">
        <f>Položky!B134</f>
        <v>M21</v>
      </c>
      <c r="B17" s="76" t="str">
        <f>Položky!C134</f>
        <v>Elektromontáže</v>
      </c>
      <c r="C17" s="77"/>
      <c r="D17" s="78"/>
      <c r="E17" s="79">
        <f>Položky!BA140</f>
        <v>0</v>
      </c>
      <c r="F17" s="80">
        <f>Položky!BB140</f>
        <v>0</v>
      </c>
      <c r="G17" s="80">
        <f>Položky!BC140</f>
        <v>0</v>
      </c>
      <c r="H17" s="80">
        <f>Položky!BD140</f>
        <v>0</v>
      </c>
      <c r="I17" s="81">
        <f>Položky!BE140</f>
        <v>0</v>
      </c>
    </row>
    <row r="18" spans="1:9" s="9" customFormat="1" ht="12.75">
      <c r="A18" s="75" t="str">
        <f>Položky!B141</f>
        <v>M46</v>
      </c>
      <c r="B18" s="76" t="str">
        <f>Položky!C141</f>
        <v>Zemní práce při montážích</v>
      </c>
      <c r="C18" s="77"/>
      <c r="D18" s="78"/>
      <c r="E18" s="79">
        <f>Položky!BA151</f>
        <v>0</v>
      </c>
      <c r="F18" s="80">
        <f>Položky!BB151</f>
        <v>0</v>
      </c>
      <c r="G18" s="80">
        <f>Položky!BC151</f>
        <v>0</v>
      </c>
      <c r="H18" s="80">
        <f>Položky!BD151</f>
        <v>0</v>
      </c>
      <c r="I18" s="81">
        <f>Položky!BE151</f>
        <v>0</v>
      </c>
    </row>
    <row r="19" spans="1:9" s="87" customFormat="1" ht="12.75">
      <c r="A19" s="82"/>
      <c r="B19" s="70" t="s">
        <v>54</v>
      </c>
      <c r="C19" s="70"/>
      <c r="D19" s="83"/>
      <c r="E19" s="84">
        <f>SUM(E7:E18)</f>
        <v>0</v>
      </c>
      <c r="F19" s="85">
        <f>SUM(F7:F18)</f>
        <v>0</v>
      </c>
      <c r="G19" s="85">
        <f>SUM(G7:G18)</f>
        <v>0</v>
      </c>
      <c r="H19" s="85">
        <f>SUM(H7:H18)</f>
        <v>0</v>
      </c>
      <c r="I19" s="86">
        <f>SUM(I7:I18)</f>
        <v>0</v>
      </c>
    </row>
    <row r="20" spans="1:9" ht="12.75">
      <c r="A20" s="77"/>
      <c r="B20" s="77"/>
      <c r="C20" s="77"/>
      <c r="D20" s="77"/>
      <c r="E20" s="77"/>
      <c r="F20" s="77"/>
      <c r="G20" s="77"/>
      <c r="H20" s="77"/>
      <c r="I20" s="77"/>
    </row>
    <row r="21" spans="1:57" ht="19.5" customHeight="1">
      <c r="A21" s="178" t="s">
        <v>55</v>
      </c>
      <c r="B21" s="178"/>
      <c r="C21" s="178"/>
      <c r="D21" s="178"/>
      <c r="E21" s="178"/>
      <c r="F21" s="178"/>
      <c r="G21" s="178"/>
      <c r="H21" s="178"/>
      <c r="I21" s="178"/>
      <c r="BA21" s="28"/>
      <c r="BB21" s="28"/>
      <c r="BC21" s="28"/>
      <c r="BD21" s="28"/>
      <c r="BE21" s="28"/>
    </row>
    <row r="22" spans="1:9" ht="12.75">
      <c r="A22" s="88"/>
      <c r="B22" s="88"/>
      <c r="C22" s="88"/>
      <c r="D22" s="88"/>
      <c r="E22" s="88"/>
      <c r="F22" s="88"/>
      <c r="G22" s="88"/>
      <c r="H22" s="88"/>
      <c r="I22" s="88"/>
    </row>
    <row r="23" spans="1:9" ht="12.75">
      <c r="A23" s="89" t="s">
        <v>56</v>
      </c>
      <c r="B23" s="90"/>
      <c r="C23" s="90"/>
      <c r="D23" s="91"/>
      <c r="E23" s="92" t="s">
        <v>57</v>
      </c>
      <c r="F23" s="93" t="s">
        <v>58</v>
      </c>
      <c r="G23" s="94" t="s">
        <v>59</v>
      </c>
      <c r="H23" s="95"/>
      <c r="I23" s="96" t="s">
        <v>57</v>
      </c>
    </row>
    <row r="24" spans="1:53" ht="12.75">
      <c r="A24" s="97" t="s">
        <v>60</v>
      </c>
      <c r="B24" s="98"/>
      <c r="C24" s="98"/>
      <c r="D24" s="99"/>
      <c r="E24" s="100"/>
      <c r="F24" s="101">
        <v>0</v>
      </c>
      <c r="G24" s="102">
        <f>CHOOSE(BA24+1,HSV+PSV,HSV+PSV+Mont,HSV+PSV+Dodavka+Mont,HSV,PSV,Mont,Dodavka,Mont+Dodavka,0)</f>
        <v>0</v>
      </c>
      <c r="H24" s="103"/>
      <c r="I24" s="104">
        <f>E24+F24*G24/100</f>
        <v>0</v>
      </c>
      <c r="BA24">
        <v>0</v>
      </c>
    </row>
    <row r="25" spans="1:53" ht="12.75">
      <c r="A25" s="97" t="s">
        <v>61</v>
      </c>
      <c r="B25" s="98"/>
      <c r="C25" s="98"/>
      <c r="D25" s="99"/>
      <c r="E25" s="100"/>
      <c r="F25" s="101">
        <v>0</v>
      </c>
      <c r="G25" s="102">
        <f>CHOOSE(BA25+1,HSV+PSV,HSV+PSV+Mont,HSV+PSV+Dodavka+Mont,HSV,PSV,Mont,Dodavka,Mont+Dodavka,0)</f>
        <v>0</v>
      </c>
      <c r="H25" s="103"/>
      <c r="I25" s="104">
        <f>E25+F25*G25/100</f>
        <v>0</v>
      </c>
      <c r="BA25">
        <v>0</v>
      </c>
    </row>
    <row r="26" spans="1:9" ht="12.75">
      <c r="A26" s="105"/>
      <c r="B26" s="106" t="s">
        <v>62</v>
      </c>
      <c r="C26" s="107"/>
      <c r="D26" s="108"/>
      <c r="E26" s="109"/>
      <c r="F26" s="110"/>
      <c r="G26" s="110"/>
      <c r="H26" s="179">
        <f>SUM(I24:I25)</f>
        <v>0</v>
      </c>
      <c r="I26" s="179"/>
    </row>
    <row r="27" spans="1:9" ht="12.75">
      <c r="A27" s="88"/>
      <c r="B27" s="88"/>
      <c r="C27" s="88"/>
      <c r="D27" s="88"/>
      <c r="E27" s="88"/>
      <c r="F27" s="88"/>
      <c r="G27" s="88"/>
      <c r="H27" s="88"/>
      <c r="I27" s="88"/>
    </row>
    <row r="28" spans="2:9" ht="12.75">
      <c r="B28" s="87"/>
      <c r="F28" s="111"/>
      <c r="G28" s="112"/>
      <c r="H28" s="112"/>
      <c r="I28" s="113"/>
    </row>
    <row r="29" spans="6:9" ht="12.75">
      <c r="F29" s="111"/>
      <c r="G29" s="112"/>
      <c r="H29" s="112"/>
      <c r="I29" s="113"/>
    </row>
    <row r="30" spans="6:9" ht="12.75">
      <c r="F30" s="111"/>
      <c r="G30" s="112"/>
      <c r="H30" s="112"/>
      <c r="I30" s="113"/>
    </row>
    <row r="31" spans="6:9" ht="12.75">
      <c r="F31" s="111"/>
      <c r="G31" s="112"/>
      <c r="H31" s="112"/>
      <c r="I31" s="113"/>
    </row>
    <row r="32" spans="6:9" ht="12.75">
      <c r="F32" s="111"/>
      <c r="G32" s="112"/>
      <c r="H32" s="112"/>
      <c r="I32" s="113"/>
    </row>
    <row r="33" spans="6:9" ht="12.75">
      <c r="F33" s="111"/>
      <c r="G33" s="112"/>
      <c r="H33" s="112"/>
      <c r="I33" s="113"/>
    </row>
    <row r="34" spans="6:9" ht="12.75">
      <c r="F34" s="111"/>
      <c r="G34" s="112"/>
      <c r="H34" s="112"/>
      <c r="I34" s="113"/>
    </row>
    <row r="35" spans="6:9" ht="12.75">
      <c r="F35" s="111"/>
      <c r="G35" s="112"/>
      <c r="H35" s="112"/>
      <c r="I35" s="113"/>
    </row>
    <row r="36" spans="6:9" ht="12.75">
      <c r="F36" s="111"/>
      <c r="G36" s="112"/>
      <c r="H36" s="112"/>
      <c r="I36" s="113"/>
    </row>
    <row r="37" spans="6:9" ht="12.75">
      <c r="F37" s="111"/>
      <c r="G37" s="112"/>
      <c r="H37" s="112"/>
      <c r="I37" s="113"/>
    </row>
    <row r="38" spans="6:9" ht="12.75">
      <c r="F38" s="111"/>
      <c r="G38" s="112"/>
      <c r="H38" s="112"/>
      <c r="I38" s="113"/>
    </row>
    <row r="39" spans="6:9" ht="12.75">
      <c r="F39" s="111"/>
      <c r="G39" s="112"/>
      <c r="H39" s="112"/>
      <c r="I39" s="113"/>
    </row>
    <row r="40" spans="6:9" ht="12.75">
      <c r="F40" s="111"/>
      <c r="G40" s="112"/>
      <c r="H40" s="112"/>
      <c r="I40" s="113"/>
    </row>
    <row r="41" spans="6:9" ht="12.75">
      <c r="F41" s="111"/>
      <c r="G41" s="112"/>
      <c r="H41" s="112"/>
      <c r="I41" s="113"/>
    </row>
    <row r="42" spans="6:9" ht="12.75">
      <c r="F42" s="111"/>
      <c r="G42" s="112"/>
      <c r="H42" s="112"/>
      <c r="I42" s="113"/>
    </row>
    <row r="43" spans="6:9" ht="12.75">
      <c r="F43" s="111"/>
      <c r="G43" s="112"/>
      <c r="H43" s="112"/>
      <c r="I43" s="113"/>
    </row>
    <row r="44" spans="6:9" ht="12.75">
      <c r="F44" s="111"/>
      <c r="G44" s="112"/>
      <c r="H44" s="112"/>
      <c r="I44" s="113"/>
    </row>
    <row r="45" spans="6:9" ht="12.75">
      <c r="F45" s="111"/>
      <c r="G45" s="112"/>
      <c r="H45" s="112"/>
      <c r="I45" s="113"/>
    </row>
    <row r="46" spans="6:9" ht="12.75">
      <c r="F46" s="111"/>
      <c r="G46" s="112"/>
      <c r="H46" s="112"/>
      <c r="I46" s="113"/>
    </row>
    <row r="47" spans="6:9" ht="12.75">
      <c r="F47" s="111"/>
      <c r="G47" s="112"/>
      <c r="H47" s="112"/>
      <c r="I47" s="113"/>
    </row>
    <row r="48" spans="6:9" ht="12.75">
      <c r="F48" s="111"/>
      <c r="G48" s="112"/>
      <c r="H48" s="112"/>
      <c r="I48" s="113"/>
    </row>
    <row r="49" spans="6:9" ht="12.75">
      <c r="F49" s="111"/>
      <c r="G49" s="112"/>
      <c r="H49" s="112"/>
      <c r="I49" s="113"/>
    </row>
    <row r="50" spans="6:9" ht="12.75">
      <c r="F50" s="111"/>
      <c r="G50" s="112"/>
      <c r="H50" s="112"/>
      <c r="I50" s="113"/>
    </row>
    <row r="51" spans="6:9" ht="12.75">
      <c r="F51" s="111"/>
      <c r="G51" s="112"/>
      <c r="H51" s="112"/>
      <c r="I51" s="113"/>
    </row>
    <row r="52" spans="6:9" ht="12.75">
      <c r="F52" s="111"/>
      <c r="G52" s="112"/>
      <c r="H52" s="112"/>
      <c r="I52" s="113"/>
    </row>
    <row r="53" spans="6:9" ht="12.75">
      <c r="F53" s="111"/>
      <c r="G53" s="112"/>
      <c r="H53" s="112"/>
      <c r="I53" s="113"/>
    </row>
    <row r="54" spans="6:9" ht="12.75">
      <c r="F54" s="111"/>
      <c r="G54" s="112"/>
      <c r="H54" s="112"/>
      <c r="I54" s="113"/>
    </row>
    <row r="55" spans="6:9" ht="12.75">
      <c r="F55" s="111"/>
      <c r="G55" s="112"/>
      <c r="H55" s="112"/>
      <c r="I55" s="113"/>
    </row>
    <row r="56" spans="6:9" ht="12.75">
      <c r="F56" s="111"/>
      <c r="G56" s="112"/>
      <c r="H56" s="112"/>
      <c r="I56" s="113"/>
    </row>
    <row r="57" spans="6:9" ht="12.75">
      <c r="F57" s="111"/>
      <c r="G57" s="112"/>
      <c r="H57" s="112"/>
      <c r="I57" s="113"/>
    </row>
    <row r="58" spans="6:9" ht="12.75">
      <c r="F58" s="111"/>
      <c r="G58" s="112"/>
      <c r="H58" s="112"/>
      <c r="I58" s="113"/>
    </row>
    <row r="59" spans="6:9" ht="12.75">
      <c r="F59" s="111"/>
      <c r="G59" s="112"/>
      <c r="H59" s="112"/>
      <c r="I59" s="113"/>
    </row>
    <row r="60" spans="6:9" ht="12.75">
      <c r="F60" s="111"/>
      <c r="G60" s="112"/>
      <c r="H60" s="112"/>
      <c r="I60" s="113"/>
    </row>
    <row r="61" spans="6:9" ht="12.75">
      <c r="F61" s="111"/>
      <c r="G61" s="112"/>
      <c r="H61" s="112"/>
      <c r="I61" s="113"/>
    </row>
    <row r="62" spans="6:9" ht="12.75">
      <c r="F62" s="111"/>
      <c r="G62" s="112"/>
      <c r="H62" s="112"/>
      <c r="I62" s="113"/>
    </row>
    <row r="63" spans="6:9" ht="12.75">
      <c r="F63" s="111"/>
      <c r="G63" s="112"/>
      <c r="H63" s="112"/>
      <c r="I63" s="113"/>
    </row>
    <row r="64" spans="6:9" ht="12.75">
      <c r="F64" s="111"/>
      <c r="G64" s="112"/>
      <c r="H64" s="112"/>
      <c r="I64" s="113"/>
    </row>
    <row r="65" spans="6:9" ht="12.75">
      <c r="F65" s="111"/>
      <c r="G65" s="112"/>
      <c r="H65" s="112"/>
      <c r="I65" s="113"/>
    </row>
    <row r="66" spans="6:9" ht="12.75">
      <c r="F66" s="111"/>
      <c r="G66" s="112"/>
      <c r="H66" s="112"/>
      <c r="I66" s="113"/>
    </row>
    <row r="67" spans="6:9" ht="12.75">
      <c r="F67" s="111"/>
      <c r="G67" s="112"/>
      <c r="H67" s="112"/>
      <c r="I67" s="113"/>
    </row>
    <row r="68" spans="6:9" ht="12.75">
      <c r="F68" s="111"/>
      <c r="G68" s="112"/>
      <c r="H68" s="112"/>
      <c r="I68" s="113"/>
    </row>
    <row r="69" spans="6:9" ht="12.75">
      <c r="F69" s="111"/>
      <c r="G69" s="112"/>
      <c r="H69" s="112"/>
      <c r="I69" s="113"/>
    </row>
    <row r="70" spans="6:9" ht="12.75">
      <c r="F70" s="111"/>
      <c r="G70" s="112"/>
      <c r="H70" s="112"/>
      <c r="I70" s="113"/>
    </row>
    <row r="71" spans="6:9" ht="12.75">
      <c r="F71" s="111"/>
      <c r="G71" s="112"/>
      <c r="H71" s="112"/>
      <c r="I71" s="113"/>
    </row>
    <row r="72" spans="6:9" ht="12.75">
      <c r="F72" s="111"/>
      <c r="G72" s="112"/>
      <c r="H72" s="112"/>
      <c r="I72" s="113"/>
    </row>
    <row r="73" spans="6:9" ht="12.75">
      <c r="F73" s="111"/>
      <c r="G73" s="112"/>
      <c r="H73" s="112"/>
      <c r="I73" s="113"/>
    </row>
    <row r="74" spans="6:9" ht="12.75">
      <c r="F74" s="111"/>
      <c r="G74" s="112"/>
      <c r="H74" s="112"/>
      <c r="I74" s="113"/>
    </row>
    <row r="75" spans="6:9" ht="12.75">
      <c r="F75" s="111"/>
      <c r="G75" s="112"/>
      <c r="H75" s="112"/>
      <c r="I75" s="113"/>
    </row>
    <row r="76" spans="6:9" ht="12.75">
      <c r="F76" s="111"/>
      <c r="G76" s="112"/>
      <c r="H76" s="112"/>
      <c r="I76" s="113"/>
    </row>
    <row r="77" spans="6:9" ht="12.75">
      <c r="F77" s="111"/>
      <c r="G77" s="112"/>
      <c r="H77" s="112"/>
      <c r="I77" s="113"/>
    </row>
  </sheetData>
  <sheetProtection selectLockedCells="1" selectUnlockedCells="1"/>
  <mergeCells count="6">
    <mergeCell ref="A1:B1"/>
    <mergeCell ref="A2:B2"/>
    <mergeCell ref="G2:I2"/>
    <mergeCell ref="A4:I4"/>
    <mergeCell ref="A21:I21"/>
    <mergeCell ref="H26:I26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24"/>
  <sheetViews>
    <sheetView tabSelected="1" workbookViewId="0" topLeftCell="A1">
      <selection activeCell="A151" sqref="A151"/>
    </sheetView>
  </sheetViews>
  <sheetFormatPr defaultColWidth="9.00390625" defaultRowHeight="12.75"/>
  <cols>
    <col min="1" max="1" width="3.875" style="114" customWidth="1"/>
    <col min="2" max="2" width="12.00390625" style="114" customWidth="1"/>
    <col min="3" max="3" width="40.375" style="114" customWidth="1"/>
    <col min="4" max="4" width="5.625" style="114" customWidth="1"/>
    <col min="5" max="5" width="8.625" style="115" customWidth="1"/>
    <col min="6" max="6" width="9.875" style="114" customWidth="1"/>
    <col min="7" max="7" width="13.875" style="114" customWidth="1"/>
    <col min="8" max="16384" width="9.125" style="114" customWidth="1"/>
  </cols>
  <sheetData>
    <row r="1" spans="1:7" ht="15.75">
      <c r="A1" s="180" t="s">
        <v>63</v>
      </c>
      <c r="B1" s="180"/>
      <c r="C1" s="180"/>
      <c r="D1" s="180"/>
      <c r="E1" s="180"/>
      <c r="F1" s="180"/>
      <c r="G1" s="180"/>
    </row>
    <row r="2" spans="1:7" ht="12.75">
      <c r="A2" s="116"/>
      <c r="B2" s="117"/>
      <c r="C2" s="118"/>
      <c r="D2" s="118"/>
      <c r="E2" s="119"/>
      <c r="F2" s="118"/>
      <c r="G2" s="118"/>
    </row>
    <row r="3" spans="1:7" ht="12.75">
      <c r="A3" s="181" t="s">
        <v>4</v>
      </c>
      <c r="B3" s="181"/>
      <c r="C3" s="120" t="str">
        <f>CONCATENATE(cislostavby," ",nazevstavby)</f>
        <v xml:space="preserve"> SO 01 - Úschovna kol</v>
      </c>
      <c r="D3" s="121"/>
      <c r="E3" s="122"/>
      <c r="F3" s="123">
        <f>Rekapitulace!H1</f>
        <v>0</v>
      </c>
      <c r="G3" s="124"/>
    </row>
    <row r="4" spans="1:7" ht="12.75">
      <c r="A4" s="182" t="s">
        <v>1</v>
      </c>
      <c r="B4" s="182"/>
      <c r="C4" s="125" t="str">
        <f>CONCATENATE(cisloobjektu," ",nazevobjektu)</f>
        <v xml:space="preserve"> </v>
      </c>
      <c r="D4" s="126"/>
      <c r="E4" s="183"/>
      <c r="F4" s="183"/>
      <c r="G4" s="183"/>
    </row>
    <row r="5" spans="1:7" ht="12.75">
      <c r="A5" s="127"/>
      <c r="B5" s="128"/>
      <c r="C5" s="128"/>
      <c r="D5" s="116"/>
      <c r="E5" s="129"/>
      <c r="F5" s="116"/>
      <c r="G5" s="130"/>
    </row>
    <row r="6" spans="1:7" ht="12.75">
      <c r="A6" s="131" t="s">
        <v>64</v>
      </c>
      <c r="B6" s="132" t="s">
        <v>65</v>
      </c>
      <c r="C6" s="132" t="s">
        <v>66</v>
      </c>
      <c r="D6" s="132" t="s">
        <v>67</v>
      </c>
      <c r="E6" s="133" t="s">
        <v>68</v>
      </c>
      <c r="F6" s="132" t="s">
        <v>69</v>
      </c>
      <c r="G6" s="134" t="s">
        <v>70</v>
      </c>
    </row>
    <row r="7" spans="1:15" ht="12.75">
      <c r="A7" s="135" t="s">
        <v>71</v>
      </c>
      <c r="B7" s="136" t="s">
        <v>72</v>
      </c>
      <c r="C7" s="137" t="s">
        <v>73</v>
      </c>
      <c r="D7" s="138"/>
      <c r="E7" s="139"/>
      <c r="F7" s="139"/>
      <c r="G7" s="140"/>
      <c r="H7" s="141"/>
      <c r="I7" s="141"/>
      <c r="O7" s="142">
        <v>1</v>
      </c>
    </row>
    <row r="8" spans="1:104" ht="12.75">
      <c r="A8" s="143">
        <v>1</v>
      </c>
      <c r="B8" s="144" t="s">
        <v>74</v>
      </c>
      <c r="C8" s="145" t="s">
        <v>75</v>
      </c>
      <c r="D8" s="146" t="s">
        <v>76</v>
      </c>
      <c r="E8" s="147">
        <v>8.84</v>
      </c>
      <c r="F8" s="147">
        <v>0</v>
      </c>
      <c r="G8" s="148">
        <f>E8*F8</f>
        <v>0</v>
      </c>
      <c r="O8" s="142">
        <v>2</v>
      </c>
      <c r="AA8" s="114">
        <v>12</v>
      </c>
      <c r="AB8" s="114">
        <v>0</v>
      </c>
      <c r="AC8" s="114">
        <v>1</v>
      </c>
      <c r="AZ8" s="114">
        <v>1</v>
      </c>
      <c r="BA8" s="114">
        <f>IF(AZ8=1,G8,0)</f>
        <v>0</v>
      </c>
      <c r="BB8" s="114">
        <f>IF(AZ8=2,G8,0)</f>
        <v>0</v>
      </c>
      <c r="BC8" s="114">
        <f>IF(AZ8=3,G8,0)</f>
        <v>0</v>
      </c>
      <c r="BD8" s="114">
        <f>IF(AZ8=4,G8,0)</f>
        <v>0</v>
      </c>
      <c r="BE8" s="114">
        <f>IF(AZ8=5,G8,0)</f>
        <v>0</v>
      </c>
      <c r="CZ8" s="114">
        <v>0</v>
      </c>
    </row>
    <row r="9" spans="1:15" ht="12.75" customHeight="1">
      <c r="A9" s="149"/>
      <c r="B9" s="150"/>
      <c r="C9" s="184" t="s">
        <v>77</v>
      </c>
      <c r="D9" s="184"/>
      <c r="E9" s="151">
        <v>8.84</v>
      </c>
      <c r="F9" s="152"/>
      <c r="G9" s="153"/>
      <c r="M9" s="142" t="s">
        <v>77</v>
      </c>
      <c r="O9" s="142"/>
    </row>
    <row r="10" spans="1:104" ht="12.75">
      <c r="A10" s="143">
        <v>2</v>
      </c>
      <c r="B10" s="144" t="s">
        <v>78</v>
      </c>
      <c r="C10" s="145" t="s">
        <v>79</v>
      </c>
      <c r="D10" s="146" t="s">
        <v>76</v>
      </c>
      <c r="E10" s="147">
        <v>4.536</v>
      </c>
      <c r="F10" s="147">
        <v>0</v>
      </c>
      <c r="G10" s="148">
        <f>E10*F10</f>
        <v>0</v>
      </c>
      <c r="O10" s="142">
        <v>2</v>
      </c>
      <c r="AA10" s="114">
        <v>12</v>
      </c>
      <c r="AB10" s="114">
        <v>0</v>
      </c>
      <c r="AC10" s="114">
        <v>2</v>
      </c>
      <c r="AZ10" s="114">
        <v>1</v>
      </c>
      <c r="BA10" s="114">
        <f>IF(AZ10=1,G10,0)</f>
        <v>0</v>
      </c>
      <c r="BB10" s="114">
        <f>IF(AZ10=2,G10,0)</f>
        <v>0</v>
      </c>
      <c r="BC10" s="114">
        <f>IF(AZ10=3,G10,0)</f>
        <v>0</v>
      </c>
      <c r="BD10" s="114">
        <f>IF(AZ10=4,G10,0)</f>
        <v>0</v>
      </c>
      <c r="BE10" s="114">
        <f>IF(AZ10=5,G10,0)</f>
        <v>0</v>
      </c>
      <c r="CZ10" s="114">
        <v>0</v>
      </c>
    </row>
    <row r="11" spans="1:15" ht="12.75" customHeight="1">
      <c r="A11" s="149"/>
      <c r="B11" s="150"/>
      <c r="C11" s="185" t="s">
        <v>80</v>
      </c>
      <c r="D11" s="185"/>
      <c r="E11" s="185"/>
      <c r="F11" s="185"/>
      <c r="G11" s="185"/>
      <c r="O11" s="142">
        <v>3</v>
      </c>
    </row>
    <row r="12" spans="1:15" ht="12.75" customHeight="1">
      <c r="A12" s="149"/>
      <c r="B12" s="150"/>
      <c r="C12" s="184" t="s">
        <v>81</v>
      </c>
      <c r="D12" s="184"/>
      <c r="E12" s="151">
        <v>4.536</v>
      </c>
      <c r="F12" s="152"/>
      <c r="G12" s="153"/>
      <c r="M12" s="142" t="s">
        <v>81</v>
      </c>
      <c r="O12" s="142"/>
    </row>
    <row r="13" spans="1:104" ht="12.75">
      <c r="A13" s="143">
        <v>3</v>
      </c>
      <c r="B13" s="144" t="s">
        <v>82</v>
      </c>
      <c r="C13" s="145" t="s">
        <v>83</v>
      </c>
      <c r="D13" s="146" t="s">
        <v>76</v>
      </c>
      <c r="E13" s="147">
        <v>7.2</v>
      </c>
      <c r="F13" s="147">
        <v>0</v>
      </c>
      <c r="G13" s="148">
        <f>E13*F13</f>
        <v>0</v>
      </c>
      <c r="O13" s="142">
        <v>2</v>
      </c>
      <c r="AA13" s="114">
        <v>12</v>
      </c>
      <c r="AB13" s="114">
        <v>0</v>
      </c>
      <c r="AC13" s="114">
        <v>3</v>
      </c>
      <c r="AZ13" s="114">
        <v>1</v>
      </c>
      <c r="BA13" s="114">
        <f>IF(AZ13=1,G13,0)</f>
        <v>0</v>
      </c>
      <c r="BB13" s="114">
        <f>IF(AZ13=2,G13,0)</f>
        <v>0</v>
      </c>
      <c r="BC13" s="114">
        <f>IF(AZ13=3,G13,0)</f>
        <v>0</v>
      </c>
      <c r="BD13" s="114">
        <f>IF(AZ13=4,G13,0)</f>
        <v>0</v>
      </c>
      <c r="BE13" s="114">
        <f>IF(AZ13=5,G13,0)</f>
        <v>0</v>
      </c>
      <c r="CZ13" s="114">
        <v>0</v>
      </c>
    </row>
    <row r="14" spans="1:15" ht="12.75" customHeight="1">
      <c r="A14" s="149"/>
      <c r="B14" s="150"/>
      <c r="C14" s="185" t="s">
        <v>84</v>
      </c>
      <c r="D14" s="185"/>
      <c r="E14" s="185"/>
      <c r="F14" s="185"/>
      <c r="G14" s="185"/>
      <c r="O14" s="142">
        <v>3</v>
      </c>
    </row>
    <row r="15" spans="1:15" ht="12.75" customHeight="1">
      <c r="A15" s="149"/>
      <c r="B15" s="150"/>
      <c r="C15" s="184" t="s">
        <v>85</v>
      </c>
      <c r="D15" s="184"/>
      <c r="E15" s="151">
        <v>7.2</v>
      </c>
      <c r="F15" s="152"/>
      <c r="G15" s="153"/>
      <c r="M15" s="142" t="s">
        <v>85</v>
      </c>
      <c r="O15" s="142"/>
    </row>
    <row r="16" spans="1:104" ht="22.5">
      <c r="A16" s="143">
        <v>4</v>
      </c>
      <c r="B16" s="144" t="s">
        <v>86</v>
      </c>
      <c r="C16" s="145" t="s">
        <v>87</v>
      </c>
      <c r="D16" s="146" t="s">
        <v>88</v>
      </c>
      <c r="E16" s="147">
        <v>8.8463</v>
      </c>
      <c r="F16" s="147">
        <v>0</v>
      </c>
      <c r="G16" s="148">
        <f>E16*F16</f>
        <v>0</v>
      </c>
      <c r="O16" s="142">
        <v>2</v>
      </c>
      <c r="AA16" s="114">
        <v>12</v>
      </c>
      <c r="AB16" s="114">
        <v>0</v>
      </c>
      <c r="AC16" s="114">
        <v>4</v>
      </c>
      <c r="AZ16" s="114">
        <v>1</v>
      </c>
      <c r="BA16" s="114">
        <f>IF(AZ16=1,G16,0)</f>
        <v>0</v>
      </c>
      <c r="BB16" s="114">
        <f>IF(AZ16=2,G16,0)</f>
        <v>0</v>
      </c>
      <c r="BC16" s="114">
        <f>IF(AZ16=3,G16,0)</f>
        <v>0</v>
      </c>
      <c r="BD16" s="114">
        <f>IF(AZ16=4,G16,0)</f>
        <v>0</v>
      </c>
      <c r="BE16" s="114">
        <f>IF(AZ16=5,G16,0)</f>
        <v>0</v>
      </c>
      <c r="CZ16" s="114">
        <v>3E-05</v>
      </c>
    </row>
    <row r="17" spans="1:15" ht="12.75" customHeight="1">
      <c r="A17" s="149"/>
      <c r="B17" s="150"/>
      <c r="C17" s="184" t="s">
        <v>89</v>
      </c>
      <c r="D17" s="184"/>
      <c r="E17" s="151">
        <v>8.8463</v>
      </c>
      <c r="F17" s="152"/>
      <c r="G17" s="153"/>
      <c r="M17" s="142" t="s">
        <v>89</v>
      </c>
      <c r="O17" s="142"/>
    </row>
    <row r="18" spans="1:104" ht="12.75">
      <c r="A18" s="143">
        <v>5</v>
      </c>
      <c r="B18" s="144" t="s">
        <v>90</v>
      </c>
      <c r="C18" s="145" t="s">
        <v>91</v>
      </c>
      <c r="D18" s="146" t="s">
        <v>76</v>
      </c>
      <c r="E18" s="147">
        <v>6.3235</v>
      </c>
      <c r="F18" s="147">
        <v>0</v>
      </c>
      <c r="G18" s="148">
        <f>E18*F18</f>
        <v>0</v>
      </c>
      <c r="O18" s="142">
        <v>2</v>
      </c>
      <c r="AA18" s="114">
        <v>12</v>
      </c>
      <c r="AB18" s="114">
        <v>0</v>
      </c>
      <c r="AC18" s="114">
        <v>5</v>
      </c>
      <c r="AZ18" s="114">
        <v>1</v>
      </c>
      <c r="BA18" s="114">
        <f>IF(AZ18=1,G18,0)</f>
        <v>0</v>
      </c>
      <c r="BB18" s="114">
        <f>IF(AZ18=2,G18,0)</f>
        <v>0</v>
      </c>
      <c r="BC18" s="114">
        <f>IF(AZ18=3,G18,0)</f>
        <v>0</v>
      </c>
      <c r="BD18" s="114">
        <f>IF(AZ18=4,G18,0)</f>
        <v>0</v>
      </c>
      <c r="BE18" s="114">
        <f>IF(AZ18=5,G18,0)</f>
        <v>0</v>
      </c>
      <c r="CZ18" s="114">
        <v>0</v>
      </c>
    </row>
    <row r="19" spans="1:15" ht="12.75" customHeight="1">
      <c r="A19" s="149"/>
      <c r="B19" s="150"/>
      <c r="C19" s="184" t="s">
        <v>92</v>
      </c>
      <c r="D19" s="184"/>
      <c r="E19" s="151">
        <v>4.536</v>
      </c>
      <c r="F19" s="152"/>
      <c r="G19" s="153"/>
      <c r="M19" s="142" t="s">
        <v>92</v>
      </c>
      <c r="O19" s="142"/>
    </row>
    <row r="20" spans="1:15" ht="12.75" customHeight="1">
      <c r="A20" s="149"/>
      <c r="B20" s="150"/>
      <c r="C20" s="184" t="s">
        <v>93</v>
      </c>
      <c r="D20" s="184"/>
      <c r="E20" s="151">
        <v>-1.0125</v>
      </c>
      <c r="F20" s="152"/>
      <c r="G20" s="153"/>
      <c r="M20" s="142" t="s">
        <v>93</v>
      </c>
      <c r="O20" s="142"/>
    </row>
    <row r="21" spans="1:15" ht="12.75" customHeight="1">
      <c r="A21" s="149"/>
      <c r="B21" s="150"/>
      <c r="C21" s="184" t="s">
        <v>94</v>
      </c>
      <c r="D21" s="184"/>
      <c r="E21" s="151">
        <v>7.2</v>
      </c>
      <c r="F21" s="152"/>
      <c r="G21" s="153"/>
      <c r="M21" s="142" t="s">
        <v>94</v>
      </c>
      <c r="O21" s="142"/>
    </row>
    <row r="22" spans="1:15" ht="12.75" customHeight="1">
      <c r="A22" s="149"/>
      <c r="B22" s="150"/>
      <c r="C22" s="184" t="s">
        <v>95</v>
      </c>
      <c r="D22" s="184"/>
      <c r="E22" s="151">
        <v>-4.4</v>
      </c>
      <c r="F22" s="152"/>
      <c r="G22" s="153"/>
      <c r="M22" s="142" t="s">
        <v>95</v>
      </c>
      <c r="O22" s="142"/>
    </row>
    <row r="23" spans="1:104" ht="12.75">
      <c r="A23" s="143">
        <v>6</v>
      </c>
      <c r="B23" s="144" t="s">
        <v>96</v>
      </c>
      <c r="C23" s="145" t="s">
        <v>97</v>
      </c>
      <c r="D23" s="146" t="s">
        <v>76</v>
      </c>
      <c r="E23" s="147">
        <v>7.1725</v>
      </c>
      <c r="F23" s="147">
        <v>0</v>
      </c>
      <c r="G23" s="148">
        <f>E23*F23</f>
        <v>0</v>
      </c>
      <c r="O23" s="142">
        <v>2</v>
      </c>
      <c r="AA23" s="114">
        <v>12</v>
      </c>
      <c r="AB23" s="114">
        <v>0</v>
      </c>
      <c r="AC23" s="114">
        <v>6</v>
      </c>
      <c r="AZ23" s="114">
        <v>1</v>
      </c>
      <c r="BA23" s="114">
        <f>IF(AZ23=1,G23,0)</f>
        <v>0</v>
      </c>
      <c r="BB23" s="114">
        <f>IF(AZ23=2,G23,0)</f>
        <v>0</v>
      </c>
      <c r="BC23" s="114">
        <f>IF(AZ23=3,G23,0)</f>
        <v>0</v>
      </c>
      <c r="BD23" s="114">
        <f>IF(AZ23=4,G23,0)</f>
        <v>0</v>
      </c>
      <c r="BE23" s="114">
        <f>IF(AZ23=5,G23,0)</f>
        <v>0</v>
      </c>
      <c r="CZ23" s="114">
        <v>0</v>
      </c>
    </row>
    <row r="24" spans="1:15" ht="12.75" customHeight="1">
      <c r="A24" s="149"/>
      <c r="B24" s="150"/>
      <c r="C24" s="184" t="s">
        <v>98</v>
      </c>
      <c r="D24" s="184"/>
      <c r="E24" s="151">
        <v>11.736</v>
      </c>
      <c r="F24" s="152"/>
      <c r="G24" s="153"/>
      <c r="M24" s="142" t="s">
        <v>98</v>
      </c>
      <c r="O24" s="142"/>
    </row>
    <row r="25" spans="1:15" ht="12.75" customHeight="1">
      <c r="A25" s="149"/>
      <c r="B25" s="150"/>
      <c r="C25" s="184" t="s">
        <v>99</v>
      </c>
      <c r="D25" s="184"/>
      <c r="E25" s="151">
        <v>-6.3235</v>
      </c>
      <c r="F25" s="152"/>
      <c r="G25" s="153"/>
      <c r="M25" s="142" t="s">
        <v>99</v>
      </c>
      <c r="O25" s="142"/>
    </row>
    <row r="26" spans="1:15" ht="12.75" customHeight="1">
      <c r="A26" s="149"/>
      <c r="B26" s="150"/>
      <c r="C26" s="184" t="s">
        <v>100</v>
      </c>
      <c r="D26" s="184"/>
      <c r="E26" s="151">
        <v>1.76</v>
      </c>
      <c r="F26" s="152"/>
      <c r="G26" s="153"/>
      <c r="M26" s="142" t="s">
        <v>100</v>
      </c>
      <c r="O26" s="142"/>
    </row>
    <row r="27" spans="1:104" ht="22.5">
      <c r="A27" s="143">
        <v>7</v>
      </c>
      <c r="B27" s="144" t="s">
        <v>101</v>
      </c>
      <c r="C27" s="145" t="s">
        <v>102</v>
      </c>
      <c r="D27" s="146" t="s">
        <v>76</v>
      </c>
      <c r="E27" s="147">
        <v>7.1725</v>
      </c>
      <c r="F27" s="147">
        <v>0</v>
      </c>
      <c r="G27" s="148">
        <f>E27*F27</f>
        <v>0</v>
      </c>
      <c r="O27" s="142">
        <v>2</v>
      </c>
      <c r="AA27" s="114">
        <v>12</v>
      </c>
      <c r="AB27" s="114">
        <v>0</v>
      </c>
      <c r="AC27" s="114">
        <v>7</v>
      </c>
      <c r="AZ27" s="114">
        <v>1</v>
      </c>
      <c r="BA27" s="114">
        <f>IF(AZ27=1,G27,0)</f>
        <v>0</v>
      </c>
      <c r="BB27" s="114">
        <f>IF(AZ27=2,G27,0)</f>
        <v>0</v>
      </c>
      <c r="BC27" s="114">
        <f>IF(AZ27=3,G27,0)</f>
        <v>0</v>
      </c>
      <c r="BD27" s="114">
        <f>IF(AZ27=4,G27,0)</f>
        <v>0</v>
      </c>
      <c r="BE27" s="114">
        <f>IF(AZ27=5,G27,0)</f>
        <v>0</v>
      </c>
      <c r="CZ27" s="114">
        <v>0</v>
      </c>
    </row>
    <row r="28" spans="1:104" ht="12.75">
      <c r="A28" s="143">
        <v>8</v>
      </c>
      <c r="B28" s="144" t="s">
        <v>103</v>
      </c>
      <c r="C28" s="145" t="s">
        <v>104</v>
      </c>
      <c r="D28" s="146" t="s">
        <v>76</v>
      </c>
      <c r="E28" s="147">
        <v>7.1725</v>
      </c>
      <c r="F28" s="147">
        <v>0</v>
      </c>
      <c r="G28" s="148">
        <f>E28*F28</f>
        <v>0</v>
      </c>
      <c r="O28" s="142">
        <v>2</v>
      </c>
      <c r="AA28" s="114">
        <v>12</v>
      </c>
      <c r="AB28" s="114">
        <v>0</v>
      </c>
      <c r="AC28" s="114">
        <v>8</v>
      </c>
      <c r="AZ28" s="114">
        <v>1</v>
      </c>
      <c r="BA28" s="114">
        <f>IF(AZ28=1,G28,0)</f>
        <v>0</v>
      </c>
      <c r="BB28" s="114">
        <f>IF(AZ28=2,G28,0)</f>
        <v>0</v>
      </c>
      <c r="BC28" s="114">
        <f>IF(AZ28=3,G28,0)</f>
        <v>0</v>
      </c>
      <c r="BD28" s="114">
        <f>IF(AZ28=4,G28,0)</f>
        <v>0</v>
      </c>
      <c r="BE28" s="114">
        <f>IF(AZ28=5,G28,0)</f>
        <v>0</v>
      </c>
      <c r="CZ28" s="114">
        <v>0</v>
      </c>
    </row>
    <row r="29" spans="1:57" ht="12.75">
      <c r="A29" s="154"/>
      <c r="B29" s="155" t="s">
        <v>105</v>
      </c>
      <c r="C29" s="156" t="str">
        <f>CONCATENATE(B7," ",C7)</f>
        <v>1 Zemní práce</v>
      </c>
      <c r="D29" s="154"/>
      <c r="E29" s="157"/>
      <c r="F29" s="157"/>
      <c r="G29" s="158">
        <f>SUM(G7:G28)</f>
        <v>0</v>
      </c>
      <c r="O29" s="142">
        <v>4</v>
      </c>
      <c r="BA29" s="159">
        <f>SUM(BA7:BA28)</f>
        <v>0</v>
      </c>
      <c r="BB29" s="159">
        <f>SUM(BB7:BB28)</f>
        <v>0</v>
      </c>
      <c r="BC29" s="159">
        <f>SUM(BC7:BC28)</f>
        <v>0</v>
      </c>
      <c r="BD29" s="159">
        <f>SUM(BD7:BD28)</f>
        <v>0</v>
      </c>
      <c r="BE29" s="159">
        <f>SUM(BE7:BE28)</f>
        <v>0</v>
      </c>
    </row>
    <row r="30" spans="1:15" ht="12.75">
      <c r="A30" s="135" t="s">
        <v>71</v>
      </c>
      <c r="B30" s="136" t="s">
        <v>106</v>
      </c>
      <c r="C30" s="137" t="s">
        <v>107</v>
      </c>
      <c r="D30" s="138"/>
      <c r="E30" s="139"/>
      <c r="F30" s="139"/>
      <c r="G30" s="140"/>
      <c r="H30" s="141"/>
      <c r="I30" s="141"/>
      <c r="O30" s="142">
        <v>1</v>
      </c>
    </row>
    <row r="31" spans="1:104" ht="22.5">
      <c r="A31" s="143">
        <v>9</v>
      </c>
      <c r="B31" s="144" t="s">
        <v>108</v>
      </c>
      <c r="C31" s="145" t="s">
        <v>109</v>
      </c>
      <c r="D31" s="146" t="s">
        <v>88</v>
      </c>
      <c r="E31" s="147">
        <v>4.5</v>
      </c>
      <c r="F31" s="147">
        <v>0</v>
      </c>
      <c r="G31" s="148">
        <f>E31*F31</f>
        <v>0</v>
      </c>
      <c r="O31" s="142">
        <v>2</v>
      </c>
      <c r="AA31" s="114">
        <v>12</v>
      </c>
      <c r="AB31" s="114">
        <v>0</v>
      </c>
      <c r="AC31" s="114">
        <v>9</v>
      </c>
      <c r="AZ31" s="114">
        <v>1</v>
      </c>
      <c r="BA31" s="114">
        <f>IF(AZ31=1,G31,0)</f>
        <v>0</v>
      </c>
      <c r="BB31" s="114">
        <f>IF(AZ31=2,G31,0)</f>
        <v>0</v>
      </c>
      <c r="BC31" s="114">
        <f>IF(AZ31=3,G31,0)</f>
        <v>0</v>
      </c>
      <c r="BD31" s="114">
        <f>IF(AZ31=4,G31,0)</f>
        <v>0</v>
      </c>
      <c r="BE31" s="114">
        <f>IF(AZ31=5,G31,0)</f>
        <v>0</v>
      </c>
      <c r="CZ31" s="114">
        <v>0.74</v>
      </c>
    </row>
    <row r="32" spans="1:15" ht="12.75" customHeight="1">
      <c r="A32" s="149"/>
      <c r="B32" s="150"/>
      <c r="C32" s="184" t="s">
        <v>110</v>
      </c>
      <c r="D32" s="184"/>
      <c r="E32" s="151">
        <v>4.5</v>
      </c>
      <c r="F32" s="152"/>
      <c r="G32" s="153"/>
      <c r="M32" s="142" t="s">
        <v>110</v>
      </c>
      <c r="O32" s="142"/>
    </row>
    <row r="33" spans="1:104" ht="12.75">
      <c r="A33" s="143">
        <v>10</v>
      </c>
      <c r="B33" s="144" t="s">
        <v>111</v>
      </c>
      <c r="C33" s="145" t="s">
        <v>112</v>
      </c>
      <c r="D33" s="146" t="s">
        <v>113</v>
      </c>
      <c r="E33" s="147">
        <v>0.0115</v>
      </c>
      <c r="F33" s="147">
        <v>0</v>
      </c>
      <c r="G33" s="148">
        <f>E33*F33</f>
        <v>0</v>
      </c>
      <c r="O33" s="142">
        <v>2</v>
      </c>
      <c r="AA33" s="114">
        <v>12</v>
      </c>
      <c r="AB33" s="114">
        <v>0</v>
      </c>
      <c r="AC33" s="114">
        <v>10</v>
      </c>
      <c r="AZ33" s="114">
        <v>1</v>
      </c>
      <c r="BA33" s="114">
        <f>IF(AZ33=1,G33,0)</f>
        <v>0</v>
      </c>
      <c r="BB33" s="114">
        <f>IF(AZ33=2,G33,0)</f>
        <v>0</v>
      </c>
      <c r="BC33" s="114">
        <f>IF(AZ33=3,G33,0)</f>
        <v>0</v>
      </c>
      <c r="BD33" s="114">
        <f>IF(AZ33=4,G33,0)</f>
        <v>0</v>
      </c>
      <c r="BE33" s="114">
        <f>IF(AZ33=5,G33,0)</f>
        <v>0</v>
      </c>
      <c r="CZ33" s="114">
        <v>1.02116</v>
      </c>
    </row>
    <row r="34" spans="1:15" ht="12.75" customHeight="1">
      <c r="A34" s="149"/>
      <c r="B34" s="150"/>
      <c r="C34" s="185" t="s">
        <v>114</v>
      </c>
      <c r="D34" s="185"/>
      <c r="E34" s="185"/>
      <c r="F34" s="185"/>
      <c r="G34" s="185"/>
      <c r="O34" s="142">
        <v>3</v>
      </c>
    </row>
    <row r="35" spans="1:15" ht="12.75" customHeight="1">
      <c r="A35" s="149"/>
      <c r="B35" s="150"/>
      <c r="C35" s="184" t="s">
        <v>115</v>
      </c>
      <c r="D35" s="184"/>
      <c r="E35" s="151">
        <v>0.0115</v>
      </c>
      <c r="F35" s="152"/>
      <c r="G35" s="153"/>
      <c r="M35" s="142" t="s">
        <v>115</v>
      </c>
      <c r="O35" s="142"/>
    </row>
    <row r="36" spans="1:57" ht="12.75">
      <c r="A36" s="154"/>
      <c r="B36" s="155" t="s">
        <v>105</v>
      </c>
      <c r="C36" s="156" t="str">
        <f>CONCATENATE(B30," ",C30)</f>
        <v>2 Základy,zvláštní zakládání</v>
      </c>
      <c r="D36" s="154"/>
      <c r="E36" s="157"/>
      <c r="F36" s="157"/>
      <c r="G36" s="158">
        <f>SUM(G30:G35)</f>
        <v>0</v>
      </c>
      <c r="O36" s="142">
        <v>4</v>
      </c>
      <c r="BA36" s="159">
        <f>SUM(BA30:BA35)</f>
        <v>0</v>
      </c>
      <c r="BB36" s="159">
        <f>SUM(BB30:BB35)</f>
        <v>0</v>
      </c>
      <c r="BC36" s="159">
        <f>SUM(BC30:BC35)</f>
        <v>0</v>
      </c>
      <c r="BD36" s="159">
        <f>SUM(BD30:BD35)</f>
        <v>0</v>
      </c>
      <c r="BE36" s="159">
        <f>SUM(BE30:BE35)</f>
        <v>0</v>
      </c>
    </row>
    <row r="37" spans="1:15" ht="12.75">
      <c r="A37" s="135" t="s">
        <v>71</v>
      </c>
      <c r="B37" s="136" t="s">
        <v>116</v>
      </c>
      <c r="C37" s="137" t="s">
        <v>117</v>
      </c>
      <c r="D37" s="138"/>
      <c r="E37" s="139"/>
      <c r="F37" s="139"/>
      <c r="G37" s="140"/>
      <c r="H37" s="141"/>
      <c r="I37" s="141"/>
      <c r="O37" s="142">
        <v>1</v>
      </c>
    </row>
    <row r="38" spans="1:104" ht="22.5">
      <c r="A38" s="143">
        <v>11</v>
      </c>
      <c r="B38" s="144" t="s">
        <v>118</v>
      </c>
      <c r="C38" s="145" t="s">
        <v>119</v>
      </c>
      <c r="D38" s="146" t="s">
        <v>120</v>
      </c>
      <c r="E38" s="147">
        <v>1</v>
      </c>
      <c r="F38" s="147">
        <v>0</v>
      </c>
      <c r="G38" s="148">
        <f>E38*F38</f>
        <v>0</v>
      </c>
      <c r="O38" s="142">
        <v>2</v>
      </c>
      <c r="AA38" s="114">
        <v>12</v>
      </c>
      <c r="AB38" s="114">
        <v>0</v>
      </c>
      <c r="AC38" s="114">
        <v>11</v>
      </c>
      <c r="AZ38" s="114">
        <v>1</v>
      </c>
      <c r="BA38" s="114">
        <f>IF(AZ38=1,G38,0)</f>
        <v>0</v>
      </c>
      <c r="BB38" s="114">
        <f>IF(AZ38=2,G38,0)</f>
        <v>0</v>
      </c>
      <c r="BC38" s="114">
        <f>IF(AZ38=3,G38,0)</f>
        <v>0</v>
      </c>
      <c r="BD38" s="114">
        <f>IF(AZ38=4,G38,0)</f>
        <v>0</v>
      </c>
      <c r="BE38" s="114">
        <f>IF(AZ38=5,G38,0)</f>
        <v>0</v>
      </c>
      <c r="CZ38" s="114">
        <v>0.0758</v>
      </c>
    </row>
    <row r="39" spans="1:104" ht="12.75">
      <c r="A39" s="143">
        <v>12</v>
      </c>
      <c r="B39" s="144" t="s">
        <v>121</v>
      </c>
      <c r="C39" s="145" t="s">
        <v>122</v>
      </c>
      <c r="D39" s="146" t="s">
        <v>123</v>
      </c>
      <c r="E39" s="147">
        <v>20</v>
      </c>
      <c r="F39" s="147">
        <v>0</v>
      </c>
      <c r="G39" s="148">
        <f>E39*F39</f>
        <v>0</v>
      </c>
      <c r="O39" s="142">
        <v>2</v>
      </c>
      <c r="AA39" s="114">
        <v>12</v>
      </c>
      <c r="AB39" s="114">
        <v>0</v>
      </c>
      <c r="AC39" s="114">
        <v>12</v>
      </c>
      <c r="AZ39" s="114">
        <v>1</v>
      </c>
      <c r="BA39" s="114">
        <f>IF(AZ39=1,G39,0)</f>
        <v>0</v>
      </c>
      <c r="BB39" s="114">
        <f>IF(AZ39=2,G39,0)</f>
        <v>0</v>
      </c>
      <c r="BC39" s="114">
        <f>IF(AZ39=3,G39,0)</f>
        <v>0</v>
      </c>
      <c r="BD39" s="114">
        <f>IF(AZ39=4,G39,0)</f>
        <v>0</v>
      </c>
      <c r="BE39" s="114">
        <f>IF(AZ39=5,G39,0)</f>
        <v>0</v>
      </c>
      <c r="CZ39" s="114">
        <v>0.01447</v>
      </c>
    </row>
    <row r="40" spans="1:104" ht="12.75">
      <c r="A40" s="143">
        <v>13</v>
      </c>
      <c r="B40" s="144" t="s">
        <v>124</v>
      </c>
      <c r="C40" s="145" t="s">
        <v>125</v>
      </c>
      <c r="D40" s="146" t="s">
        <v>88</v>
      </c>
      <c r="E40" s="147">
        <v>32</v>
      </c>
      <c r="F40" s="147">
        <v>0</v>
      </c>
      <c r="G40" s="148">
        <f>E40*F40</f>
        <v>0</v>
      </c>
      <c r="O40" s="142">
        <v>2</v>
      </c>
      <c r="AA40" s="114">
        <v>12</v>
      </c>
      <c r="AB40" s="114">
        <v>0</v>
      </c>
      <c r="AC40" s="114">
        <v>13</v>
      </c>
      <c r="AZ40" s="114">
        <v>1</v>
      </c>
      <c r="BA40" s="114">
        <f>IF(AZ40=1,G40,0)</f>
        <v>0</v>
      </c>
      <c r="BB40" s="114">
        <f>IF(AZ40=2,G40,0)</f>
        <v>0</v>
      </c>
      <c r="BC40" s="114">
        <f>IF(AZ40=3,G40,0)</f>
        <v>0</v>
      </c>
      <c r="BD40" s="114">
        <f>IF(AZ40=4,G40,0)</f>
        <v>0</v>
      </c>
      <c r="BE40" s="114">
        <f>IF(AZ40=5,G40,0)</f>
        <v>0</v>
      </c>
      <c r="CZ40" s="114">
        <v>0.00032</v>
      </c>
    </row>
    <row r="41" spans="1:15" ht="12.75" customHeight="1">
      <c r="A41" s="149"/>
      <c r="B41" s="150"/>
      <c r="C41" s="184" t="s">
        <v>126</v>
      </c>
      <c r="D41" s="184"/>
      <c r="E41" s="151">
        <v>32</v>
      </c>
      <c r="F41" s="152"/>
      <c r="G41" s="153"/>
      <c r="M41" s="142" t="s">
        <v>126</v>
      </c>
      <c r="O41" s="142"/>
    </row>
    <row r="42" spans="1:104" ht="12.75">
      <c r="A42" s="143">
        <v>14</v>
      </c>
      <c r="B42" s="144" t="s">
        <v>127</v>
      </c>
      <c r="C42" s="145" t="s">
        <v>128</v>
      </c>
      <c r="D42" s="146" t="s">
        <v>88</v>
      </c>
      <c r="E42" s="147">
        <v>40</v>
      </c>
      <c r="F42" s="147">
        <v>0</v>
      </c>
      <c r="G42" s="148">
        <f>E42*F42</f>
        <v>0</v>
      </c>
      <c r="O42" s="142">
        <v>2</v>
      </c>
      <c r="AA42" s="114">
        <v>12</v>
      </c>
      <c r="AB42" s="114">
        <v>1</v>
      </c>
      <c r="AC42" s="114">
        <v>14</v>
      </c>
      <c r="AZ42" s="114">
        <v>1</v>
      </c>
      <c r="BA42" s="114">
        <f>IF(AZ42=1,G42,0)</f>
        <v>0</v>
      </c>
      <c r="BB42" s="114">
        <f>IF(AZ42=2,G42,0)</f>
        <v>0</v>
      </c>
      <c r="BC42" s="114">
        <f>IF(AZ42=3,G42,0)</f>
        <v>0</v>
      </c>
      <c r="BD42" s="114">
        <f>IF(AZ42=4,G42,0)</f>
        <v>0</v>
      </c>
      <c r="BE42" s="114">
        <f>IF(AZ42=5,G42,0)</f>
        <v>0</v>
      </c>
      <c r="CZ42" s="114">
        <v>0.0002</v>
      </c>
    </row>
    <row r="43" spans="1:15" ht="12.75" customHeight="1">
      <c r="A43" s="149"/>
      <c r="B43" s="150"/>
      <c r="C43" s="184" t="s">
        <v>129</v>
      </c>
      <c r="D43" s="184"/>
      <c r="E43" s="151">
        <v>40</v>
      </c>
      <c r="F43" s="152"/>
      <c r="G43" s="153"/>
      <c r="M43" s="142" t="s">
        <v>129</v>
      </c>
      <c r="O43" s="142"/>
    </row>
    <row r="44" spans="1:104" ht="12.75">
      <c r="A44" s="143">
        <v>15</v>
      </c>
      <c r="B44" s="144" t="s">
        <v>130</v>
      </c>
      <c r="C44" s="145" t="s">
        <v>131</v>
      </c>
      <c r="D44" s="146" t="s">
        <v>76</v>
      </c>
      <c r="E44" s="147">
        <v>4.4</v>
      </c>
      <c r="F44" s="147">
        <v>0</v>
      </c>
      <c r="G44" s="148">
        <f>E44*F44</f>
        <v>0</v>
      </c>
      <c r="O44" s="142">
        <v>2</v>
      </c>
      <c r="AA44" s="114">
        <v>12</v>
      </c>
      <c r="AB44" s="114">
        <v>0</v>
      </c>
      <c r="AC44" s="114">
        <v>15</v>
      </c>
      <c r="AZ44" s="114">
        <v>1</v>
      </c>
      <c r="BA44" s="114">
        <f>IF(AZ44=1,G44,0)</f>
        <v>0</v>
      </c>
      <c r="BB44" s="114">
        <f>IF(AZ44=2,G44,0)</f>
        <v>0</v>
      </c>
      <c r="BC44" s="114">
        <f>IF(AZ44=3,G44,0)</f>
        <v>0</v>
      </c>
      <c r="BD44" s="114">
        <f>IF(AZ44=4,G44,0)</f>
        <v>0</v>
      </c>
      <c r="BE44" s="114">
        <f>IF(AZ44=5,G44,0)</f>
        <v>0</v>
      </c>
      <c r="CZ44" s="114">
        <v>1.9205</v>
      </c>
    </row>
    <row r="45" spans="1:15" ht="12.75" customHeight="1">
      <c r="A45" s="149"/>
      <c r="B45" s="150"/>
      <c r="C45" s="184" t="s">
        <v>132</v>
      </c>
      <c r="D45" s="184"/>
      <c r="E45" s="151">
        <v>4.4</v>
      </c>
      <c r="F45" s="152"/>
      <c r="G45" s="153"/>
      <c r="M45" s="142" t="s">
        <v>132</v>
      </c>
      <c r="O45" s="142"/>
    </row>
    <row r="46" spans="1:57" ht="12.75">
      <c r="A46" s="154"/>
      <c r="B46" s="155" t="s">
        <v>105</v>
      </c>
      <c r="C46" s="156" t="str">
        <f>CONCATENATE(B37," ",C37)</f>
        <v>2 a Trativod</v>
      </c>
      <c r="D46" s="154"/>
      <c r="E46" s="157"/>
      <c r="F46" s="157"/>
      <c r="G46" s="158">
        <f>SUM(G37:G45)</f>
        <v>0</v>
      </c>
      <c r="O46" s="142">
        <v>4</v>
      </c>
      <c r="BA46" s="159">
        <f>SUM(BA37:BA45)</f>
        <v>0</v>
      </c>
      <c r="BB46" s="159">
        <f>SUM(BB37:BB45)</f>
        <v>0</v>
      </c>
      <c r="BC46" s="159">
        <f>SUM(BC37:BC45)</f>
        <v>0</v>
      </c>
      <c r="BD46" s="159">
        <f>SUM(BD37:BD45)</f>
        <v>0</v>
      </c>
      <c r="BE46" s="159">
        <f>SUM(BE37:BE45)</f>
        <v>0</v>
      </c>
    </row>
    <row r="47" spans="1:15" ht="12.75">
      <c r="A47" s="135" t="s">
        <v>71</v>
      </c>
      <c r="B47" s="136" t="s">
        <v>133</v>
      </c>
      <c r="C47" s="137" t="s">
        <v>134</v>
      </c>
      <c r="D47" s="138"/>
      <c r="E47" s="139"/>
      <c r="F47" s="139"/>
      <c r="G47" s="140"/>
      <c r="H47" s="141"/>
      <c r="I47" s="141"/>
      <c r="O47" s="142">
        <v>1</v>
      </c>
    </row>
    <row r="48" spans="1:104" ht="12.75">
      <c r="A48" s="143">
        <v>16</v>
      </c>
      <c r="B48" s="144" t="s">
        <v>135</v>
      </c>
      <c r="C48" s="145" t="s">
        <v>136</v>
      </c>
      <c r="D48" s="146" t="s">
        <v>88</v>
      </c>
      <c r="E48" s="147">
        <v>35.062</v>
      </c>
      <c r="F48" s="147">
        <v>0</v>
      </c>
      <c r="G48" s="148">
        <f>E48*F48</f>
        <v>0</v>
      </c>
      <c r="O48" s="142">
        <v>2</v>
      </c>
      <c r="AA48" s="114">
        <v>12</v>
      </c>
      <c r="AB48" s="114">
        <v>0</v>
      </c>
      <c r="AC48" s="114">
        <v>16</v>
      </c>
      <c r="AZ48" s="114">
        <v>1</v>
      </c>
      <c r="BA48" s="114">
        <f>IF(AZ48=1,G48,0)</f>
        <v>0</v>
      </c>
      <c r="BB48" s="114">
        <f>IF(AZ48=2,G48,0)</f>
        <v>0</v>
      </c>
      <c r="BC48" s="114">
        <f>IF(AZ48=3,G48,0)</f>
        <v>0</v>
      </c>
      <c r="BD48" s="114">
        <f>IF(AZ48=4,G48,0)</f>
        <v>0</v>
      </c>
      <c r="BE48" s="114">
        <f>IF(AZ48=5,G48,0)</f>
        <v>0</v>
      </c>
      <c r="CZ48" s="114">
        <v>0.10605</v>
      </c>
    </row>
    <row r="49" spans="1:15" ht="12.75" customHeight="1">
      <c r="A49" s="149"/>
      <c r="B49" s="150"/>
      <c r="C49" s="184" t="s">
        <v>137</v>
      </c>
      <c r="D49" s="184"/>
      <c r="E49" s="151">
        <v>35.062</v>
      </c>
      <c r="F49" s="152"/>
      <c r="G49" s="153"/>
      <c r="M49" s="142" t="s">
        <v>137</v>
      </c>
      <c r="O49" s="142"/>
    </row>
    <row r="50" spans="1:104" ht="22.5">
      <c r="A50" s="143">
        <v>17</v>
      </c>
      <c r="B50" s="144" t="s">
        <v>138</v>
      </c>
      <c r="C50" s="145" t="s">
        <v>139</v>
      </c>
      <c r="D50" s="146" t="s">
        <v>88</v>
      </c>
      <c r="E50" s="147">
        <v>35.062</v>
      </c>
      <c r="F50" s="147">
        <v>0</v>
      </c>
      <c r="G50" s="148">
        <f>E50*F50</f>
        <v>0</v>
      </c>
      <c r="O50" s="142">
        <v>2</v>
      </c>
      <c r="AA50" s="114">
        <v>12</v>
      </c>
      <c r="AB50" s="114">
        <v>0</v>
      </c>
      <c r="AC50" s="114">
        <v>17</v>
      </c>
      <c r="AZ50" s="114">
        <v>1</v>
      </c>
      <c r="BA50" s="114">
        <f>IF(AZ50=1,G50,0)</f>
        <v>0</v>
      </c>
      <c r="BB50" s="114">
        <f>IF(AZ50=2,G50,0)</f>
        <v>0</v>
      </c>
      <c r="BC50" s="114">
        <f>IF(AZ50=3,G50,0)</f>
        <v>0</v>
      </c>
      <c r="BD50" s="114">
        <f>IF(AZ50=4,G50,0)</f>
        <v>0</v>
      </c>
      <c r="BE50" s="114">
        <f>IF(AZ50=5,G50,0)</f>
        <v>0</v>
      </c>
      <c r="CZ50" s="114">
        <v>0.2121</v>
      </c>
    </row>
    <row r="51" spans="1:15" ht="12.75" customHeight="1">
      <c r="A51" s="149"/>
      <c r="B51" s="150"/>
      <c r="C51" s="184" t="s">
        <v>137</v>
      </c>
      <c r="D51" s="184"/>
      <c r="E51" s="151">
        <v>35.062</v>
      </c>
      <c r="F51" s="152"/>
      <c r="G51" s="153"/>
      <c r="M51" s="142" t="s">
        <v>137</v>
      </c>
      <c r="O51" s="142"/>
    </row>
    <row r="52" spans="1:104" ht="12.75">
      <c r="A52" s="143">
        <v>18</v>
      </c>
      <c r="B52" s="144" t="s">
        <v>140</v>
      </c>
      <c r="C52" s="145" t="s">
        <v>141</v>
      </c>
      <c r="D52" s="146" t="s">
        <v>88</v>
      </c>
      <c r="E52" s="147">
        <v>33.726</v>
      </c>
      <c r="F52" s="147">
        <v>0</v>
      </c>
      <c r="G52" s="148">
        <f>E52*F52</f>
        <v>0</v>
      </c>
      <c r="O52" s="142">
        <v>2</v>
      </c>
      <c r="AA52" s="114">
        <v>12</v>
      </c>
      <c r="AB52" s="114">
        <v>0</v>
      </c>
      <c r="AC52" s="114">
        <v>18</v>
      </c>
      <c r="AZ52" s="114">
        <v>1</v>
      </c>
      <c r="BA52" s="114">
        <f>IF(AZ52=1,G52,0)</f>
        <v>0</v>
      </c>
      <c r="BB52" s="114">
        <f>IF(AZ52=2,G52,0)</f>
        <v>0</v>
      </c>
      <c r="BC52" s="114">
        <f>IF(AZ52=3,G52,0)</f>
        <v>0</v>
      </c>
      <c r="BD52" s="114">
        <f>IF(AZ52=4,G52,0)</f>
        <v>0</v>
      </c>
      <c r="BE52" s="114">
        <f>IF(AZ52=5,G52,0)</f>
        <v>0</v>
      </c>
      <c r="CZ52" s="114">
        <v>0.05545</v>
      </c>
    </row>
    <row r="53" spans="1:15" ht="12.75" customHeight="1">
      <c r="A53" s="149"/>
      <c r="B53" s="150"/>
      <c r="C53" s="184" t="s">
        <v>142</v>
      </c>
      <c r="D53" s="184"/>
      <c r="E53" s="151">
        <v>33.726</v>
      </c>
      <c r="F53" s="152"/>
      <c r="G53" s="153"/>
      <c r="M53" s="142" t="s">
        <v>142</v>
      </c>
      <c r="O53" s="142"/>
    </row>
    <row r="54" spans="1:104" ht="12.75">
      <c r="A54" s="143">
        <v>19</v>
      </c>
      <c r="B54" s="144" t="s">
        <v>143</v>
      </c>
      <c r="C54" s="145" t="s">
        <v>144</v>
      </c>
      <c r="D54" s="146" t="s">
        <v>88</v>
      </c>
      <c r="E54" s="147">
        <v>34.7378</v>
      </c>
      <c r="F54" s="147">
        <v>0</v>
      </c>
      <c r="G54" s="148">
        <f>E54*F54</f>
        <v>0</v>
      </c>
      <c r="O54" s="142">
        <v>2</v>
      </c>
      <c r="AA54" s="114">
        <v>12</v>
      </c>
      <c r="AB54" s="114">
        <v>1</v>
      </c>
      <c r="AC54" s="114">
        <v>19</v>
      </c>
      <c r="AZ54" s="114">
        <v>1</v>
      </c>
      <c r="BA54" s="114">
        <f>IF(AZ54=1,G54,0)</f>
        <v>0</v>
      </c>
      <c r="BB54" s="114">
        <f>IF(AZ54=2,G54,0)</f>
        <v>0</v>
      </c>
      <c r="BC54" s="114">
        <f>IF(AZ54=3,G54,0)</f>
        <v>0</v>
      </c>
      <c r="BD54" s="114">
        <f>IF(AZ54=4,G54,0)</f>
        <v>0</v>
      </c>
      <c r="BE54" s="114">
        <f>IF(AZ54=5,G54,0)</f>
        <v>0</v>
      </c>
      <c r="CZ54" s="114">
        <v>0.129</v>
      </c>
    </row>
    <row r="55" spans="1:15" ht="12.75" customHeight="1">
      <c r="A55" s="149"/>
      <c r="B55" s="150"/>
      <c r="C55" s="184" t="s">
        <v>145</v>
      </c>
      <c r="D55" s="184"/>
      <c r="E55" s="151">
        <v>34.7378</v>
      </c>
      <c r="F55" s="152"/>
      <c r="G55" s="153"/>
      <c r="M55" s="142" t="s">
        <v>145</v>
      </c>
      <c r="O55" s="142"/>
    </row>
    <row r="56" spans="1:104" ht="12.75">
      <c r="A56" s="143">
        <v>20</v>
      </c>
      <c r="B56" s="144" t="s">
        <v>146</v>
      </c>
      <c r="C56" s="145" t="s">
        <v>147</v>
      </c>
      <c r="D56" s="146" t="s">
        <v>123</v>
      </c>
      <c r="E56" s="147">
        <v>16.7</v>
      </c>
      <c r="F56" s="147">
        <v>0</v>
      </c>
      <c r="G56" s="148">
        <f>E56*F56</f>
        <v>0</v>
      </c>
      <c r="O56" s="142">
        <v>2</v>
      </c>
      <c r="AA56" s="114">
        <v>12</v>
      </c>
      <c r="AB56" s="114">
        <v>0</v>
      </c>
      <c r="AC56" s="114">
        <v>20</v>
      </c>
      <c r="AZ56" s="114">
        <v>1</v>
      </c>
      <c r="BA56" s="114">
        <f>IF(AZ56=1,G56,0)</f>
        <v>0</v>
      </c>
      <c r="BB56" s="114">
        <f>IF(AZ56=2,G56,0)</f>
        <v>0</v>
      </c>
      <c r="BC56" s="114">
        <f>IF(AZ56=3,G56,0)</f>
        <v>0</v>
      </c>
      <c r="BD56" s="114">
        <f>IF(AZ56=4,G56,0)</f>
        <v>0</v>
      </c>
      <c r="BE56" s="114">
        <f>IF(AZ56=5,G56,0)</f>
        <v>0</v>
      </c>
      <c r="CZ56" s="114">
        <v>0.14424</v>
      </c>
    </row>
    <row r="57" spans="1:15" ht="12.75" customHeight="1">
      <c r="A57" s="149"/>
      <c r="B57" s="150"/>
      <c r="C57" s="184" t="s">
        <v>148</v>
      </c>
      <c r="D57" s="184"/>
      <c r="E57" s="151">
        <v>16.7</v>
      </c>
      <c r="F57" s="152"/>
      <c r="G57" s="153"/>
      <c r="M57" s="142" t="s">
        <v>148</v>
      </c>
      <c r="O57" s="142"/>
    </row>
    <row r="58" spans="1:104" ht="12.75">
      <c r="A58" s="143">
        <v>21</v>
      </c>
      <c r="B58" s="144" t="s">
        <v>149</v>
      </c>
      <c r="C58" s="145" t="s">
        <v>150</v>
      </c>
      <c r="D58" s="146" t="s">
        <v>120</v>
      </c>
      <c r="E58" s="147">
        <v>18</v>
      </c>
      <c r="F58" s="147">
        <v>0</v>
      </c>
      <c r="G58" s="148">
        <f>E58*F58</f>
        <v>0</v>
      </c>
      <c r="O58" s="142">
        <v>2</v>
      </c>
      <c r="AA58" s="114">
        <v>12</v>
      </c>
      <c r="AB58" s="114">
        <v>1</v>
      </c>
      <c r="AC58" s="114">
        <v>21</v>
      </c>
      <c r="AZ58" s="114">
        <v>1</v>
      </c>
      <c r="BA58" s="114">
        <f>IF(AZ58=1,G58,0)</f>
        <v>0</v>
      </c>
      <c r="BB58" s="114">
        <f>IF(AZ58=2,G58,0)</f>
        <v>0</v>
      </c>
      <c r="BC58" s="114">
        <f>IF(AZ58=3,G58,0)</f>
        <v>0</v>
      </c>
      <c r="BD58" s="114">
        <f>IF(AZ58=4,G58,0)</f>
        <v>0</v>
      </c>
      <c r="BE58" s="114">
        <f>IF(AZ58=5,G58,0)</f>
        <v>0</v>
      </c>
      <c r="CZ58" s="114">
        <v>0.036</v>
      </c>
    </row>
    <row r="59" spans="1:104" ht="12.75">
      <c r="A59" s="143">
        <v>22</v>
      </c>
      <c r="B59" s="144" t="s">
        <v>151</v>
      </c>
      <c r="C59" s="145" t="s">
        <v>152</v>
      </c>
      <c r="D59" s="146" t="s">
        <v>76</v>
      </c>
      <c r="E59" s="147">
        <v>0.501</v>
      </c>
      <c r="F59" s="147">
        <v>0</v>
      </c>
      <c r="G59" s="148">
        <f>E59*F59</f>
        <v>0</v>
      </c>
      <c r="O59" s="142">
        <v>2</v>
      </c>
      <c r="AA59" s="114">
        <v>12</v>
      </c>
      <c r="AB59" s="114">
        <v>0</v>
      </c>
      <c r="AC59" s="114">
        <v>22</v>
      </c>
      <c r="AZ59" s="114">
        <v>1</v>
      </c>
      <c r="BA59" s="114">
        <f>IF(AZ59=1,G59,0)</f>
        <v>0</v>
      </c>
      <c r="BB59" s="114">
        <f>IF(AZ59=2,G59,0)</f>
        <v>0</v>
      </c>
      <c r="BC59" s="114">
        <f>IF(AZ59=3,G59,0)</f>
        <v>0</v>
      </c>
      <c r="BD59" s="114">
        <f>IF(AZ59=4,G59,0)</f>
        <v>0</v>
      </c>
      <c r="BE59" s="114">
        <f>IF(AZ59=5,G59,0)</f>
        <v>0</v>
      </c>
      <c r="CZ59" s="114">
        <v>2.525</v>
      </c>
    </row>
    <row r="60" spans="1:15" ht="12.75" customHeight="1">
      <c r="A60" s="149"/>
      <c r="B60" s="150"/>
      <c r="C60" s="184" t="s">
        <v>153</v>
      </c>
      <c r="D60" s="184"/>
      <c r="E60" s="151">
        <v>0.501</v>
      </c>
      <c r="F60" s="152"/>
      <c r="G60" s="153"/>
      <c r="M60" s="142" t="s">
        <v>153</v>
      </c>
      <c r="O60" s="142"/>
    </row>
    <row r="61" spans="1:104" ht="12.75">
      <c r="A61" s="143">
        <v>23</v>
      </c>
      <c r="B61" s="144" t="s">
        <v>154</v>
      </c>
      <c r="C61" s="145" t="s">
        <v>155</v>
      </c>
      <c r="D61" s="146" t="s">
        <v>113</v>
      </c>
      <c r="E61" s="147">
        <v>21.82</v>
      </c>
      <c r="F61" s="147">
        <v>0</v>
      </c>
      <c r="G61" s="148">
        <f>E61*F61</f>
        <v>0</v>
      </c>
      <c r="O61" s="142">
        <v>2</v>
      </c>
      <c r="AA61" s="114">
        <v>12</v>
      </c>
      <c r="AB61" s="114">
        <v>0</v>
      </c>
      <c r="AC61" s="114">
        <v>23</v>
      </c>
      <c r="AZ61" s="114">
        <v>1</v>
      </c>
      <c r="BA61" s="114">
        <f>IF(AZ61=1,G61,0)</f>
        <v>0</v>
      </c>
      <c r="BB61" s="114">
        <f>IF(AZ61=2,G61,0)</f>
        <v>0</v>
      </c>
      <c r="BC61" s="114">
        <f>IF(AZ61=3,G61,0)</f>
        <v>0</v>
      </c>
      <c r="BD61" s="114">
        <f>IF(AZ61=4,G61,0)</f>
        <v>0</v>
      </c>
      <c r="BE61" s="114">
        <f>IF(AZ61=5,G61,0)</f>
        <v>0</v>
      </c>
      <c r="CZ61" s="114">
        <v>0</v>
      </c>
    </row>
    <row r="62" spans="1:57" ht="12.75">
      <c r="A62" s="154"/>
      <c r="B62" s="155" t="s">
        <v>105</v>
      </c>
      <c r="C62" s="156" t="str">
        <f>CONCATENATE(B47," ",C47)</f>
        <v>5 Komunikace</v>
      </c>
      <c r="D62" s="154"/>
      <c r="E62" s="157"/>
      <c r="F62" s="157"/>
      <c r="G62" s="158">
        <f>SUM(G47:G61)</f>
        <v>0</v>
      </c>
      <c r="O62" s="142">
        <v>4</v>
      </c>
      <c r="BA62" s="159">
        <f>SUM(BA47:BA61)</f>
        <v>0</v>
      </c>
      <c r="BB62" s="159">
        <f>SUM(BB47:BB61)</f>
        <v>0</v>
      </c>
      <c r="BC62" s="159">
        <f>SUM(BC47:BC61)</f>
        <v>0</v>
      </c>
      <c r="BD62" s="159">
        <f>SUM(BD47:BD61)</f>
        <v>0</v>
      </c>
      <c r="BE62" s="159">
        <f>SUM(BE47:BE61)</f>
        <v>0</v>
      </c>
    </row>
    <row r="63" spans="1:15" ht="12.75">
      <c r="A63" s="135" t="s">
        <v>71</v>
      </c>
      <c r="B63" s="136" t="s">
        <v>156</v>
      </c>
      <c r="C63" s="137" t="s">
        <v>157</v>
      </c>
      <c r="D63" s="138"/>
      <c r="E63" s="139"/>
      <c r="F63" s="139"/>
      <c r="G63" s="140"/>
      <c r="H63" s="141"/>
      <c r="I63" s="141"/>
      <c r="O63" s="142">
        <v>1</v>
      </c>
    </row>
    <row r="64" spans="1:104" ht="22.5">
      <c r="A64" s="143">
        <v>24</v>
      </c>
      <c r="B64" s="144" t="s">
        <v>158</v>
      </c>
      <c r="C64" s="145" t="s">
        <v>159</v>
      </c>
      <c r="D64" s="146" t="s">
        <v>88</v>
      </c>
      <c r="E64" s="147">
        <v>28.392</v>
      </c>
      <c r="F64" s="147">
        <v>0</v>
      </c>
      <c r="G64" s="148">
        <f>E64*F64</f>
        <v>0</v>
      </c>
      <c r="O64" s="142">
        <v>2</v>
      </c>
      <c r="AA64" s="114">
        <v>12</v>
      </c>
      <c r="AB64" s="114">
        <v>0</v>
      </c>
      <c r="AC64" s="114">
        <v>24</v>
      </c>
      <c r="AZ64" s="114">
        <v>2</v>
      </c>
      <c r="BA64" s="114">
        <f>IF(AZ64=1,G64,0)</f>
        <v>0</v>
      </c>
      <c r="BB64" s="114">
        <f>IF(AZ64=2,G64,0)</f>
        <v>0</v>
      </c>
      <c r="BC64" s="114">
        <f>IF(AZ64=3,G64,0)</f>
        <v>0</v>
      </c>
      <c r="BD64" s="114">
        <f>IF(AZ64=4,G64,0)</f>
        <v>0</v>
      </c>
      <c r="BE64" s="114">
        <f>IF(AZ64=5,G64,0)</f>
        <v>0</v>
      </c>
      <c r="CZ64" s="114">
        <v>0.0003</v>
      </c>
    </row>
    <row r="65" spans="1:15" ht="12.75" customHeight="1">
      <c r="A65" s="149"/>
      <c r="B65" s="150"/>
      <c r="C65" s="184" t="s">
        <v>160</v>
      </c>
      <c r="D65" s="184"/>
      <c r="E65" s="151">
        <v>28.392</v>
      </c>
      <c r="F65" s="152"/>
      <c r="G65" s="153"/>
      <c r="M65" s="142" t="s">
        <v>160</v>
      </c>
      <c r="O65" s="142"/>
    </row>
    <row r="66" spans="1:104" ht="22.5">
      <c r="A66" s="143">
        <v>25</v>
      </c>
      <c r="B66" s="144" t="s">
        <v>161</v>
      </c>
      <c r="C66" s="145" t="s">
        <v>162</v>
      </c>
      <c r="D66" s="146" t="s">
        <v>88</v>
      </c>
      <c r="E66" s="147">
        <v>28.392</v>
      </c>
      <c r="F66" s="147">
        <v>0</v>
      </c>
      <c r="G66" s="148">
        <f>E66*F66</f>
        <v>0</v>
      </c>
      <c r="O66" s="142">
        <v>2</v>
      </c>
      <c r="AA66" s="114">
        <v>12</v>
      </c>
      <c r="AB66" s="114">
        <v>0</v>
      </c>
      <c r="AC66" s="114">
        <v>25</v>
      </c>
      <c r="AZ66" s="114">
        <v>2</v>
      </c>
      <c r="BA66" s="114">
        <f>IF(AZ66=1,G66,0)</f>
        <v>0</v>
      </c>
      <c r="BB66" s="114">
        <f>IF(AZ66=2,G66,0)</f>
        <v>0</v>
      </c>
      <c r="BC66" s="114">
        <f>IF(AZ66=3,G66,0)</f>
        <v>0</v>
      </c>
      <c r="BD66" s="114">
        <f>IF(AZ66=4,G66,0)</f>
        <v>0</v>
      </c>
      <c r="BE66" s="114">
        <f>IF(AZ66=5,G66,0)</f>
        <v>0</v>
      </c>
      <c r="CZ66" s="114">
        <v>0.00553</v>
      </c>
    </row>
    <row r="67" spans="1:15" ht="12.75" customHeight="1">
      <c r="A67" s="149"/>
      <c r="B67" s="150"/>
      <c r="C67" s="184" t="s">
        <v>160</v>
      </c>
      <c r="D67" s="184"/>
      <c r="E67" s="151">
        <v>28.392</v>
      </c>
      <c r="F67" s="152"/>
      <c r="G67" s="153"/>
      <c r="M67" s="142" t="s">
        <v>160</v>
      </c>
      <c r="O67" s="142"/>
    </row>
    <row r="68" spans="1:104" ht="22.5">
      <c r="A68" s="143">
        <v>26</v>
      </c>
      <c r="B68" s="144" t="s">
        <v>163</v>
      </c>
      <c r="C68" s="145" t="s">
        <v>164</v>
      </c>
      <c r="D68" s="146" t="s">
        <v>88</v>
      </c>
      <c r="E68" s="147">
        <v>28.392</v>
      </c>
      <c r="F68" s="147">
        <v>0</v>
      </c>
      <c r="G68" s="148">
        <f>E68*F68</f>
        <v>0</v>
      </c>
      <c r="O68" s="142">
        <v>2</v>
      </c>
      <c r="AA68" s="114">
        <v>12</v>
      </c>
      <c r="AB68" s="114">
        <v>0</v>
      </c>
      <c r="AC68" s="114">
        <v>26</v>
      </c>
      <c r="AZ68" s="114">
        <v>2</v>
      </c>
      <c r="BA68" s="114">
        <f>IF(AZ68=1,G68,0)</f>
        <v>0</v>
      </c>
      <c r="BB68" s="114">
        <f>IF(AZ68=2,G68,0)</f>
        <v>0</v>
      </c>
      <c r="BC68" s="114">
        <f>IF(AZ68=3,G68,0)</f>
        <v>0</v>
      </c>
      <c r="BD68" s="114">
        <f>IF(AZ68=4,G68,0)</f>
        <v>0</v>
      </c>
      <c r="BE68" s="114">
        <f>IF(AZ68=5,G68,0)</f>
        <v>0</v>
      </c>
      <c r="CZ68" s="114">
        <v>0.01115</v>
      </c>
    </row>
    <row r="69" spans="1:15" ht="12.75" customHeight="1">
      <c r="A69" s="149"/>
      <c r="B69" s="150"/>
      <c r="C69" s="184" t="s">
        <v>160</v>
      </c>
      <c r="D69" s="184"/>
      <c r="E69" s="151">
        <v>28.392</v>
      </c>
      <c r="F69" s="152"/>
      <c r="G69" s="153"/>
      <c r="M69" s="142" t="s">
        <v>160</v>
      </c>
      <c r="O69" s="142"/>
    </row>
    <row r="70" spans="1:104" ht="12.75">
      <c r="A70" s="143">
        <v>27</v>
      </c>
      <c r="B70" s="144" t="s">
        <v>165</v>
      </c>
      <c r="C70" s="145" t="s">
        <v>166</v>
      </c>
      <c r="D70" s="146" t="s">
        <v>123</v>
      </c>
      <c r="E70" s="147">
        <v>6.5</v>
      </c>
      <c r="F70" s="147">
        <v>0</v>
      </c>
      <c r="G70" s="148">
        <f>E70*F70</f>
        <v>0</v>
      </c>
      <c r="O70" s="142">
        <v>2</v>
      </c>
      <c r="AA70" s="114">
        <v>12</v>
      </c>
      <c r="AB70" s="114">
        <v>0</v>
      </c>
      <c r="AC70" s="114">
        <v>27</v>
      </c>
      <c r="AZ70" s="114">
        <v>2</v>
      </c>
      <c r="BA70" s="114">
        <f>IF(AZ70=1,G70,0)</f>
        <v>0</v>
      </c>
      <c r="BB70" s="114">
        <f>IF(AZ70=2,G70,0)</f>
        <v>0</v>
      </c>
      <c r="BC70" s="114">
        <f>IF(AZ70=3,G70,0)</f>
        <v>0</v>
      </c>
      <c r="BD70" s="114">
        <f>IF(AZ70=4,G70,0)</f>
        <v>0</v>
      </c>
      <c r="BE70" s="114">
        <f>IF(AZ70=5,G70,0)</f>
        <v>0</v>
      </c>
      <c r="CZ70" s="114">
        <v>0</v>
      </c>
    </row>
    <row r="71" spans="1:104" ht="12.75">
      <c r="A71" s="143">
        <v>28</v>
      </c>
      <c r="B71" s="144" t="s">
        <v>167</v>
      </c>
      <c r="C71" s="145" t="s">
        <v>168</v>
      </c>
      <c r="D71" s="146" t="s">
        <v>123</v>
      </c>
      <c r="E71" s="147">
        <v>15.236</v>
      </c>
      <c r="F71" s="147">
        <v>0</v>
      </c>
      <c r="G71" s="148">
        <f>E71*F71</f>
        <v>0</v>
      </c>
      <c r="O71" s="142">
        <v>2</v>
      </c>
      <c r="AA71" s="114">
        <v>12</v>
      </c>
      <c r="AB71" s="114">
        <v>0</v>
      </c>
      <c r="AC71" s="114">
        <v>28</v>
      </c>
      <c r="AZ71" s="114">
        <v>2</v>
      </c>
      <c r="BA71" s="114">
        <f>IF(AZ71=1,G71,0)</f>
        <v>0</v>
      </c>
      <c r="BB71" s="114">
        <f>IF(AZ71=2,G71,0)</f>
        <v>0</v>
      </c>
      <c r="BC71" s="114">
        <f>IF(AZ71=3,G71,0)</f>
        <v>0</v>
      </c>
      <c r="BD71" s="114">
        <f>IF(AZ71=4,G71,0)</f>
        <v>0</v>
      </c>
      <c r="BE71" s="114">
        <f>IF(AZ71=5,G71,0)</f>
        <v>0</v>
      </c>
      <c r="CZ71" s="114">
        <v>0</v>
      </c>
    </row>
    <row r="72" spans="1:15" ht="12.75" customHeight="1">
      <c r="A72" s="149"/>
      <c r="B72" s="150"/>
      <c r="C72" s="184" t="s">
        <v>169</v>
      </c>
      <c r="D72" s="184"/>
      <c r="E72" s="151">
        <v>15.236</v>
      </c>
      <c r="F72" s="152"/>
      <c r="G72" s="153"/>
      <c r="M72" s="142" t="s">
        <v>169</v>
      </c>
      <c r="O72" s="142"/>
    </row>
    <row r="73" spans="1:104" ht="12.75">
      <c r="A73" s="143">
        <v>29</v>
      </c>
      <c r="B73" s="144" t="s">
        <v>170</v>
      </c>
      <c r="C73" s="145" t="s">
        <v>171</v>
      </c>
      <c r="D73" s="146" t="s">
        <v>113</v>
      </c>
      <c r="E73" s="147">
        <v>0.48</v>
      </c>
      <c r="F73" s="147">
        <v>0</v>
      </c>
      <c r="G73" s="148">
        <f>E73*F73</f>
        <v>0</v>
      </c>
      <c r="O73" s="142">
        <v>2</v>
      </c>
      <c r="AA73" s="114">
        <v>12</v>
      </c>
      <c r="AB73" s="114">
        <v>0</v>
      </c>
      <c r="AC73" s="114">
        <v>29</v>
      </c>
      <c r="AZ73" s="114">
        <v>2</v>
      </c>
      <c r="BA73" s="114">
        <f>IF(AZ73=1,G73,0)</f>
        <v>0</v>
      </c>
      <c r="BB73" s="114">
        <f>IF(AZ73=2,G73,0)</f>
        <v>0</v>
      </c>
      <c r="BC73" s="114">
        <f>IF(AZ73=3,G73,0)</f>
        <v>0</v>
      </c>
      <c r="BD73" s="114">
        <f>IF(AZ73=4,G73,0)</f>
        <v>0</v>
      </c>
      <c r="BE73" s="114">
        <f>IF(AZ73=5,G73,0)</f>
        <v>0</v>
      </c>
      <c r="CZ73" s="114">
        <v>0</v>
      </c>
    </row>
    <row r="74" spans="1:57" ht="12.75">
      <c r="A74" s="154"/>
      <c r="B74" s="155" t="s">
        <v>105</v>
      </c>
      <c r="C74" s="156" t="str">
        <f>CONCATENATE(B63," ",C63)</f>
        <v>712 Živičné krytiny</v>
      </c>
      <c r="D74" s="154"/>
      <c r="E74" s="157"/>
      <c r="F74" s="157"/>
      <c r="G74" s="158">
        <f>SUM(G63:G73)</f>
        <v>0</v>
      </c>
      <c r="O74" s="142">
        <v>4</v>
      </c>
      <c r="BA74" s="159">
        <f>SUM(BA63:BA73)</f>
        <v>0</v>
      </c>
      <c r="BB74" s="159">
        <f>SUM(BB63:BB73)</f>
        <v>0</v>
      </c>
      <c r="BC74" s="159">
        <f>SUM(BC63:BC73)</f>
        <v>0</v>
      </c>
      <c r="BD74" s="159">
        <f>SUM(BD63:BD73)</f>
        <v>0</v>
      </c>
      <c r="BE74" s="159">
        <f>SUM(BE63:BE73)</f>
        <v>0</v>
      </c>
    </row>
    <row r="75" spans="1:15" ht="12.75">
      <c r="A75" s="135" t="s">
        <v>71</v>
      </c>
      <c r="B75" s="136" t="s">
        <v>172</v>
      </c>
      <c r="C75" s="137" t="s">
        <v>173</v>
      </c>
      <c r="D75" s="138"/>
      <c r="E75" s="139"/>
      <c r="F75" s="139"/>
      <c r="G75" s="140"/>
      <c r="H75" s="141"/>
      <c r="I75" s="141"/>
      <c r="O75" s="142">
        <v>1</v>
      </c>
    </row>
    <row r="76" spans="1:104" ht="12.75">
      <c r="A76" s="143">
        <v>30</v>
      </c>
      <c r="B76" s="144" t="s">
        <v>174</v>
      </c>
      <c r="C76" s="145" t="s">
        <v>175</v>
      </c>
      <c r="D76" s="146" t="s">
        <v>123</v>
      </c>
      <c r="E76" s="147">
        <v>100.98</v>
      </c>
      <c r="F76" s="147">
        <v>0</v>
      </c>
      <c r="G76" s="148">
        <f>E76*F76</f>
        <v>0</v>
      </c>
      <c r="O76" s="142">
        <v>2</v>
      </c>
      <c r="AA76" s="114">
        <v>12</v>
      </c>
      <c r="AB76" s="114">
        <v>0</v>
      </c>
      <c r="AC76" s="114">
        <v>30</v>
      </c>
      <c r="AZ76" s="114">
        <v>2</v>
      </c>
      <c r="BA76" s="114">
        <f>IF(AZ76=1,G76,0)</f>
        <v>0</v>
      </c>
      <c r="BB76" s="114">
        <f>IF(AZ76=2,G76,0)</f>
        <v>0</v>
      </c>
      <c r="BC76" s="114">
        <f>IF(AZ76=3,G76,0)</f>
        <v>0</v>
      </c>
      <c r="BD76" s="114">
        <f>IF(AZ76=4,G76,0)</f>
        <v>0</v>
      </c>
      <c r="BE76" s="114">
        <f>IF(AZ76=5,G76,0)</f>
        <v>0</v>
      </c>
      <c r="CZ76" s="114">
        <v>0.00099</v>
      </c>
    </row>
    <row r="77" spans="1:15" ht="12.75" customHeight="1">
      <c r="A77" s="149"/>
      <c r="B77" s="150"/>
      <c r="C77" s="185" t="s">
        <v>176</v>
      </c>
      <c r="D77" s="185"/>
      <c r="E77" s="185"/>
      <c r="F77" s="185"/>
      <c r="G77" s="185"/>
      <c r="O77" s="142">
        <v>3</v>
      </c>
    </row>
    <row r="78" spans="1:15" ht="12.75" customHeight="1">
      <c r="A78" s="149"/>
      <c r="B78" s="150"/>
      <c r="C78" s="184" t="s">
        <v>177</v>
      </c>
      <c r="D78" s="184"/>
      <c r="E78" s="151">
        <v>26.39</v>
      </c>
      <c r="F78" s="152"/>
      <c r="G78" s="153"/>
      <c r="M78" s="142" t="s">
        <v>177</v>
      </c>
      <c r="O78" s="142"/>
    </row>
    <row r="79" spans="1:15" ht="12.75" customHeight="1">
      <c r="A79" s="149"/>
      <c r="B79" s="150"/>
      <c r="C79" s="184" t="s">
        <v>178</v>
      </c>
      <c r="D79" s="184"/>
      <c r="E79" s="151">
        <v>20.13</v>
      </c>
      <c r="F79" s="152"/>
      <c r="G79" s="153"/>
      <c r="M79" s="142" t="s">
        <v>178</v>
      </c>
      <c r="O79" s="142"/>
    </row>
    <row r="80" spans="1:15" ht="12.75" customHeight="1">
      <c r="A80" s="149"/>
      <c r="B80" s="150"/>
      <c r="C80" s="184" t="s">
        <v>179</v>
      </c>
      <c r="D80" s="184"/>
      <c r="E80" s="151">
        <v>34.96</v>
      </c>
      <c r="F80" s="152"/>
      <c r="G80" s="153"/>
      <c r="M80" s="142" t="s">
        <v>179</v>
      </c>
      <c r="O80" s="142"/>
    </row>
    <row r="81" spans="1:15" ht="12.75" customHeight="1">
      <c r="A81" s="149"/>
      <c r="B81" s="150"/>
      <c r="C81" s="184" t="s">
        <v>180</v>
      </c>
      <c r="D81" s="184"/>
      <c r="E81" s="151">
        <v>19.5</v>
      </c>
      <c r="F81" s="152"/>
      <c r="G81" s="153"/>
      <c r="M81" s="142" t="s">
        <v>180</v>
      </c>
      <c r="O81" s="142"/>
    </row>
    <row r="82" spans="1:104" ht="12.75">
      <c r="A82" s="143">
        <v>31</v>
      </c>
      <c r="B82" s="144" t="s">
        <v>181</v>
      </c>
      <c r="C82" s="145" t="s">
        <v>182</v>
      </c>
      <c r="D82" s="146" t="s">
        <v>76</v>
      </c>
      <c r="E82" s="147">
        <v>1.86</v>
      </c>
      <c r="F82" s="147">
        <v>0</v>
      </c>
      <c r="G82" s="148">
        <f>E82*F82</f>
        <v>0</v>
      </c>
      <c r="O82" s="142">
        <v>2</v>
      </c>
      <c r="AA82" s="114">
        <v>12</v>
      </c>
      <c r="AB82" s="114">
        <v>0</v>
      </c>
      <c r="AC82" s="114">
        <v>31</v>
      </c>
      <c r="AZ82" s="114">
        <v>2</v>
      </c>
      <c r="BA82" s="114">
        <f>IF(AZ82=1,G82,0)</f>
        <v>0</v>
      </c>
      <c r="BB82" s="114">
        <f>IF(AZ82=2,G82,0)</f>
        <v>0</v>
      </c>
      <c r="BC82" s="114">
        <f>IF(AZ82=3,G82,0)</f>
        <v>0</v>
      </c>
      <c r="BD82" s="114">
        <f>IF(AZ82=4,G82,0)</f>
        <v>0</v>
      </c>
      <c r="BE82" s="114">
        <f>IF(AZ82=5,G82,0)</f>
        <v>0</v>
      </c>
      <c r="CZ82" s="114">
        <v>0.02357</v>
      </c>
    </row>
    <row r="83" spans="1:104" ht="12.75">
      <c r="A83" s="143">
        <v>32</v>
      </c>
      <c r="B83" s="144" t="s">
        <v>183</v>
      </c>
      <c r="C83" s="145" t="s">
        <v>184</v>
      </c>
      <c r="D83" s="146" t="s">
        <v>76</v>
      </c>
      <c r="E83" s="147">
        <v>2.046</v>
      </c>
      <c r="F83" s="147">
        <v>0</v>
      </c>
      <c r="G83" s="148">
        <f>E83*F83</f>
        <v>0</v>
      </c>
      <c r="O83" s="142">
        <v>2</v>
      </c>
      <c r="AA83" s="114">
        <v>12</v>
      </c>
      <c r="AB83" s="114">
        <v>1</v>
      </c>
      <c r="AC83" s="114">
        <v>32</v>
      </c>
      <c r="AZ83" s="114">
        <v>2</v>
      </c>
      <c r="BA83" s="114">
        <f>IF(AZ83=1,G83,0)</f>
        <v>0</v>
      </c>
      <c r="BB83" s="114">
        <f>IF(AZ83=2,G83,0)</f>
        <v>0</v>
      </c>
      <c r="BC83" s="114">
        <f>IF(AZ83=3,G83,0)</f>
        <v>0</v>
      </c>
      <c r="BD83" s="114">
        <f>IF(AZ83=4,G83,0)</f>
        <v>0</v>
      </c>
      <c r="BE83" s="114">
        <f>IF(AZ83=5,G83,0)</f>
        <v>0</v>
      </c>
      <c r="CZ83" s="114">
        <v>0.55</v>
      </c>
    </row>
    <row r="84" spans="1:15" ht="12.75" customHeight="1">
      <c r="A84" s="149"/>
      <c r="B84" s="150"/>
      <c r="C84" s="184" t="s">
        <v>185</v>
      </c>
      <c r="D84" s="184"/>
      <c r="E84" s="151">
        <v>2.046</v>
      </c>
      <c r="F84" s="152"/>
      <c r="G84" s="153"/>
      <c r="M84" s="142" t="s">
        <v>185</v>
      </c>
      <c r="O84" s="142"/>
    </row>
    <row r="85" spans="1:104" ht="12.75">
      <c r="A85" s="143">
        <v>33</v>
      </c>
      <c r="B85" s="144" t="s">
        <v>186</v>
      </c>
      <c r="C85" s="145" t="s">
        <v>187</v>
      </c>
      <c r="D85" s="146" t="s">
        <v>123</v>
      </c>
      <c r="E85" s="147">
        <v>100.98</v>
      </c>
      <c r="F85" s="147">
        <v>0</v>
      </c>
      <c r="G85" s="148">
        <f>E85*F85</f>
        <v>0</v>
      </c>
      <c r="O85" s="142">
        <v>2</v>
      </c>
      <c r="AA85" s="114">
        <v>12</v>
      </c>
      <c r="AB85" s="114">
        <v>0</v>
      </c>
      <c r="AC85" s="114">
        <v>33</v>
      </c>
      <c r="AZ85" s="114">
        <v>2</v>
      </c>
      <c r="BA85" s="114">
        <f>IF(AZ85=1,G85,0)</f>
        <v>0</v>
      </c>
      <c r="BB85" s="114">
        <f>IF(AZ85=2,G85,0)</f>
        <v>0</v>
      </c>
      <c r="BC85" s="114">
        <f>IF(AZ85=3,G85,0)</f>
        <v>0</v>
      </c>
      <c r="BD85" s="114">
        <f>IF(AZ85=4,G85,0)</f>
        <v>0</v>
      </c>
      <c r="BE85" s="114">
        <f>IF(AZ85=5,G85,0)</f>
        <v>0</v>
      </c>
      <c r="CZ85" s="114">
        <v>0</v>
      </c>
    </row>
    <row r="86" spans="1:15" ht="12.75" customHeight="1">
      <c r="A86" s="149"/>
      <c r="B86" s="150"/>
      <c r="C86" s="185" t="s">
        <v>188</v>
      </c>
      <c r="D86" s="185"/>
      <c r="E86" s="185"/>
      <c r="F86" s="185"/>
      <c r="G86" s="185"/>
      <c r="O86" s="142">
        <v>3</v>
      </c>
    </row>
    <row r="87" spans="1:104" ht="12.75">
      <c r="A87" s="143">
        <v>34</v>
      </c>
      <c r="B87" s="144" t="s">
        <v>189</v>
      </c>
      <c r="C87" s="145" t="s">
        <v>190</v>
      </c>
      <c r="D87" s="146" t="s">
        <v>88</v>
      </c>
      <c r="E87" s="147">
        <v>28.392</v>
      </c>
      <c r="F87" s="147">
        <v>0</v>
      </c>
      <c r="G87" s="148">
        <f>E87*F87</f>
        <v>0</v>
      </c>
      <c r="O87" s="142">
        <v>2</v>
      </c>
      <c r="AA87" s="114">
        <v>12</v>
      </c>
      <c r="AB87" s="114">
        <v>0</v>
      </c>
      <c r="AC87" s="114">
        <v>34</v>
      </c>
      <c r="AZ87" s="114">
        <v>2</v>
      </c>
      <c r="BA87" s="114">
        <f>IF(AZ87=1,G87,0)</f>
        <v>0</v>
      </c>
      <c r="BB87" s="114">
        <f>IF(AZ87=2,G87,0)</f>
        <v>0</v>
      </c>
      <c r="BC87" s="114">
        <f>IF(AZ87=3,G87,0)</f>
        <v>0</v>
      </c>
      <c r="BD87" s="114">
        <f>IF(AZ87=4,G87,0)</f>
        <v>0</v>
      </c>
      <c r="BE87" s="114">
        <f>IF(AZ87=5,G87,0)</f>
        <v>0</v>
      </c>
      <c r="CZ87" s="114">
        <v>0</v>
      </c>
    </row>
    <row r="88" spans="1:15" ht="12.75" customHeight="1">
      <c r="A88" s="149"/>
      <c r="B88" s="150"/>
      <c r="C88" s="184" t="s">
        <v>191</v>
      </c>
      <c r="D88" s="184"/>
      <c r="E88" s="151">
        <v>28.392</v>
      </c>
      <c r="F88" s="152"/>
      <c r="G88" s="153"/>
      <c r="M88" s="142" t="s">
        <v>191</v>
      </c>
      <c r="O88" s="142"/>
    </row>
    <row r="89" spans="1:104" ht="12.75">
      <c r="A89" s="143">
        <v>35</v>
      </c>
      <c r="B89" s="144" t="s">
        <v>192</v>
      </c>
      <c r="C89" s="145" t="s">
        <v>193</v>
      </c>
      <c r="D89" s="146" t="s">
        <v>88</v>
      </c>
      <c r="E89" s="147">
        <v>32.6508</v>
      </c>
      <c r="F89" s="147">
        <v>0</v>
      </c>
      <c r="G89" s="148">
        <f>E89*F89</f>
        <v>0</v>
      </c>
      <c r="O89" s="142">
        <v>2</v>
      </c>
      <c r="AA89" s="114">
        <v>12</v>
      </c>
      <c r="AB89" s="114">
        <v>1</v>
      </c>
      <c r="AC89" s="114">
        <v>35</v>
      </c>
      <c r="AZ89" s="114">
        <v>2</v>
      </c>
      <c r="BA89" s="114">
        <f>IF(AZ89=1,G89,0)</f>
        <v>0</v>
      </c>
      <c r="BB89" s="114">
        <f>IF(AZ89=2,G89,0)</f>
        <v>0</v>
      </c>
      <c r="BC89" s="114">
        <f>IF(AZ89=3,G89,0)</f>
        <v>0</v>
      </c>
      <c r="BD89" s="114">
        <f>IF(AZ89=4,G89,0)</f>
        <v>0</v>
      </c>
      <c r="BE89" s="114">
        <f>IF(AZ89=5,G89,0)</f>
        <v>0</v>
      </c>
      <c r="CZ89" s="114">
        <v>0.0139</v>
      </c>
    </row>
    <row r="90" spans="1:15" ht="12.75" customHeight="1">
      <c r="A90" s="149"/>
      <c r="B90" s="150"/>
      <c r="C90" s="184" t="s">
        <v>194</v>
      </c>
      <c r="D90" s="184"/>
      <c r="E90" s="151">
        <v>32.6508</v>
      </c>
      <c r="F90" s="152"/>
      <c r="G90" s="153"/>
      <c r="M90" s="142" t="s">
        <v>194</v>
      </c>
      <c r="O90" s="142"/>
    </row>
    <row r="91" spans="1:104" ht="12.75">
      <c r="A91" s="143">
        <v>36</v>
      </c>
      <c r="B91" s="144" t="s">
        <v>195</v>
      </c>
      <c r="C91" s="145" t="s">
        <v>196</v>
      </c>
      <c r="D91" s="146" t="s">
        <v>120</v>
      </c>
      <c r="E91" s="147">
        <v>9</v>
      </c>
      <c r="F91" s="147">
        <v>0</v>
      </c>
      <c r="G91" s="148">
        <f>E91*F91</f>
        <v>0</v>
      </c>
      <c r="O91" s="142">
        <v>2</v>
      </c>
      <c r="AA91" s="114">
        <v>12</v>
      </c>
      <c r="AB91" s="114">
        <v>0</v>
      </c>
      <c r="AC91" s="114">
        <v>36</v>
      </c>
      <c r="AZ91" s="114">
        <v>2</v>
      </c>
      <c r="BA91" s="114">
        <f>IF(AZ91=1,G91,0)</f>
        <v>0</v>
      </c>
      <c r="BB91" s="114">
        <f>IF(AZ91=2,G91,0)</f>
        <v>0</v>
      </c>
      <c r="BC91" s="114">
        <f>IF(AZ91=3,G91,0)</f>
        <v>0</v>
      </c>
      <c r="BD91" s="114">
        <f>IF(AZ91=4,G91,0)</f>
        <v>0</v>
      </c>
      <c r="BE91" s="114">
        <f>IF(AZ91=5,G91,0)</f>
        <v>0</v>
      </c>
      <c r="CZ91" s="114">
        <v>0.00332</v>
      </c>
    </row>
    <row r="92" spans="1:104" ht="12.75">
      <c r="A92" s="143">
        <v>37</v>
      </c>
      <c r="B92" s="144" t="s">
        <v>197</v>
      </c>
      <c r="C92" s="145" t="s">
        <v>198</v>
      </c>
      <c r="D92" s="146" t="s">
        <v>120</v>
      </c>
      <c r="E92" s="147">
        <v>7</v>
      </c>
      <c r="F92" s="147">
        <v>0</v>
      </c>
      <c r="G92" s="148">
        <f>E92*F92</f>
        <v>0</v>
      </c>
      <c r="O92" s="142">
        <v>2</v>
      </c>
      <c r="AA92" s="114">
        <v>12</v>
      </c>
      <c r="AB92" s="114">
        <v>1</v>
      </c>
      <c r="AC92" s="114">
        <v>37</v>
      </c>
      <c r="AZ92" s="114">
        <v>2</v>
      </c>
      <c r="BA92" s="114">
        <f>IF(AZ92=1,G92,0)</f>
        <v>0</v>
      </c>
      <c r="BB92" s="114">
        <f>IF(AZ92=2,G92,0)</f>
        <v>0</v>
      </c>
      <c r="BC92" s="114">
        <f>IF(AZ92=3,G92,0)</f>
        <v>0</v>
      </c>
      <c r="BD92" s="114">
        <f>IF(AZ92=4,G92,0)</f>
        <v>0</v>
      </c>
      <c r="BE92" s="114">
        <f>IF(AZ92=5,G92,0)</f>
        <v>0</v>
      </c>
      <c r="CZ92" s="114">
        <v>0.00199</v>
      </c>
    </row>
    <row r="93" spans="1:104" ht="12.75">
      <c r="A93" s="143">
        <v>38</v>
      </c>
      <c r="B93" s="144" t="s">
        <v>199</v>
      </c>
      <c r="C93" s="145" t="s">
        <v>200</v>
      </c>
      <c r="D93" s="146" t="s">
        <v>120</v>
      </c>
      <c r="E93" s="147">
        <v>2</v>
      </c>
      <c r="F93" s="147">
        <v>0</v>
      </c>
      <c r="G93" s="148">
        <f>E93*F93</f>
        <v>0</v>
      </c>
      <c r="O93" s="142">
        <v>2</v>
      </c>
      <c r="AA93" s="114">
        <v>12</v>
      </c>
      <c r="AB93" s="114">
        <v>1</v>
      </c>
      <c r="AC93" s="114">
        <v>38</v>
      </c>
      <c r="AZ93" s="114">
        <v>2</v>
      </c>
      <c r="BA93" s="114">
        <f>IF(AZ93=1,G93,0)</f>
        <v>0</v>
      </c>
      <c r="BB93" s="114">
        <f>IF(AZ93=2,G93,0)</f>
        <v>0</v>
      </c>
      <c r="BC93" s="114">
        <f>IF(AZ93=3,G93,0)</f>
        <v>0</v>
      </c>
      <c r="BD93" s="114">
        <f>IF(AZ93=4,G93,0)</f>
        <v>0</v>
      </c>
      <c r="BE93" s="114">
        <f>IF(AZ93=5,G93,0)</f>
        <v>0</v>
      </c>
      <c r="CZ93" s="114">
        <v>0.0024</v>
      </c>
    </row>
    <row r="94" spans="1:104" ht="22.5">
      <c r="A94" s="143">
        <v>39</v>
      </c>
      <c r="B94" s="144" t="s">
        <v>201</v>
      </c>
      <c r="C94" s="145" t="s">
        <v>202</v>
      </c>
      <c r="D94" s="146" t="s">
        <v>123</v>
      </c>
      <c r="E94" s="147">
        <v>10.3</v>
      </c>
      <c r="F94" s="147">
        <v>0</v>
      </c>
      <c r="G94" s="148">
        <f>E94*F94</f>
        <v>0</v>
      </c>
      <c r="O94" s="142">
        <v>2</v>
      </c>
      <c r="AA94" s="114">
        <v>12</v>
      </c>
      <c r="AB94" s="114">
        <v>0</v>
      </c>
      <c r="AC94" s="114">
        <v>39</v>
      </c>
      <c r="AZ94" s="114">
        <v>2</v>
      </c>
      <c r="BA94" s="114">
        <f>IF(AZ94=1,G94,0)</f>
        <v>0</v>
      </c>
      <c r="BB94" s="114">
        <f>IF(AZ94=2,G94,0)</f>
        <v>0</v>
      </c>
      <c r="BC94" s="114">
        <f>IF(AZ94=3,G94,0)</f>
        <v>0</v>
      </c>
      <c r="BD94" s="114">
        <f>IF(AZ94=4,G94,0)</f>
        <v>0</v>
      </c>
      <c r="BE94" s="114">
        <f>IF(AZ94=5,G94,0)</f>
        <v>0</v>
      </c>
      <c r="CZ94" s="114">
        <v>0.00062</v>
      </c>
    </row>
    <row r="95" spans="1:15" ht="12.75" customHeight="1">
      <c r="A95" s="149"/>
      <c r="B95" s="150"/>
      <c r="C95" s="184" t="s">
        <v>203</v>
      </c>
      <c r="D95" s="184"/>
      <c r="E95" s="151">
        <v>10.3</v>
      </c>
      <c r="F95" s="152"/>
      <c r="G95" s="153"/>
      <c r="M95" s="142" t="s">
        <v>203</v>
      </c>
      <c r="O95" s="142"/>
    </row>
    <row r="96" spans="1:104" ht="12.75">
      <c r="A96" s="143">
        <v>40</v>
      </c>
      <c r="B96" s="144" t="s">
        <v>204</v>
      </c>
      <c r="C96" s="145" t="s">
        <v>205</v>
      </c>
      <c r="D96" s="146" t="s">
        <v>113</v>
      </c>
      <c r="E96" s="147">
        <v>1.772</v>
      </c>
      <c r="F96" s="147">
        <v>0</v>
      </c>
      <c r="G96" s="148">
        <f>E96*F96</f>
        <v>0</v>
      </c>
      <c r="O96" s="142">
        <v>2</v>
      </c>
      <c r="AA96" s="114">
        <v>12</v>
      </c>
      <c r="AB96" s="114">
        <v>0</v>
      </c>
      <c r="AC96" s="114">
        <v>40</v>
      </c>
      <c r="AZ96" s="114">
        <v>2</v>
      </c>
      <c r="BA96" s="114">
        <f>IF(AZ96=1,G96,0)</f>
        <v>0</v>
      </c>
      <c r="BB96" s="114">
        <f>IF(AZ96=2,G96,0)</f>
        <v>0</v>
      </c>
      <c r="BC96" s="114">
        <f>IF(AZ96=3,G96,0)</f>
        <v>0</v>
      </c>
      <c r="BD96" s="114">
        <f>IF(AZ96=4,G96,0)</f>
        <v>0</v>
      </c>
      <c r="BE96" s="114">
        <f>IF(AZ96=5,G96,0)</f>
        <v>0</v>
      </c>
      <c r="CZ96" s="114">
        <v>0</v>
      </c>
    </row>
    <row r="97" spans="1:57" ht="12.75">
      <c r="A97" s="154"/>
      <c r="B97" s="155" t="s">
        <v>105</v>
      </c>
      <c r="C97" s="156" t="str">
        <f>CONCATENATE(B75," ",C75)</f>
        <v>762 Konstrukce tesařské</v>
      </c>
      <c r="D97" s="154"/>
      <c r="E97" s="157"/>
      <c r="F97" s="157"/>
      <c r="G97" s="158">
        <f>SUM(G75:G96)</f>
        <v>0</v>
      </c>
      <c r="O97" s="142">
        <v>4</v>
      </c>
      <c r="BA97" s="159">
        <f>SUM(BA75:BA96)</f>
        <v>0</v>
      </c>
      <c r="BB97" s="159">
        <f>SUM(BB75:BB96)</f>
        <v>0</v>
      </c>
      <c r="BC97" s="159">
        <f>SUM(BC75:BC96)</f>
        <v>0</v>
      </c>
      <c r="BD97" s="159">
        <f>SUM(BD75:BD96)</f>
        <v>0</v>
      </c>
      <c r="BE97" s="159">
        <f>SUM(BE75:BE96)</f>
        <v>0</v>
      </c>
    </row>
    <row r="98" spans="1:15" ht="12.75">
      <c r="A98" s="135" t="s">
        <v>71</v>
      </c>
      <c r="B98" s="136" t="s">
        <v>206</v>
      </c>
      <c r="C98" s="137" t="s">
        <v>207</v>
      </c>
      <c r="D98" s="138"/>
      <c r="E98" s="139"/>
      <c r="F98" s="139"/>
      <c r="G98" s="140"/>
      <c r="H98" s="141"/>
      <c r="I98" s="141"/>
      <c r="O98" s="142">
        <v>1</v>
      </c>
    </row>
    <row r="99" spans="1:104" ht="12.75">
      <c r="A99" s="143">
        <v>41</v>
      </c>
      <c r="B99" s="144" t="s">
        <v>208</v>
      </c>
      <c r="C99" s="145" t="s">
        <v>209</v>
      </c>
      <c r="D99" s="146" t="s">
        <v>123</v>
      </c>
      <c r="E99" s="147">
        <v>15.236</v>
      </c>
      <c r="F99" s="147">
        <v>0</v>
      </c>
      <c r="G99" s="148">
        <f>E99*F99</f>
        <v>0</v>
      </c>
      <c r="O99" s="142">
        <v>2</v>
      </c>
      <c r="AA99" s="114">
        <v>12</v>
      </c>
      <c r="AB99" s="114">
        <v>0</v>
      </c>
      <c r="AC99" s="114">
        <v>41</v>
      </c>
      <c r="AZ99" s="114">
        <v>2</v>
      </c>
      <c r="BA99" s="114">
        <f>IF(AZ99=1,G99,0)</f>
        <v>0</v>
      </c>
      <c r="BB99" s="114">
        <f>IF(AZ99=2,G99,0)</f>
        <v>0</v>
      </c>
      <c r="BC99" s="114">
        <f>IF(AZ99=3,G99,0)</f>
        <v>0</v>
      </c>
      <c r="BD99" s="114">
        <f>IF(AZ99=4,G99,0)</f>
        <v>0</v>
      </c>
      <c r="BE99" s="114">
        <f>IF(AZ99=5,G99,0)</f>
        <v>0</v>
      </c>
      <c r="CZ99" s="114">
        <v>0.00293</v>
      </c>
    </row>
    <row r="100" spans="1:15" ht="12.75" customHeight="1">
      <c r="A100" s="149"/>
      <c r="B100" s="150"/>
      <c r="C100" s="184" t="s">
        <v>169</v>
      </c>
      <c r="D100" s="184"/>
      <c r="E100" s="151">
        <v>15.236</v>
      </c>
      <c r="F100" s="152"/>
      <c r="G100" s="153"/>
      <c r="M100" s="142" t="s">
        <v>169</v>
      </c>
      <c r="O100" s="142"/>
    </row>
    <row r="101" spans="1:104" ht="12.75">
      <c r="A101" s="143">
        <v>42</v>
      </c>
      <c r="B101" s="144" t="s">
        <v>210</v>
      </c>
      <c r="C101" s="145" t="s">
        <v>211</v>
      </c>
      <c r="D101" s="146" t="s">
        <v>123</v>
      </c>
      <c r="E101" s="147">
        <v>6.5</v>
      </c>
      <c r="F101" s="147">
        <v>0</v>
      </c>
      <c r="G101" s="148">
        <f>E101*F101</f>
        <v>0</v>
      </c>
      <c r="O101" s="142">
        <v>2</v>
      </c>
      <c r="AA101" s="114">
        <v>12</v>
      </c>
      <c r="AB101" s="114">
        <v>0</v>
      </c>
      <c r="AC101" s="114">
        <v>42</v>
      </c>
      <c r="AZ101" s="114">
        <v>2</v>
      </c>
      <c r="BA101" s="114">
        <f>IF(AZ101=1,G101,0)</f>
        <v>0</v>
      </c>
      <c r="BB101" s="114">
        <f>IF(AZ101=2,G101,0)</f>
        <v>0</v>
      </c>
      <c r="BC101" s="114">
        <f>IF(AZ101=3,G101,0)</f>
        <v>0</v>
      </c>
      <c r="BD101" s="114">
        <f>IF(AZ101=4,G101,0)</f>
        <v>0</v>
      </c>
      <c r="BE101" s="114">
        <f>IF(AZ101=5,G101,0)</f>
        <v>0</v>
      </c>
      <c r="CZ101" s="114">
        <v>0.0018</v>
      </c>
    </row>
    <row r="102" spans="1:104" ht="22.5">
      <c r="A102" s="143">
        <v>43</v>
      </c>
      <c r="B102" s="144" t="s">
        <v>212</v>
      </c>
      <c r="C102" s="145" t="s">
        <v>213</v>
      </c>
      <c r="D102" s="146" t="s">
        <v>120</v>
      </c>
      <c r="E102" s="147">
        <v>1</v>
      </c>
      <c r="F102" s="147">
        <v>0</v>
      </c>
      <c r="G102" s="148">
        <f>E102*F102</f>
        <v>0</v>
      </c>
      <c r="O102" s="142">
        <v>2</v>
      </c>
      <c r="AA102" s="114">
        <v>12</v>
      </c>
      <c r="AB102" s="114">
        <v>0</v>
      </c>
      <c r="AC102" s="114">
        <v>43</v>
      </c>
      <c r="AZ102" s="114">
        <v>2</v>
      </c>
      <c r="BA102" s="114">
        <f>IF(AZ102=1,G102,0)</f>
        <v>0</v>
      </c>
      <c r="BB102" s="114">
        <f>IF(AZ102=2,G102,0)</f>
        <v>0</v>
      </c>
      <c r="BC102" s="114">
        <f>IF(AZ102=3,G102,0)</f>
        <v>0</v>
      </c>
      <c r="BD102" s="114">
        <f>IF(AZ102=4,G102,0)</f>
        <v>0</v>
      </c>
      <c r="BE102" s="114">
        <f>IF(AZ102=5,G102,0)</f>
        <v>0</v>
      </c>
      <c r="CZ102" s="114">
        <v>0.00034</v>
      </c>
    </row>
    <row r="103" spans="1:104" ht="22.5">
      <c r="A103" s="143">
        <v>44</v>
      </c>
      <c r="B103" s="144" t="s">
        <v>214</v>
      </c>
      <c r="C103" s="145" t="s">
        <v>215</v>
      </c>
      <c r="D103" s="146" t="s">
        <v>123</v>
      </c>
      <c r="E103" s="147">
        <v>6.5</v>
      </c>
      <c r="F103" s="147">
        <v>0</v>
      </c>
      <c r="G103" s="148">
        <f>E103*F103</f>
        <v>0</v>
      </c>
      <c r="O103" s="142">
        <v>2</v>
      </c>
      <c r="AA103" s="114">
        <v>12</v>
      </c>
      <c r="AB103" s="114">
        <v>0</v>
      </c>
      <c r="AC103" s="114">
        <v>44</v>
      </c>
      <c r="AZ103" s="114">
        <v>2</v>
      </c>
      <c r="BA103" s="114">
        <f>IF(AZ103=1,G103,0)</f>
        <v>0</v>
      </c>
      <c r="BB103" s="114">
        <f>IF(AZ103=2,G103,0)</f>
        <v>0</v>
      </c>
      <c r="BC103" s="114">
        <f>IF(AZ103=3,G103,0)</f>
        <v>0</v>
      </c>
      <c r="BD103" s="114">
        <f>IF(AZ103=4,G103,0)</f>
        <v>0</v>
      </c>
      <c r="BE103" s="114">
        <f>IF(AZ103=5,G103,0)</f>
        <v>0</v>
      </c>
      <c r="CZ103" s="114">
        <v>0.00205</v>
      </c>
    </row>
    <row r="104" spans="1:104" ht="12.75">
      <c r="A104" s="143">
        <v>45</v>
      </c>
      <c r="B104" s="144" t="s">
        <v>216</v>
      </c>
      <c r="C104" s="145" t="s">
        <v>217</v>
      </c>
      <c r="D104" s="146" t="s">
        <v>123</v>
      </c>
      <c r="E104" s="147">
        <v>2.5</v>
      </c>
      <c r="F104" s="147">
        <v>0</v>
      </c>
      <c r="G104" s="148">
        <f>E104*F104</f>
        <v>0</v>
      </c>
      <c r="O104" s="142">
        <v>2</v>
      </c>
      <c r="AA104" s="114">
        <v>12</v>
      </c>
      <c r="AB104" s="114">
        <v>0</v>
      </c>
      <c r="AC104" s="114">
        <v>45</v>
      </c>
      <c r="AZ104" s="114">
        <v>2</v>
      </c>
      <c r="BA104" s="114">
        <f>IF(AZ104=1,G104,0)</f>
        <v>0</v>
      </c>
      <c r="BB104" s="114">
        <f>IF(AZ104=2,G104,0)</f>
        <v>0</v>
      </c>
      <c r="BC104" s="114">
        <f>IF(AZ104=3,G104,0)</f>
        <v>0</v>
      </c>
      <c r="BD104" s="114">
        <f>IF(AZ104=4,G104,0)</f>
        <v>0</v>
      </c>
      <c r="BE104" s="114">
        <f>IF(AZ104=5,G104,0)</f>
        <v>0</v>
      </c>
      <c r="CZ104" s="114">
        <v>0.00291</v>
      </c>
    </row>
    <row r="105" spans="1:104" ht="12.75">
      <c r="A105" s="143">
        <v>46</v>
      </c>
      <c r="B105" s="144" t="s">
        <v>218</v>
      </c>
      <c r="C105" s="145" t="s">
        <v>219</v>
      </c>
      <c r="D105" s="146" t="s">
        <v>113</v>
      </c>
      <c r="E105" s="147">
        <v>0.077</v>
      </c>
      <c r="F105" s="147">
        <v>0</v>
      </c>
      <c r="G105" s="148">
        <f>E105*F105</f>
        <v>0</v>
      </c>
      <c r="O105" s="142">
        <v>2</v>
      </c>
      <c r="AA105" s="114">
        <v>12</v>
      </c>
      <c r="AB105" s="114">
        <v>0</v>
      </c>
      <c r="AC105" s="114">
        <v>46</v>
      </c>
      <c r="AZ105" s="114">
        <v>2</v>
      </c>
      <c r="BA105" s="114">
        <f>IF(AZ105=1,G105,0)</f>
        <v>0</v>
      </c>
      <c r="BB105" s="114">
        <f>IF(AZ105=2,G105,0)</f>
        <v>0</v>
      </c>
      <c r="BC105" s="114">
        <f>IF(AZ105=3,G105,0)</f>
        <v>0</v>
      </c>
      <c r="BD105" s="114">
        <f>IF(AZ105=4,G105,0)</f>
        <v>0</v>
      </c>
      <c r="BE105" s="114">
        <f>IF(AZ105=5,G105,0)</f>
        <v>0</v>
      </c>
      <c r="CZ105" s="114">
        <v>0</v>
      </c>
    </row>
    <row r="106" spans="1:57" ht="12.75">
      <c r="A106" s="154"/>
      <c r="B106" s="155" t="s">
        <v>105</v>
      </c>
      <c r="C106" s="156" t="str">
        <f>CONCATENATE(B98," ",C98)</f>
        <v>764 Konstrukce klempířské</v>
      </c>
      <c r="D106" s="154"/>
      <c r="E106" s="157"/>
      <c r="F106" s="157"/>
      <c r="G106" s="158">
        <f>SUM(G98:G105)</f>
        <v>0</v>
      </c>
      <c r="O106" s="142">
        <v>4</v>
      </c>
      <c r="BA106" s="159">
        <f>SUM(BA98:BA105)</f>
        <v>0</v>
      </c>
      <c r="BB106" s="159">
        <f>SUM(BB98:BB105)</f>
        <v>0</v>
      </c>
      <c r="BC106" s="159">
        <f>SUM(BC98:BC105)</f>
        <v>0</v>
      </c>
      <c r="BD106" s="159">
        <f>SUM(BD98:BD105)</f>
        <v>0</v>
      </c>
      <c r="BE106" s="159">
        <f>SUM(BE98:BE105)</f>
        <v>0</v>
      </c>
    </row>
    <row r="107" spans="1:15" ht="12.75">
      <c r="A107" s="135" t="s">
        <v>71</v>
      </c>
      <c r="B107" s="136" t="s">
        <v>220</v>
      </c>
      <c r="C107" s="137" t="s">
        <v>221</v>
      </c>
      <c r="D107" s="138"/>
      <c r="E107" s="139"/>
      <c r="F107" s="139"/>
      <c r="G107" s="140"/>
      <c r="H107" s="141"/>
      <c r="I107" s="141"/>
      <c r="O107" s="142">
        <v>1</v>
      </c>
    </row>
    <row r="108" spans="1:104" ht="12.75">
      <c r="A108" s="143">
        <v>47</v>
      </c>
      <c r="B108" s="144" t="s">
        <v>222</v>
      </c>
      <c r="C108" s="145" t="s">
        <v>223</v>
      </c>
      <c r="D108" s="146" t="s">
        <v>88</v>
      </c>
      <c r="E108" s="147">
        <v>40.92</v>
      </c>
      <c r="F108" s="147">
        <v>0</v>
      </c>
      <c r="G108" s="148">
        <f>E108*F108</f>
        <v>0</v>
      </c>
      <c r="O108" s="142">
        <v>2</v>
      </c>
      <c r="AA108" s="114">
        <v>12</v>
      </c>
      <c r="AB108" s="114">
        <v>0</v>
      </c>
      <c r="AC108" s="114">
        <v>47</v>
      </c>
      <c r="AZ108" s="114">
        <v>2</v>
      </c>
      <c r="BA108" s="114">
        <f>IF(AZ108=1,G108,0)</f>
        <v>0</v>
      </c>
      <c r="BB108" s="114">
        <f>IF(AZ108=2,G108,0)</f>
        <v>0</v>
      </c>
      <c r="BC108" s="114">
        <f>IF(AZ108=3,G108,0)</f>
        <v>0</v>
      </c>
      <c r="BD108" s="114">
        <f>IF(AZ108=4,G108,0)</f>
        <v>0</v>
      </c>
      <c r="BE108" s="114">
        <f>IF(AZ108=5,G108,0)</f>
        <v>0</v>
      </c>
      <c r="CZ108" s="114">
        <v>0.00019</v>
      </c>
    </row>
    <row r="109" spans="1:15" ht="12.75" customHeight="1">
      <c r="A109" s="149"/>
      <c r="B109" s="150"/>
      <c r="C109" s="185" t="s">
        <v>224</v>
      </c>
      <c r="D109" s="185"/>
      <c r="E109" s="185"/>
      <c r="F109" s="185"/>
      <c r="G109" s="185"/>
      <c r="O109" s="142">
        <v>3</v>
      </c>
    </row>
    <row r="110" spans="1:15" ht="12.75" customHeight="1">
      <c r="A110" s="149"/>
      <c r="B110" s="150"/>
      <c r="C110" s="184" t="s">
        <v>225</v>
      </c>
      <c r="D110" s="184"/>
      <c r="E110" s="151">
        <v>0</v>
      </c>
      <c r="F110" s="152"/>
      <c r="G110" s="153"/>
      <c r="M110" s="142" t="s">
        <v>225</v>
      </c>
      <c r="O110" s="142"/>
    </row>
    <row r="111" spans="1:15" ht="12.75" customHeight="1">
      <c r="A111" s="149"/>
      <c r="B111" s="150"/>
      <c r="C111" s="184" t="s">
        <v>226</v>
      </c>
      <c r="D111" s="184"/>
      <c r="E111" s="151">
        <v>14.64</v>
      </c>
      <c r="F111" s="152"/>
      <c r="G111" s="153"/>
      <c r="M111" s="142" t="s">
        <v>226</v>
      </c>
      <c r="O111" s="142"/>
    </row>
    <row r="112" spans="1:15" ht="12.75" customHeight="1">
      <c r="A112" s="149"/>
      <c r="B112" s="150"/>
      <c r="C112" s="184" t="s">
        <v>227</v>
      </c>
      <c r="D112" s="184"/>
      <c r="E112" s="151">
        <v>13.905</v>
      </c>
      <c r="F112" s="152"/>
      <c r="G112" s="153"/>
      <c r="M112" s="142" t="s">
        <v>227</v>
      </c>
      <c r="O112" s="142"/>
    </row>
    <row r="113" spans="1:15" ht="12.75" customHeight="1">
      <c r="A113" s="149"/>
      <c r="B113" s="150"/>
      <c r="C113" s="184" t="s">
        <v>228</v>
      </c>
      <c r="D113" s="184"/>
      <c r="E113" s="151">
        <v>12.375</v>
      </c>
      <c r="F113" s="152"/>
      <c r="G113" s="153"/>
      <c r="M113" s="142" t="s">
        <v>228</v>
      </c>
      <c r="O113" s="142"/>
    </row>
    <row r="114" spans="1:104" ht="12.75">
      <c r="A114" s="143">
        <v>48</v>
      </c>
      <c r="B114" s="144" t="s">
        <v>229</v>
      </c>
      <c r="C114" s="145" t="s">
        <v>230</v>
      </c>
      <c r="D114" s="146" t="s">
        <v>88</v>
      </c>
      <c r="E114" s="147">
        <v>47.058</v>
      </c>
      <c r="F114" s="147">
        <v>0</v>
      </c>
      <c r="G114" s="148">
        <f>E114*F114</f>
        <v>0</v>
      </c>
      <c r="O114" s="142">
        <v>2</v>
      </c>
      <c r="AA114" s="114">
        <v>12</v>
      </c>
      <c r="AB114" s="114">
        <v>1</v>
      </c>
      <c r="AC114" s="114">
        <v>48</v>
      </c>
      <c r="AZ114" s="114">
        <v>2</v>
      </c>
      <c r="BA114" s="114">
        <f>IF(AZ114=1,G114,0)</f>
        <v>0</v>
      </c>
      <c r="BB114" s="114">
        <f>IF(AZ114=2,G114,0)</f>
        <v>0</v>
      </c>
      <c r="BC114" s="114">
        <f>IF(AZ114=3,G114,0)</f>
        <v>0</v>
      </c>
      <c r="BD114" s="114">
        <f>IF(AZ114=4,G114,0)</f>
        <v>0</v>
      </c>
      <c r="BE114" s="114">
        <f>IF(AZ114=5,G114,0)</f>
        <v>0</v>
      </c>
      <c r="CZ114" s="114">
        <v>0.0098</v>
      </c>
    </row>
    <row r="115" spans="1:15" ht="12.75" customHeight="1">
      <c r="A115" s="149"/>
      <c r="B115" s="150"/>
      <c r="C115" s="184" t="s">
        <v>231</v>
      </c>
      <c r="D115" s="184"/>
      <c r="E115" s="151">
        <v>47.058</v>
      </c>
      <c r="F115" s="152"/>
      <c r="G115" s="153"/>
      <c r="M115" s="142" t="s">
        <v>231</v>
      </c>
      <c r="O115" s="142"/>
    </row>
    <row r="116" spans="1:104" ht="12.75">
      <c r="A116" s="143">
        <v>49</v>
      </c>
      <c r="B116" s="144" t="s">
        <v>232</v>
      </c>
      <c r="C116" s="145" t="s">
        <v>233</v>
      </c>
      <c r="D116" s="146" t="s">
        <v>120</v>
      </c>
      <c r="E116" s="147">
        <v>1</v>
      </c>
      <c r="F116" s="147">
        <v>0</v>
      </c>
      <c r="G116" s="148">
        <f>E116*F116</f>
        <v>0</v>
      </c>
      <c r="O116" s="142">
        <v>2</v>
      </c>
      <c r="AA116" s="114">
        <v>12</v>
      </c>
      <c r="AB116" s="114">
        <v>0</v>
      </c>
      <c r="AC116" s="114">
        <v>49</v>
      </c>
      <c r="AZ116" s="114">
        <v>2</v>
      </c>
      <c r="BA116" s="114">
        <f>IF(AZ116=1,G116,0)</f>
        <v>0</v>
      </c>
      <c r="BB116" s="114">
        <f>IF(AZ116=2,G116,0)</f>
        <v>0</v>
      </c>
      <c r="BC116" s="114">
        <f>IF(AZ116=3,G116,0)</f>
        <v>0</v>
      </c>
      <c r="BD116" s="114">
        <f>IF(AZ116=4,G116,0)</f>
        <v>0</v>
      </c>
      <c r="BE116" s="114">
        <f>IF(AZ116=5,G116,0)</f>
        <v>0</v>
      </c>
      <c r="CZ116" s="114">
        <v>0.00264</v>
      </c>
    </row>
    <row r="117" spans="1:15" ht="12.75" customHeight="1">
      <c r="A117" s="149"/>
      <c r="B117" s="150"/>
      <c r="C117" s="185" t="s">
        <v>234</v>
      </c>
      <c r="D117" s="185"/>
      <c r="E117" s="185"/>
      <c r="F117" s="185"/>
      <c r="G117" s="185"/>
      <c r="O117" s="142">
        <v>3</v>
      </c>
    </row>
    <row r="118" spans="1:104" ht="12.75">
      <c r="A118" s="143">
        <v>50</v>
      </c>
      <c r="B118" s="144" t="s">
        <v>235</v>
      </c>
      <c r="C118" s="145" t="s">
        <v>236</v>
      </c>
      <c r="D118" s="146" t="s">
        <v>120</v>
      </c>
      <c r="E118" s="147">
        <v>1</v>
      </c>
      <c r="F118" s="147">
        <v>0</v>
      </c>
      <c r="G118" s="148">
        <f>E118*F118</f>
        <v>0</v>
      </c>
      <c r="O118" s="142">
        <v>2</v>
      </c>
      <c r="AA118" s="114">
        <v>12</v>
      </c>
      <c r="AB118" s="114">
        <v>1</v>
      </c>
      <c r="AC118" s="114">
        <v>50</v>
      </c>
      <c r="AZ118" s="114">
        <v>2</v>
      </c>
      <c r="BA118" s="114">
        <f>IF(AZ118=1,G118,0)</f>
        <v>0</v>
      </c>
      <c r="BB118" s="114">
        <f>IF(AZ118=2,G118,0)</f>
        <v>0</v>
      </c>
      <c r="BC118" s="114">
        <f>IF(AZ118=3,G118,0)</f>
        <v>0</v>
      </c>
      <c r="BD118" s="114">
        <f>IF(AZ118=4,G118,0)</f>
        <v>0</v>
      </c>
      <c r="BE118" s="114">
        <f>IF(AZ118=5,G118,0)</f>
        <v>0</v>
      </c>
      <c r="CZ118" s="114">
        <v>0.044</v>
      </c>
    </row>
    <row r="119" spans="1:15" ht="12.75" customHeight="1">
      <c r="A119" s="149"/>
      <c r="B119" s="150"/>
      <c r="C119" s="185" t="s">
        <v>237</v>
      </c>
      <c r="D119" s="185"/>
      <c r="E119" s="185"/>
      <c r="F119" s="185"/>
      <c r="G119" s="185"/>
      <c r="O119" s="142">
        <v>3</v>
      </c>
    </row>
    <row r="120" spans="1:104" ht="12.75">
      <c r="A120" s="143">
        <v>51</v>
      </c>
      <c r="B120" s="144" t="s">
        <v>238</v>
      </c>
      <c r="C120" s="145" t="s">
        <v>239</v>
      </c>
      <c r="D120" s="146" t="s">
        <v>113</v>
      </c>
      <c r="E120" s="147">
        <v>0.515</v>
      </c>
      <c r="F120" s="147">
        <v>0</v>
      </c>
      <c r="G120" s="148">
        <f>E120*F120</f>
        <v>0</v>
      </c>
      <c r="O120" s="142">
        <v>2</v>
      </c>
      <c r="AA120" s="114">
        <v>12</v>
      </c>
      <c r="AB120" s="114">
        <v>0</v>
      </c>
      <c r="AC120" s="114">
        <v>51</v>
      </c>
      <c r="AZ120" s="114">
        <v>2</v>
      </c>
      <c r="BA120" s="114">
        <f>IF(AZ120=1,G120,0)</f>
        <v>0</v>
      </c>
      <c r="BB120" s="114">
        <f>IF(AZ120=2,G120,0)</f>
        <v>0</v>
      </c>
      <c r="BC120" s="114">
        <f>IF(AZ120=3,G120,0)</f>
        <v>0</v>
      </c>
      <c r="BD120" s="114">
        <f>IF(AZ120=4,G120,0)</f>
        <v>0</v>
      </c>
      <c r="BE120" s="114">
        <f>IF(AZ120=5,G120,0)</f>
        <v>0</v>
      </c>
      <c r="CZ120" s="114">
        <v>0</v>
      </c>
    </row>
    <row r="121" spans="1:57" ht="12.75">
      <c r="A121" s="154"/>
      <c r="B121" s="155" t="s">
        <v>105</v>
      </c>
      <c r="C121" s="156" t="str">
        <f>CONCATENATE(B107," ",C107)</f>
        <v>766 Konstrukce truhlářské</v>
      </c>
      <c r="D121" s="154"/>
      <c r="E121" s="157"/>
      <c r="F121" s="157"/>
      <c r="G121" s="158">
        <f>SUM(G107:G120)</f>
        <v>0</v>
      </c>
      <c r="O121" s="142">
        <v>4</v>
      </c>
      <c r="BA121" s="159">
        <f>SUM(BA107:BA120)</f>
        <v>0</v>
      </c>
      <c r="BB121" s="159">
        <f>SUM(BB107:BB120)</f>
        <v>0</v>
      </c>
      <c r="BC121" s="159">
        <f>SUM(BC107:BC120)</f>
        <v>0</v>
      </c>
      <c r="BD121" s="159">
        <f>SUM(BD107:BD120)</f>
        <v>0</v>
      </c>
      <c r="BE121" s="159">
        <f>SUM(BE107:BE120)</f>
        <v>0</v>
      </c>
    </row>
    <row r="122" spans="1:15" ht="12.75">
      <c r="A122" s="135" t="s">
        <v>71</v>
      </c>
      <c r="B122" s="136" t="s">
        <v>240</v>
      </c>
      <c r="C122" s="137" t="s">
        <v>241</v>
      </c>
      <c r="D122" s="138"/>
      <c r="E122" s="139"/>
      <c r="F122" s="139"/>
      <c r="G122" s="140"/>
      <c r="H122" s="141"/>
      <c r="I122" s="141"/>
      <c r="O122" s="142">
        <v>1</v>
      </c>
    </row>
    <row r="123" spans="1:104" ht="12.75">
      <c r="A123" s="143">
        <v>52</v>
      </c>
      <c r="B123" s="144" t="s">
        <v>242</v>
      </c>
      <c r="C123" s="145" t="s">
        <v>243</v>
      </c>
      <c r="D123" s="146" t="s">
        <v>244</v>
      </c>
      <c r="E123" s="147">
        <v>50</v>
      </c>
      <c r="F123" s="147">
        <v>0</v>
      </c>
      <c r="G123" s="148">
        <f>E123*F123</f>
        <v>0</v>
      </c>
      <c r="O123" s="142">
        <v>2</v>
      </c>
      <c r="AA123" s="114">
        <v>12</v>
      </c>
      <c r="AB123" s="114">
        <v>0</v>
      </c>
      <c r="AC123" s="114">
        <v>52</v>
      </c>
      <c r="AZ123" s="114">
        <v>2</v>
      </c>
      <c r="BA123" s="114">
        <f>IF(AZ123=1,G123,0)</f>
        <v>0</v>
      </c>
      <c r="BB123" s="114">
        <f>IF(AZ123=2,G123,0)</f>
        <v>0</v>
      </c>
      <c r="BC123" s="114">
        <f>IF(AZ123=3,G123,0)</f>
        <v>0</v>
      </c>
      <c r="BD123" s="114">
        <f>IF(AZ123=4,G123,0)</f>
        <v>0</v>
      </c>
      <c r="BE123" s="114">
        <f>IF(AZ123=5,G123,0)</f>
        <v>0</v>
      </c>
      <c r="CZ123" s="114">
        <v>6E-05</v>
      </c>
    </row>
    <row r="124" spans="1:104" ht="12.75">
      <c r="A124" s="143">
        <v>53</v>
      </c>
      <c r="B124" s="144" t="s">
        <v>245</v>
      </c>
      <c r="C124" s="145" t="s">
        <v>246</v>
      </c>
      <c r="D124" s="146" t="s">
        <v>247</v>
      </c>
      <c r="E124" s="147">
        <v>20</v>
      </c>
      <c r="F124" s="147">
        <v>0</v>
      </c>
      <c r="G124" s="148">
        <f>E124*F124</f>
        <v>0</v>
      </c>
      <c r="O124" s="142">
        <v>2</v>
      </c>
      <c r="AA124" s="114">
        <v>12</v>
      </c>
      <c r="AB124" s="114">
        <v>0</v>
      </c>
      <c r="AC124" s="114">
        <v>53</v>
      </c>
      <c r="AZ124" s="114">
        <v>2</v>
      </c>
      <c r="BA124" s="114">
        <f>IF(AZ124=1,G124,0)</f>
        <v>0</v>
      </c>
      <c r="BB124" s="114">
        <f>IF(AZ124=2,G124,0)</f>
        <v>0</v>
      </c>
      <c r="BC124" s="114">
        <f>IF(AZ124=3,G124,0)</f>
        <v>0</v>
      </c>
      <c r="BD124" s="114">
        <f>IF(AZ124=4,G124,0)</f>
        <v>0</v>
      </c>
      <c r="BE124" s="114">
        <f>IF(AZ124=5,G124,0)</f>
        <v>0</v>
      </c>
      <c r="CZ124" s="114">
        <v>6E-05</v>
      </c>
    </row>
    <row r="125" spans="1:104" ht="12.75">
      <c r="A125" s="143">
        <v>54</v>
      </c>
      <c r="B125" s="144" t="s">
        <v>248</v>
      </c>
      <c r="C125" s="145" t="s">
        <v>249</v>
      </c>
      <c r="D125" s="146" t="s">
        <v>120</v>
      </c>
      <c r="E125" s="147">
        <v>1</v>
      </c>
      <c r="F125" s="147">
        <v>0</v>
      </c>
      <c r="G125" s="148">
        <f>E125*F125</f>
        <v>0</v>
      </c>
      <c r="O125" s="142">
        <v>2</v>
      </c>
      <c r="AA125" s="114">
        <v>12</v>
      </c>
      <c r="AB125" s="114">
        <v>1</v>
      </c>
      <c r="AC125" s="114">
        <v>54</v>
      </c>
      <c r="AZ125" s="114">
        <v>2</v>
      </c>
      <c r="BA125" s="114">
        <f>IF(AZ125=1,G125,0)</f>
        <v>0</v>
      </c>
      <c r="BB125" s="114">
        <f>IF(AZ125=2,G125,0)</f>
        <v>0</v>
      </c>
      <c r="BC125" s="114">
        <f>IF(AZ125=3,G125,0)</f>
        <v>0</v>
      </c>
      <c r="BD125" s="114">
        <f>IF(AZ125=4,G125,0)</f>
        <v>0</v>
      </c>
      <c r="BE125" s="114">
        <f>IF(AZ125=5,G125,0)</f>
        <v>0</v>
      </c>
      <c r="CZ125" s="114">
        <v>0.0059</v>
      </c>
    </row>
    <row r="126" spans="1:57" ht="12.75">
      <c r="A126" s="154"/>
      <c r="B126" s="155" t="s">
        <v>105</v>
      </c>
      <c r="C126" s="156" t="str">
        <f>CONCATENATE(B122," ",C122)</f>
        <v>767 Konstrukce zámečnické</v>
      </c>
      <c r="D126" s="154"/>
      <c r="E126" s="157"/>
      <c r="F126" s="157"/>
      <c r="G126" s="158">
        <f>SUM(G122:G125)</f>
        <v>0</v>
      </c>
      <c r="O126" s="142">
        <v>4</v>
      </c>
      <c r="BA126" s="159">
        <f>SUM(BA122:BA125)</f>
        <v>0</v>
      </c>
      <c r="BB126" s="159">
        <f>SUM(BB122:BB125)</f>
        <v>0</v>
      </c>
      <c r="BC126" s="159">
        <f>SUM(BC122:BC125)</f>
        <v>0</v>
      </c>
      <c r="BD126" s="159">
        <f>SUM(BD122:BD125)</f>
        <v>0</v>
      </c>
      <c r="BE126" s="159">
        <f>SUM(BE122:BE125)</f>
        <v>0</v>
      </c>
    </row>
    <row r="127" spans="1:15" ht="12.75">
      <c r="A127" s="135" t="s">
        <v>71</v>
      </c>
      <c r="B127" s="136" t="s">
        <v>250</v>
      </c>
      <c r="C127" s="137" t="s">
        <v>251</v>
      </c>
      <c r="D127" s="138"/>
      <c r="E127" s="139"/>
      <c r="F127" s="139"/>
      <c r="G127" s="140"/>
      <c r="H127" s="141"/>
      <c r="I127" s="141"/>
      <c r="O127" s="142">
        <v>1</v>
      </c>
    </row>
    <row r="128" spans="1:104" ht="22.5">
      <c r="A128" s="143">
        <v>55</v>
      </c>
      <c r="B128" s="144" t="s">
        <v>252</v>
      </c>
      <c r="C128" s="145" t="s">
        <v>253</v>
      </c>
      <c r="D128" s="146" t="s">
        <v>88</v>
      </c>
      <c r="E128" s="147">
        <v>156.316</v>
      </c>
      <c r="F128" s="147">
        <v>0</v>
      </c>
      <c r="G128" s="148">
        <f>E128*F128</f>
        <v>0</v>
      </c>
      <c r="O128" s="142">
        <v>2</v>
      </c>
      <c r="AA128" s="114">
        <v>12</v>
      </c>
      <c r="AB128" s="114">
        <v>0</v>
      </c>
      <c r="AC128" s="114">
        <v>55</v>
      </c>
      <c r="AZ128" s="114">
        <v>2</v>
      </c>
      <c r="BA128" s="114">
        <f>IF(AZ128=1,G128,0)</f>
        <v>0</v>
      </c>
      <c r="BB128" s="114">
        <f>IF(AZ128=2,G128,0)</f>
        <v>0</v>
      </c>
      <c r="BC128" s="114">
        <f>IF(AZ128=3,G128,0)</f>
        <v>0</v>
      </c>
      <c r="BD128" s="114">
        <f>IF(AZ128=4,G128,0)</f>
        <v>0</v>
      </c>
      <c r="BE128" s="114">
        <f>IF(AZ128=5,G128,0)</f>
        <v>0</v>
      </c>
      <c r="CZ128" s="114">
        <v>0.00015</v>
      </c>
    </row>
    <row r="129" spans="1:15" ht="12.75" customHeight="1">
      <c r="A129" s="149"/>
      <c r="B129" s="150"/>
      <c r="C129" s="184" t="s">
        <v>254</v>
      </c>
      <c r="D129" s="184"/>
      <c r="E129" s="151">
        <v>55.8</v>
      </c>
      <c r="F129" s="152"/>
      <c r="G129" s="153"/>
      <c r="M129" s="142" t="s">
        <v>254</v>
      </c>
      <c r="O129" s="142"/>
    </row>
    <row r="130" spans="1:15" ht="12.75" customHeight="1">
      <c r="A130" s="149"/>
      <c r="B130" s="150"/>
      <c r="C130" s="184" t="s">
        <v>255</v>
      </c>
      <c r="D130" s="184"/>
      <c r="E130" s="151">
        <v>100.516</v>
      </c>
      <c r="F130" s="152"/>
      <c r="G130" s="153"/>
      <c r="M130" s="142" t="s">
        <v>255</v>
      </c>
      <c r="O130" s="142"/>
    </row>
    <row r="131" spans="1:104" ht="12.75">
      <c r="A131" s="143">
        <v>56</v>
      </c>
      <c r="B131" s="144" t="s">
        <v>256</v>
      </c>
      <c r="C131" s="145" t="s">
        <v>257</v>
      </c>
      <c r="D131" s="146" t="s">
        <v>88</v>
      </c>
      <c r="E131" s="147">
        <v>156.316</v>
      </c>
      <c r="F131" s="147">
        <v>0</v>
      </c>
      <c r="G131" s="148">
        <f>E131*F131</f>
        <v>0</v>
      </c>
      <c r="O131" s="142">
        <v>2</v>
      </c>
      <c r="AA131" s="114">
        <v>12</v>
      </c>
      <c r="AB131" s="114">
        <v>0</v>
      </c>
      <c r="AC131" s="114">
        <v>56</v>
      </c>
      <c r="AZ131" s="114">
        <v>2</v>
      </c>
      <c r="BA131" s="114">
        <f>IF(AZ131=1,G131,0)</f>
        <v>0</v>
      </c>
      <c r="BB131" s="114">
        <f>IF(AZ131=2,G131,0)</f>
        <v>0</v>
      </c>
      <c r="BC131" s="114">
        <f>IF(AZ131=3,G131,0)</f>
        <v>0</v>
      </c>
      <c r="BD131" s="114">
        <f>IF(AZ131=4,G131,0)</f>
        <v>0</v>
      </c>
      <c r="BE131" s="114">
        <f>IF(AZ131=5,G131,0)</f>
        <v>0</v>
      </c>
      <c r="CZ131" s="114">
        <v>0.00049</v>
      </c>
    </row>
    <row r="132" spans="1:15" ht="12.75" customHeight="1">
      <c r="A132" s="149"/>
      <c r="B132" s="150"/>
      <c r="C132" s="185" t="s">
        <v>258</v>
      </c>
      <c r="D132" s="185"/>
      <c r="E132" s="185"/>
      <c r="F132" s="185"/>
      <c r="G132" s="185"/>
      <c r="O132" s="142">
        <v>3</v>
      </c>
    </row>
    <row r="133" spans="1:57" ht="12.75">
      <c r="A133" s="154"/>
      <c r="B133" s="155" t="s">
        <v>105</v>
      </c>
      <c r="C133" s="156" t="str">
        <f>CONCATENATE(B127," ",C127)</f>
        <v>783 Nátěry</v>
      </c>
      <c r="D133" s="154"/>
      <c r="E133" s="157"/>
      <c r="F133" s="157"/>
      <c r="G133" s="158">
        <f>SUM(G127:G132)</f>
        <v>0</v>
      </c>
      <c r="O133" s="142">
        <v>4</v>
      </c>
      <c r="BA133" s="159">
        <f>SUM(BA127:BA132)</f>
        <v>0</v>
      </c>
      <c r="BB133" s="159">
        <f>SUM(BB127:BB132)</f>
        <v>0</v>
      </c>
      <c r="BC133" s="159">
        <f>SUM(BC127:BC132)</f>
        <v>0</v>
      </c>
      <c r="BD133" s="159">
        <f>SUM(BD127:BD132)</f>
        <v>0</v>
      </c>
      <c r="BE133" s="159">
        <f>SUM(BE127:BE132)</f>
        <v>0</v>
      </c>
    </row>
    <row r="134" spans="1:15" ht="12.75">
      <c r="A134" s="135" t="s">
        <v>71</v>
      </c>
      <c r="B134" s="136" t="s">
        <v>259</v>
      </c>
      <c r="C134" s="137" t="s">
        <v>260</v>
      </c>
      <c r="D134" s="138"/>
      <c r="E134" s="139"/>
      <c r="F134" s="139"/>
      <c r="G134" s="140"/>
      <c r="H134" s="141"/>
      <c r="I134" s="141"/>
      <c r="O134" s="142">
        <v>1</v>
      </c>
    </row>
    <row r="135" spans="1:104" ht="22.5">
      <c r="A135" s="143">
        <v>57</v>
      </c>
      <c r="B135" s="144" t="s">
        <v>261</v>
      </c>
      <c r="C135" s="145" t="s">
        <v>262</v>
      </c>
      <c r="D135" s="146" t="s">
        <v>123</v>
      </c>
      <c r="E135" s="147">
        <v>11</v>
      </c>
      <c r="F135" s="147">
        <v>0</v>
      </c>
      <c r="G135" s="148">
        <f>E135*F135</f>
        <v>0</v>
      </c>
      <c r="O135" s="142">
        <v>2</v>
      </c>
      <c r="AA135" s="114">
        <v>12</v>
      </c>
      <c r="AB135" s="114">
        <v>0</v>
      </c>
      <c r="AC135" s="114">
        <v>57</v>
      </c>
      <c r="AZ135" s="114">
        <v>4</v>
      </c>
      <c r="BA135" s="114">
        <f>IF(AZ135=1,G135,0)</f>
        <v>0</v>
      </c>
      <c r="BB135" s="114">
        <f>IF(AZ135=2,G135,0)</f>
        <v>0</v>
      </c>
      <c r="BC135" s="114">
        <f>IF(AZ135=3,G135,0)</f>
        <v>0</v>
      </c>
      <c r="BD135" s="114">
        <f>IF(AZ135=4,G135,0)</f>
        <v>0</v>
      </c>
      <c r="BE135" s="114">
        <f>IF(AZ135=5,G135,0)</f>
        <v>0</v>
      </c>
      <c r="CZ135" s="114">
        <v>0.13367</v>
      </c>
    </row>
    <row r="136" spans="1:15" ht="12.75" customHeight="1">
      <c r="A136" s="149"/>
      <c r="B136" s="150"/>
      <c r="C136" s="185" t="s">
        <v>263</v>
      </c>
      <c r="D136" s="185"/>
      <c r="E136" s="185"/>
      <c r="F136" s="185"/>
      <c r="G136" s="185"/>
      <c r="O136" s="142">
        <v>3</v>
      </c>
    </row>
    <row r="137" spans="1:104" ht="12.75">
      <c r="A137" s="143">
        <v>58</v>
      </c>
      <c r="B137" s="144" t="s">
        <v>264</v>
      </c>
      <c r="C137" s="145" t="s">
        <v>265</v>
      </c>
      <c r="D137" s="146" t="s">
        <v>247</v>
      </c>
      <c r="E137" s="147">
        <v>1</v>
      </c>
      <c r="F137" s="147">
        <v>0</v>
      </c>
      <c r="G137" s="148">
        <f>E137*F137</f>
        <v>0</v>
      </c>
      <c r="O137" s="142">
        <v>2</v>
      </c>
      <c r="AA137" s="114">
        <v>12</v>
      </c>
      <c r="AB137" s="114">
        <v>0</v>
      </c>
      <c r="AC137" s="114">
        <v>58</v>
      </c>
      <c r="AZ137" s="114">
        <v>4</v>
      </c>
      <c r="BA137" s="114">
        <f>IF(AZ137=1,G137,0)</f>
        <v>0</v>
      </c>
      <c r="BB137" s="114">
        <f>IF(AZ137=2,G137,0)</f>
        <v>0</v>
      </c>
      <c r="BC137" s="114">
        <f>IF(AZ137=3,G137,0)</f>
        <v>0</v>
      </c>
      <c r="BD137" s="114">
        <f>IF(AZ137=4,G137,0)</f>
        <v>0</v>
      </c>
      <c r="BE137" s="114">
        <f>IF(AZ137=5,G137,0)</f>
        <v>0</v>
      </c>
      <c r="CZ137" s="114">
        <v>0.13367</v>
      </c>
    </row>
    <row r="138" spans="1:104" ht="22.5">
      <c r="A138" s="143">
        <v>59</v>
      </c>
      <c r="B138" s="144" t="s">
        <v>266</v>
      </c>
      <c r="C138" s="145" t="s">
        <v>267</v>
      </c>
      <c r="D138" s="146" t="s">
        <v>123</v>
      </c>
      <c r="E138" s="147">
        <v>4</v>
      </c>
      <c r="F138" s="147">
        <v>0</v>
      </c>
      <c r="G138" s="148">
        <f>E138*F138</f>
        <v>0</v>
      </c>
      <c r="O138" s="142">
        <v>2</v>
      </c>
      <c r="AA138" s="114">
        <v>12</v>
      </c>
      <c r="AB138" s="114">
        <v>0</v>
      </c>
      <c r="AC138" s="114">
        <v>59</v>
      </c>
      <c r="AZ138" s="114">
        <v>4</v>
      </c>
      <c r="BA138" s="114">
        <f>IF(AZ138=1,G138,0)</f>
        <v>0</v>
      </c>
      <c r="BB138" s="114">
        <f>IF(AZ138=2,G138,0)</f>
        <v>0</v>
      </c>
      <c r="BC138" s="114">
        <f>IF(AZ138=3,G138,0)</f>
        <v>0</v>
      </c>
      <c r="BD138" s="114">
        <f>IF(AZ138=4,G138,0)</f>
        <v>0</v>
      </c>
      <c r="BE138" s="114">
        <f>IF(AZ138=5,G138,0)</f>
        <v>0</v>
      </c>
      <c r="CZ138" s="114">
        <v>0.13367</v>
      </c>
    </row>
    <row r="139" spans="1:15" ht="12.75" customHeight="1">
      <c r="A139" s="149"/>
      <c r="B139" s="150"/>
      <c r="C139" s="185" t="s">
        <v>268</v>
      </c>
      <c r="D139" s="185"/>
      <c r="E139" s="185"/>
      <c r="F139" s="185"/>
      <c r="G139" s="185"/>
      <c r="O139" s="142">
        <v>3</v>
      </c>
    </row>
    <row r="140" spans="1:57" ht="12.75">
      <c r="A140" s="154"/>
      <c r="B140" s="155" t="s">
        <v>105</v>
      </c>
      <c r="C140" s="156" t="str">
        <f>CONCATENATE(B134," ",C134)</f>
        <v>M21 Elektromontáže</v>
      </c>
      <c r="D140" s="154"/>
      <c r="E140" s="157"/>
      <c r="F140" s="157"/>
      <c r="G140" s="158">
        <f>SUM(G134:G139)</f>
        <v>0</v>
      </c>
      <c r="O140" s="142">
        <v>4</v>
      </c>
      <c r="BA140" s="159">
        <f>SUM(BA134:BA139)</f>
        <v>0</v>
      </c>
      <c r="BB140" s="159">
        <f>SUM(BB134:BB139)</f>
        <v>0</v>
      </c>
      <c r="BC140" s="159">
        <f>SUM(BC134:BC139)</f>
        <v>0</v>
      </c>
      <c r="BD140" s="159">
        <f>SUM(BD134:BD139)</f>
        <v>0</v>
      </c>
      <c r="BE140" s="159">
        <f>SUM(BE134:BE139)</f>
        <v>0</v>
      </c>
    </row>
    <row r="141" spans="1:15" ht="12.75">
      <c r="A141" s="135" t="s">
        <v>71</v>
      </c>
      <c r="B141" s="136" t="s">
        <v>269</v>
      </c>
      <c r="C141" s="137" t="s">
        <v>270</v>
      </c>
      <c r="D141" s="138"/>
      <c r="E141" s="139"/>
      <c r="F141" s="139"/>
      <c r="G141" s="140"/>
      <c r="H141" s="141"/>
      <c r="I141" s="141"/>
      <c r="O141" s="142">
        <v>1</v>
      </c>
    </row>
    <row r="142" spans="1:104" ht="22.5">
      <c r="A142" s="143">
        <v>60</v>
      </c>
      <c r="B142" s="144" t="s">
        <v>271</v>
      </c>
      <c r="C142" s="145" t="s">
        <v>272</v>
      </c>
      <c r="D142" s="146" t="s">
        <v>120</v>
      </c>
      <c r="E142" s="147">
        <v>1</v>
      </c>
      <c r="F142" s="147">
        <v>0</v>
      </c>
      <c r="G142" s="148">
        <f>E142*F142</f>
        <v>0</v>
      </c>
      <c r="O142" s="142">
        <v>2</v>
      </c>
      <c r="AA142" s="114">
        <v>12</v>
      </c>
      <c r="AB142" s="114">
        <v>0</v>
      </c>
      <c r="AC142" s="114">
        <v>60</v>
      </c>
      <c r="AZ142" s="114">
        <v>4</v>
      </c>
      <c r="BA142" s="114">
        <f>IF(AZ142=1,G142,0)</f>
        <v>0</v>
      </c>
      <c r="BB142" s="114">
        <f>IF(AZ142=2,G142,0)</f>
        <v>0</v>
      </c>
      <c r="BC142" s="114">
        <f>IF(AZ142=3,G142,0)</f>
        <v>0</v>
      </c>
      <c r="BD142" s="114">
        <f>IF(AZ142=4,G142,0)</f>
        <v>0</v>
      </c>
      <c r="BE142" s="114">
        <f>IF(AZ142=5,G142,0)</f>
        <v>0</v>
      </c>
      <c r="CZ142" s="114">
        <v>0.00816</v>
      </c>
    </row>
    <row r="143" spans="1:104" ht="12.75">
      <c r="A143" s="143">
        <v>61</v>
      </c>
      <c r="B143" s="144" t="s">
        <v>273</v>
      </c>
      <c r="C143" s="145" t="s">
        <v>274</v>
      </c>
      <c r="D143" s="146" t="s">
        <v>123</v>
      </c>
      <c r="E143" s="147">
        <v>11</v>
      </c>
      <c r="F143" s="147">
        <v>0</v>
      </c>
      <c r="G143" s="148">
        <f>E143*F143</f>
        <v>0</v>
      </c>
      <c r="O143" s="142">
        <v>2</v>
      </c>
      <c r="AA143" s="114">
        <v>12</v>
      </c>
      <c r="AB143" s="114">
        <v>0</v>
      </c>
      <c r="AC143" s="114">
        <v>61</v>
      </c>
      <c r="AZ143" s="114">
        <v>4</v>
      </c>
      <c r="BA143" s="114">
        <f>IF(AZ143=1,G143,0)</f>
        <v>0</v>
      </c>
      <c r="BB143" s="114">
        <f>IF(AZ143=2,G143,0)</f>
        <v>0</v>
      </c>
      <c r="BC143" s="114">
        <f>IF(AZ143=3,G143,0)</f>
        <v>0</v>
      </c>
      <c r="BD143" s="114">
        <f>IF(AZ143=4,G143,0)</f>
        <v>0</v>
      </c>
      <c r="BE143" s="114">
        <f>IF(AZ143=5,G143,0)</f>
        <v>0</v>
      </c>
      <c r="CZ143" s="114">
        <v>0</v>
      </c>
    </row>
    <row r="144" spans="1:104" ht="22.5">
      <c r="A144" s="143">
        <v>62</v>
      </c>
      <c r="B144" s="144" t="s">
        <v>275</v>
      </c>
      <c r="C144" s="145" t="s">
        <v>276</v>
      </c>
      <c r="D144" s="146" t="s">
        <v>76</v>
      </c>
      <c r="E144" s="147">
        <v>2.2</v>
      </c>
      <c r="F144" s="147">
        <v>0</v>
      </c>
      <c r="G144" s="148">
        <f>E144*F144</f>
        <v>0</v>
      </c>
      <c r="O144" s="142">
        <v>2</v>
      </c>
      <c r="AA144" s="114">
        <v>12</v>
      </c>
      <c r="AB144" s="114">
        <v>0</v>
      </c>
      <c r="AC144" s="114">
        <v>62</v>
      </c>
      <c r="AZ144" s="114">
        <v>4</v>
      </c>
      <c r="BA144" s="114">
        <f>IF(AZ144=1,G144,0)</f>
        <v>0</v>
      </c>
      <c r="BB144" s="114">
        <f>IF(AZ144=2,G144,0)</f>
        <v>0</v>
      </c>
      <c r="BC144" s="114">
        <f>IF(AZ144=3,G144,0)</f>
        <v>0</v>
      </c>
      <c r="BD144" s="114">
        <f>IF(AZ144=4,G144,0)</f>
        <v>0</v>
      </c>
      <c r="BE144" s="114">
        <f>IF(AZ144=5,G144,0)</f>
        <v>0</v>
      </c>
      <c r="CZ144" s="114">
        <v>0</v>
      </c>
    </row>
    <row r="145" spans="1:15" ht="12.75" customHeight="1">
      <c r="A145" s="149"/>
      <c r="B145" s="150"/>
      <c r="C145" s="184" t="s">
        <v>277</v>
      </c>
      <c r="D145" s="184"/>
      <c r="E145" s="151">
        <v>3.96</v>
      </c>
      <c r="F145" s="152"/>
      <c r="G145" s="153"/>
      <c r="M145" s="142" t="s">
        <v>277</v>
      </c>
      <c r="O145" s="142"/>
    </row>
    <row r="146" spans="1:15" ht="12.75" customHeight="1">
      <c r="A146" s="149"/>
      <c r="B146" s="150"/>
      <c r="C146" s="184" t="s">
        <v>278</v>
      </c>
      <c r="D146" s="184"/>
      <c r="E146" s="151">
        <v>-1.76</v>
      </c>
      <c r="F146" s="152"/>
      <c r="G146" s="153"/>
      <c r="M146" s="142" t="s">
        <v>278</v>
      </c>
      <c r="O146" s="142"/>
    </row>
    <row r="147" spans="1:104" ht="22.5">
      <c r="A147" s="143">
        <v>63</v>
      </c>
      <c r="B147" s="144" t="s">
        <v>279</v>
      </c>
      <c r="C147" s="145" t="s">
        <v>280</v>
      </c>
      <c r="D147" s="146" t="s">
        <v>76</v>
      </c>
      <c r="E147" s="147">
        <v>2.2</v>
      </c>
      <c r="F147" s="147">
        <v>0</v>
      </c>
      <c r="G147" s="148">
        <f>E147*F147</f>
        <v>0</v>
      </c>
      <c r="O147" s="142">
        <v>2</v>
      </c>
      <c r="AA147" s="114">
        <v>12</v>
      </c>
      <c r="AB147" s="114">
        <v>0</v>
      </c>
      <c r="AC147" s="114">
        <v>63</v>
      </c>
      <c r="AZ147" s="114">
        <v>4</v>
      </c>
      <c r="BA147" s="114">
        <f>IF(AZ147=1,G147,0)</f>
        <v>0</v>
      </c>
      <c r="BB147" s="114">
        <f>IF(AZ147=2,G147,0)</f>
        <v>0</v>
      </c>
      <c r="BC147" s="114">
        <f>IF(AZ147=3,G147,0)</f>
        <v>0</v>
      </c>
      <c r="BD147" s="114">
        <f>IF(AZ147=4,G147,0)</f>
        <v>0</v>
      </c>
      <c r="BE147" s="114">
        <f>IF(AZ147=5,G147,0)</f>
        <v>0</v>
      </c>
      <c r="CZ147" s="114">
        <v>0</v>
      </c>
    </row>
    <row r="148" spans="1:104" ht="22.5">
      <c r="A148" s="143">
        <v>64</v>
      </c>
      <c r="B148" s="144" t="s">
        <v>281</v>
      </c>
      <c r="C148" s="145" t="s">
        <v>282</v>
      </c>
      <c r="D148" s="146" t="s">
        <v>123</v>
      </c>
      <c r="E148" s="147">
        <v>22</v>
      </c>
      <c r="F148" s="147">
        <v>0</v>
      </c>
      <c r="G148" s="148">
        <f>E148*F148</f>
        <v>0</v>
      </c>
      <c r="O148" s="142">
        <v>2</v>
      </c>
      <c r="AA148" s="114">
        <v>12</v>
      </c>
      <c r="AB148" s="114">
        <v>0</v>
      </c>
      <c r="AC148" s="114">
        <v>64</v>
      </c>
      <c r="AZ148" s="114">
        <v>4</v>
      </c>
      <c r="BA148" s="114">
        <f>IF(AZ148=1,G148,0)</f>
        <v>0</v>
      </c>
      <c r="BB148" s="114">
        <f>IF(AZ148=2,G148,0)</f>
        <v>0</v>
      </c>
      <c r="BC148" s="114">
        <f>IF(AZ148=3,G148,0)</f>
        <v>0</v>
      </c>
      <c r="BD148" s="114">
        <f>IF(AZ148=4,G148,0)</f>
        <v>0</v>
      </c>
      <c r="BE148" s="114">
        <f>IF(AZ148=5,G148,0)</f>
        <v>0</v>
      </c>
      <c r="CZ148" s="114">
        <v>0.26486</v>
      </c>
    </row>
    <row r="149" spans="1:104" ht="12.75">
      <c r="A149" s="143">
        <v>65</v>
      </c>
      <c r="B149" s="144" t="s">
        <v>283</v>
      </c>
      <c r="C149" s="145" t="s">
        <v>284</v>
      </c>
      <c r="D149" s="146" t="s">
        <v>76</v>
      </c>
      <c r="E149" s="147">
        <v>1.76</v>
      </c>
      <c r="F149" s="147">
        <v>0</v>
      </c>
      <c r="G149" s="148">
        <f>E149*F149</f>
        <v>0</v>
      </c>
      <c r="O149" s="142">
        <v>2</v>
      </c>
      <c r="AA149" s="114">
        <v>12</v>
      </c>
      <c r="AB149" s="114">
        <v>1</v>
      </c>
      <c r="AC149" s="114">
        <v>65</v>
      </c>
      <c r="AZ149" s="114">
        <v>3</v>
      </c>
      <c r="BA149" s="114">
        <f>IF(AZ149=1,G149,0)</f>
        <v>0</v>
      </c>
      <c r="BB149" s="114">
        <f>IF(AZ149=2,G149,0)</f>
        <v>0</v>
      </c>
      <c r="BC149" s="114">
        <f>IF(AZ149=3,G149,0)</f>
        <v>0</v>
      </c>
      <c r="BD149" s="114">
        <f>IF(AZ149=4,G149,0)</f>
        <v>0</v>
      </c>
      <c r="BE149" s="114">
        <f>IF(AZ149=5,G149,0)</f>
        <v>0</v>
      </c>
      <c r="CZ149" s="114">
        <v>1.67</v>
      </c>
    </row>
    <row r="150" spans="1:15" ht="12.75" customHeight="1">
      <c r="A150" s="149"/>
      <c r="B150" s="150"/>
      <c r="C150" s="184" t="s">
        <v>285</v>
      </c>
      <c r="D150" s="184"/>
      <c r="E150" s="151">
        <v>1.76</v>
      </c>
      <c r="F150" s="152"/>
      <c r="G150" s="153"/>
      <c r="M150" s="142" t="s">
        <v>285</v>
      </c>
      <c r="O150" s="142"/>
    </row>
    <row r="151" spans="1:57" ht="12.75">
      <c r="A151" s="154"/>
      <c r="B151" s="155" t="s">
        <v>105</v>
      </c>
      <c r="C151" s="156" t="str">
        <f>CONCATENATE(B141," ",C141)</f>
        <v>M46 Zemní práce při montážích</v>
      </c>
      <c r="D151" s="154"/>
      <c r="E151" s="157"/>
      <c r="F151" s="157"/>
      <c r="G151" s="158">
        <f>SUM(G141:G150)</f>
        <v>0</v>
      </c>
      <c r="O151" s="142">
        <v>4</v>
      </c>
      <c r="BA151" s="159">
        <f>SUM(BA141:BA150)</f>
        <v>0</v>
      </c>
      <c r="BB151" s="159">
        <f>SUM(BB141:BB150)</f>
        <v>0</v>
      </c>
      <c r="BC151" s="159">
        <f>SUM(BC141:BC150)</f>
        <v>0</v>
      </c>
      <c r="BD151" s="159">
        <f>SUM(BD141:BD150)</f>
        <v>0</v>
      </c>
      <c r="BE151" s="159">
        <f>SUM(BE141:BE150)</f>
        <v>0</v>
      </c>
    </row>
    <row r="152" spans="1:7" ht="12.75">
      <c r="A152" s="116"/>
      <c r="B152" s="116"/>
      <c r="C152" s="116"/>
      <c r="D152" s="116"/>
      <c r="E152" s="116"/>
      <c r="F152" s="116"/>
      <c r="G152" s="116"/>
    </row>
    <row r="153" ht="12.75">
      <c r="E153" s="114"/>
    </row>
    <row r="154" ht="12.75">
      <c r="E154" s="114"/>
    </row>
    <row r="155" ht="12.75">
      <c r="E155" s="114"/>
    </row>
    <row r="156" ht="12.75">
      <c r="E156" s="114"/>
    </row>
    <row r="157" ht="12.75">
      <c r="E157" s="114"/>
    </row>
    <row r="158" ht="12.75">
      <c r="E158" s="114"/>
    </row>
    <row r="159" ht="12.75">
      <c r="E159" s="114"/>
    </row>
    <row r="160" ht="12.75">
      <c r="E160" s="114"/>
    </row>
    <row r="161" ht="12.75">
      <c r="E161" s="114"/>
    </row>
    <row r="162" ht="12.75">
      <c r="E162" s="114"/>
    </row>
    <row r="163" ht="12.75">
      <c r="E163" s="114"/>
    </row>
    <row r="164" ht="12.75">
      <c r="E164" s="114"/>
    </row>
    <row r="165" ht="12.75">
      <c r="E165" s="114"/>
    </row>
    <row r="166" ht="12.75">
      <c r="E166" s="114"/>
    </row>
    <row r="167" ht="12.75">
      <c r="E167" s="114"/>
    </row>
    <row r="168" ht="12.75">
      <c r="E168" s="114"/>
    </row>
    <row r="169" ht="12.75">
      <c r="E169" s="114"/>
    </row>
    <row r="170" ht="12.75">
      <c r="E170" s="114"/>
    </row>
    <row r="171" ht="12.75">
      <c r="E171" s="114"/>
    </row>
    <row r="172" ht="12.75">
      <c r="E172" s="114"/>
    </row>
    <row r="173" ht="12.75">
      <c r="E173" s="114"/>
    </row>
    <row r="174" ht="12.75">
      <c r="E174" s="114"/>
    </row>
    <row r="175" spans="1:7" ht="12.75">
      <c r="A175" s="160"/>
      <c r="B175" s="160"/>
      <c r="C175" s="160"/>
      <c r="D175" s="160"/>
      <c r="E175" s="160"/>
      <c r="F175" s="160"/>
      <c r="G175" s="160"/>
    </row>
    <row r="176" spans="1:7" ht="12.75">
      <c r="A176" s="160"/>
      <c r="B176" s="160"/>
      <c r="C176" s="160"/>
      <c r="D176" s="160"/>
      <c r="E176" s="160"/>
      <c r="F176" s="160"/>
      <c r="G176" s="160"/>
    </row>
    <row r="177" spans="1:7" ht="12.75">
      <c r="A177" s="160"/>
      <c r="B177" s="160"/>
      <c r="C177" s="160"/>
      <c r="D177" s="160"/>
      <c r="E177" s="160"/>
      <c r="F177" s="160"/>
      <c r="G177" s="160"/>
    </row>
    <row r="178" spans="1:7" ht="12.75">
      <c r="A178" s="160"/>
      <c r="B178" s="160"/>
      <c r="C178" s="160"/>
      <c r="D178" s="160"/>
      <c r="E178" s="160"/>
      <c r="F178" s="160"/>
      <c r="G178" s="160"/>
    </row>
    <row r="179" ht="12.75">
      <c r="E179" s="114"/>
    </row>
    <row r="180" ht="12.75">
      <c r="E180" s="114"/>
    </row>
    <row r="181" ht="12.75">
      <c r="E181" s="114"/>
    </row>
    <row r="182" ht="12.75">
      <c r="E182" s="114"/>
    </row>
    <row r="183" ht="12.75">
      <c r="E183" s="114"/>
    </row>
    <row r="184" ht="12.75">
      <c r="E184" s="114"/>
    </row>
    <row r="185" ht="12.75">
      <c r="E185" s="114"/>
    </row>
    <row r="186" ht="12.75">
      <c r="E186" s="114"/>
    </row>
    <row r="187" ht="12.75">
      <c r="E187" s="114"/>
    </row>
    <row r="188" ht="12.75">
      <c r="E188" s="114"/>
    </row>
    <row r="189" ht="12.75">
      <c r="E189" s="114"/>
    </row>
    <row r="190" ht="12.75">
      <c r="E190" s="114"/>
    </row>
    <row r="191" ht="12.75">
      <c r="E191" s="114"/>
    </row>
    <row r="192" ht="12.75">
      <c r="E192" s="114"/>
    </row>
    <row r="193" ht="12.75">
      <c r="E193" s="114"/>
    </row>
    <row r="194" ht="12.75">
      <c r="E194" s="114"/>
    </row>
    <row r="195" ht="12.75">
      <c r="E195" s="114"/>
    </row>
    <row r="196" ht="12.75">
      <c r="E196" s="114"/>
    </row>
    <row r="197" ht="12.75">
      <c r="E197" s="114"/>
    </row>
    <row r="198" ht="12.75">
      <c r="E198" s="114"/>
    </row>
    <row r="199" ht="12.75">
      <c r="E199" s="114"/>
    </row>
    <row r="200" ht="12.75">
      <c r="E200" s="114"/>
    </row>
    <row r="201" ht="12.75">
      <c r="E201" s="114"/>
    </row>
    <row r="202" ht="12.75">
      <c r="E202" s="114"/>
    </row>
    <row r="203" ht="12.75">
      <c r="E203" s="114"/>
    </row>
    <row r="204" ht="12.75">
      <c r="E204" s="114"/>
    </row>
    <row r="205" ht="12.75">
      <c r="E205" s="114"/>
    </row>
    <row r="206" ht="12.75">
      <c r="E206" s="114"/>
    </row>
    <row r="207" ht="12.75">
      <c r="E207" s="114"/>
    </row>
    <row r="208" ht="12.75">
      <c r="E208" s="114"/>
    </row>
    <row r="209" ht="12.75">
      <c r="E209" s="114"/>
    </row>
    <row r="210" spans="1:2" ht="12.75">
      <c r="A210" s="161"/>
      <c r="B210" s="161"/>
    </row>
    <row r="211" spans="1:7" ht="12.75">
      <c r="A211" s="160"/>
      <c r="B211" s="160"/>
      <c r="C211" s="162"/>
      <c r="D211" s="162"/>
      <c r="E211" s="163"/>
      <c r="F211" s="162"/>
      <c r="G211" s="164"/>
    </row>
    <row r="212" spans="1:7" ht="12.75">
      <c r="A212" s="165"/>
      <c r="B212" s="165"/>
      <c r="C212" s="160"/>
      <c r="D212" s="160"/>
      <c r="E212" s="166"/>
      <c r="F212" s="160"/>
      <c r="G212" s="160"/>
    </row>
    <row r="213" spans="1:7" ht="12.75">
      <c r="A213" s="160"/>
      <c r="B213" s="160"/>
      <c r="C213" s="160"/>
      <c r="D213" s="160"/>
      <c r="E213" s="166"/>
      <c r="F213" s="160"/>
      <c r="G213" s="160"/>
    </row>
    <row r="214" spans="1:7" ht="12.75">
      <c r="A214" s="160"/>
      <c r="B214" s="160"/>
      <c r="C214" s="160"/>
      <c r="D214" s="160"/>
      <c r="E214" s="166"/>
      <c r="F214" s="160"/>
      <c r="G214" s="160"/>
    </row>
    <row r="215" spans="1:7" ht="12.75">
      <c r="A215" s="160"/>
      <c r="B215" s="160"/>
      <c r="C215" s="160"/>
      <c r="D215" s="160"/>
      <c r="E215" s="166"/>
      <c r="F215" s="160"/>
      <c r="G215" s="160"/>
    </row>
    <row r="216" spans="1:7" ht="12.75">
      <c r="A216" s="160"/>
      <c r="B216" s="160"/>
      <c r="C216" s="160"/>
      <c r="D216" s="160"/>
      <c r="E216" s="166"/>
      <c r="F216" s="160"/>
      <c r="G216" s="160"/>
    </row>
    <row r="217" spans="1:7" ht="12.75">
      <c r="A217" s="160"/>
      <c r="B217" s="160"/>
      <c r="C217" s="160"/>
      <c r="D217" s="160"/>
      <c r="E217" s="166"/>
      <c r="F217" s="160"/>
      <c r="G217" s="160"/>
    </row>
    <row r="218" spans="1:7" ht="12.75">
      <c r="A218" s="160"/>
      <c r="B218" s="160"/>
      <c r="C218" s="160"/>
      <c r="D218" s="160"/>
      <c r="E218" s="166"/>
      <c r="F218" s="160"/>
      <c r="G218" s="160"/>
    </row>
    <row r="219" spans="1:7" ht="12.75">
      <c r="A219" s="160"/>
      <c r="B219" s="160"/>
      <c r="C219" s="160"/>
      <c r="D219" s="160"/>
      <c r="E219" s="166"/>
      <c r="F219" s="160"/>
      <c r="G219" s="160"/>
    </row>
    <row r="220" spans="1:7" ht="12.75">
      <c r="A220" s="160"/>
      <c r="B220" s="160"/>
      <c r="C220" s="160"/>
      <c r="D220" s="160"/>
      <c r="E220" s="166"/>
      <c r="F220" s="160"/>
      <c r="G220" s="160"/>
    </row>
    <row r="221" spans="1:7" ht="12.75">
      <c r="A221" s="160"/>
      <c r="B221" s="160"/>
      <c r="C221" s="160"/>
      <c r="D221" s="160"/>
      <c r="E221" s="166"/>
      <c r="F221" s="160"/>
      <c r="G221" s="160"/>
    </row>
    <row r="222" spans="1:7" ht="12.75">
      <c r="A222" s="160"/>
      <c r="B222" s="160"/>
      <c r="C222" s="160"/>
      <c r="D222" s="160"/>
      <c r="E222" s="166"/>
      <c r="F222" s="160"/>
      <c r="G222" s="160"/>
    </row>
    <row r="223" spans="1:7" ht="12.75">
      <c r="A223" s="160"/>
      <c r="B223" s="160"/>
      <c r="C223" s="160"/>
      <c r="D223" s="160"/>
      <c r="E223" s="166"/>
      <c r="F223" s="160"/>
      <c r="G223" s="160"/>
    </row>
    <row r="224" spans="1:7" ht="12.75">
      <c r="A224" s="160"/>
      <c r="B224" s="160"/>
      <c r="C224" s="160"/>
      <c r="D224" s="160"/>
      <c r="E224" s="166"/>
      <c r="F224" s="160"/>
      <c r="G224" s="160"/>
    </row>
  </sheetData>
  <sheetProtection selectLockedCells="1" selectUnlockedCells="1"/>
  <mergeCells count="60">
    <mergeCell ref="C132:G132"/>
    <mergeCell ref="C136:G136"/>
    <mergeCell ref="C139:G139"/>
    <mergeCell ref="C145:D145"/>
    <mergeCell ref="C146:D146"/>
    <mergeCell ref="C150:D150"/>
    <mergeCell ref="C113:D113"/>
    <mergeCell ref="C115:D115"/>
    <mergeCell ref="C117:G117"/>
    <mergeCell ref="C119:G119"/>
    <mergeCell ref="C129:D129"/>
    <mergeCell ref="C130:D130"/>
    <mergeCell ref="C95:D95"/>
    <mergeCell ref="C100:D100"/>
    <mergeCell ref="C109:G109"/>
    <mergeCell ref="C110:D110"/>
    <mergeCell ref="C111:D111"/>
    <mergeCell ref="C112:D112"/>
    <mergeCell ref="C80:D80"/>
    <mergeCell ref="C81:D81"/>
    <mergeCell ref="C84:D84"/>
    <mergeCell ref="C86:G86"/>
    <mergeCell ref="C88:D88"/>
    <mergeCell ref="C90:D90"/>
    <mergeCell ref="C67:D67"/>
    <mergeCell ref="C69:D69"/>
    <mergeCell ref="C72:D72"/>
    <mergeCell ref="C77:G77"/>
    <mergeCell ref="C78:D78"/>
    <mergeCell ref="C79:D79"/>
    <mergeCell ref="C51:D51"/>
    <mergeCell ref="C53:D53"/>
    <mergeCell ref="C55:D55"/>
    <mergeCell ref="C57:D57"/>
    <mergeCell ref="C60:D60"/>
    <mergeCell ref="C65:D65"/>
    <mergeCell ref="C34:G34"/>
    <mergeCell ref="C35:D35"/>
    <mergeCell ref="C41:D41"/>
    <mergeCell ref="C43:D43"/>
    <mergeCell ref="C45:D45"/>
    <mergeCell ref="C49:D49"/>
    <mergeCell ref="C21:D21"/>
    <mergeCell ref="C22:D22"/>
    <mergeCell ref="C24:D24"/>
    <mergeCell ref="C25:D25"/>
    <mergeCell ref="C26:D26"/>
    <mergeCell ref="C32:D32"/>
    <mergeCell ref="C12:D12"/>
    <mergeCell ref="C14:G14"/>
    <mergeCell ref="C15:D15"/>
    <mergeCell ref="C17:D17"/>
    <mergeCell ref="C19:D19"/>
    <mergeCell ref="C20:D20"/>
    <mergeCell ref="A1:G1"/>
    <mergeCell ref="A3:B3"/>
    <mergeCell ref="A4:B4"/>
    <mergeCell ref="E4:G4"/>
    <mergeCell ref="C9:D9"/>
    <mergeCell ref="C11:G11"/>
  </mergeCells>
  <printOptions/>
  <pageMargins left="0.5902777777777778" right="0.39375" top="0.19652777777777777" bottom="0.19652777777777777" header="0.5118055555555555" footer="0.19652777777777777"/>
  <pageSetup horizontalDpi="300" verticalDpi="300" orientation="portrait" paperSize="9" scale="98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Kantor</cp:lastModifiedBy>
  <dcterms:created xsi:type="dcterms:W3CDTF">2016-05-11T10:27:43Z</dcterms:created>
  <dcterms:modified xsi:type="dcterms:W3CDTF">2016-05-11T10:27:44Z</dcterms:modified>
  <cp:category/>
  <cp:version/>
  <cp:contentType/>
  <cp:contentStatus/>
</cp:coreProperties>
</file>