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4555" windowHeight="12015" activeTab="0"/>
  </bookViews>
  <sheets>
    <sheet name="Krycí list" sheetId="1" r:id="rId1"/>
    <sheet name="Rekapitulace" sheetId="2" r:id="rId2"/>
    <sheet name="Položky" sheetId="3" r:id="rId3"/>
  </sheets>
  <definedNames>
    <definedName name="BPK1">'Položky'!#REF!</definedName>
    <definedName name="BPK2">'Položky'!#REF!</definedName>
    <definedName name="BPK3">'Položky'!#REF!</definedName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'Rekapitulace'!$G$17</definedName>
    <definedName name="Dodavka0">'Položky'!#REF!</definedName>
    <definedName name="HSV">'Rekapitulace'!$E$17</definedName>
    <definedName name="HSV0">'Položky'!#REF!</definedName>
    <definedName name="HZS">'Rekapitulace'!$I$17</definedName>
    <definedName name="HZS0">'Položky'!#REF!</definedName>
    <definedName name="JKSO">'Krycí list'!$G$2</definedName>
    <definedName name="MJ">'Krycí list'!$G$5</definedName>
    <definedName name="Mont">'Rekapitulace'!$H$17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'Položky'!$A$1:$G$114</definedName>
    <definedName name="_xlnm.Print_Area" localSheetId="1">'Rekapitulace'!$A$1:$I$31</definedName>
    <definedName name="PocetMJ">'Krycí list'!$G$6</definedName>
    <definedName name="Poznamka">'Krycí list'!$B$37</definedName>
    <definedName name="Projektant">'Krycí list'!$C$8</definedName>
    <definedName name="PSV">'Rekapitulace'!$F$17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'Rekapitulace'!$H$30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<sst xmlns="http://schemas.openxmlformats.org/spreadsheetml/2006/main" count="413" uniqueCount="261">
  <si>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</si>
  <si>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</si>
  <si>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</si>
  <si>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</si>
  <si>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</si>
  <si>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</si>
  <si>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</si>
  <si>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</si>
  <si>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</si>
  <si>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</si>
  <si>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</si>
  <si>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</si>
  <si>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</si>
  <si>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</si>
  <si>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</si>
  <si>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</si>
  <si>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</si>
  <si>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</si>
  <si>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</si>
  <si>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</si>
  <si>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</si>
  <si>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</si>
  <si>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</si>
  <si>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</si>
  <si>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</si>
  <si>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</si>
  <si>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</si>
  <si>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</si>
  <si>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</si>
  <si>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</si>
  <si>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</si>
  <si>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</si>
  <si>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</si>
  <si>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</si>
  <si>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</si>
  <si>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</si>
  <si>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</si>
  <si>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</si>
  <si>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</si>
  <si>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</si>
  <si>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</si>
  <si>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</si>
  <si>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</si>
  <si>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</si>
  <si>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</si>
  <si>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</si>
  <si>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</si>
  <si>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</si>
  <si>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</si>
  <si>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</si>
  <si>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</si>
  <si>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</si>
  <si>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</si>
  <si>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</si>
  <si>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</si>
  <si>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</si>
  <si>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</si>
  <si>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</si>
  <si>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</si>
  <si>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</si>
  <si>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</si>
  <si>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</si>
  <si>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</si>
  <si>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</si>
  <si>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</si>
  <si>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</si>
  <si>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</si>
  <si>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</si>
  <si>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</si>
  <si>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</si>
  <si>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</si>
  <si>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</si>
  <si>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</si>
  <si>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</si>
  <si>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</si>
  <si>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</si>
  <si>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SLEPÝ ROZPOČET</t>
  </si>
  <si>
    <t>Slepý rozpočet</t>
  </si>
  <si>
    <t>012MS03</t>
  </si>
  <si>
    <t>Připojení nemovitostí na vodovodní řad</t>
  </si>
  <si>
    <t>01</t>
  </si>
  <si>
    <t>Nemovitosti čp. 265,523,528 a 539 k.ú. Jablunkov</t>
  </si>
  <si>
    <t>Přip. nem. čp. 265,523,528 a 539 na vodovodní řad</t>
  </si>
  <si>
    <t>121101101R00</t>
  </si>
  <si>
    <t xml:space="preserve">Sejmutí ornice s přemístěním do 50 m </t>
  </si>
  <si>
    <t>m3</t>
  </si>
  <si>
    <t>131201101R00</t>
  </si>
  <si>
    <t xml:space="preserve">Hloubení nezapažených jam v hor.3 do 100 m3 </t>
  </si>
  <si>
    <t>131201109R00</t>
  </si>
  <si>
    <t xml:space="preserve">Příplatek za lepivost - hloubení nezap.jam v hor.3 </t>
  </si>
  <si>
    <t>132201102R00</t>
  </si>
  <si>
    <t xml:space="preserve">Hloubení rýh šířky do 60 cm v hor.3 nad 100 m3 </t>
  </si>
  <si>
    <t>132201109R00</t>
  </si>
  <si>
    <t xml:space="preserve">Příplatek za lepivost - hloubení rýh 60 cm v hor.3 </t>
  </si>
  <si>
    <t>139601102R00</t>
  </si>
  <si>
    <t xml:space="preserve">Ruční výkop jam, rýh a šachet v hornině tř. 3 </t>
  </si>
  <si>
    <t>141721103R00</t>
  </si>
  <si>
    <t xml:space="preserve">Řízené protlačení a vtažení PE d 225 mm, hor.1 - 4 </t>
  </si>
  <si>
    <t>m</t>
  </si>
  <si>
    <t xml:space="preserve">Potrubí ochranné PE  d 125 x 7,1 </t>
  </si>
  <si>
    <t>162701105R00</t>
  </si>
  <si>
    <t xml:space="preserve">Vodorovné přemístění výkopku z hor.1-4 do 10000 m </t>
  </si>
  <si>
    <t>167101102R00</t>
  </si>
  <si>
    <t xml:space="preserve">Nakládání výkopku z hor.1-4 v množství nad 100 m3 </t>
  </si>
  <si>
    <t>171201206U00</t>
  </si>
  <si>
    <t xml:space="preserve">Skládkovné - ostatní zeminy </t>
  </si>
  <si>
    <t>t</t>
  </si>
  <si>
    <t>171201201R00</t>
  </si>
  <si>
    <t xml:space="preserve">Uložení sypaniny na skládku </t>
  </si>
  <si>
    <t>174101101R00</t>
  </si>
  <si>
    <t>Zásyp jam, rýh, šachet se zhutněním startovací jáma a napoj. jámy</t>
  </si>
  <si>
    <t>175101101RT2</t>
  </si>
  <si>
    <t>Obsyp potrubí bez prohození sypaniny s dodáním štěrkopísku frakce 0 - 22 mm</t>
  </si>
  <si>
    <t>175101109R00</t>
  </si>
  <si>
    <t xml:space="preserve">Příplatek za prohození sypaniny pro obsyp potrubí </t>
  </si>
  <si>
    <t>180403111R00</t>
  </si>
  <si>
    <t xml:space="preserve">Založení trávníku parterového výsevem v rovině </t>
  </si>
  <si>
    <t>m2</t>
  </si>
  <si>
    <t>181301103R00</t>
  </si>
  <si>
    <t xml:space="preserve">Rozprostření ornice, rovina, tl. 15-20 cm,do 500m2 </t>
  </si>
  <si>
    <t>005-72440</t>
  </si>
  <si>
    <t xml:space="preserve">Směs travní hřištní </t>
  </si>
  <si>
    <t>kg</t>
  </si>
  <si>
    <t>11</t>
  </si>
  <si>
    <t>Přípravné a přidružené práce</t>
  </si>
  <si>
    <t>113107112R00</t>
  </si>
  <si>
    <t>Odstranění podkladu pl. 200 m2,kam.těžené tl.20 cm štěrkopísek</t>
  </si>
  <si>
    <t>113107141R00</t>
  </si>
  <si>
    <t>Odstranění podkladu pl. do 200 m2, živice tl. 5 cm ABS</t>
  </si>
  <si>
    <t>919735113R00</t>
  </si>
  <si>
    <t xml:space="preserve">Řezání stávajícího živičného krytu tl. 10 - 15 cm </t>
  </si>
  <si>
    <t>979990001R00</t>
  </si>
  <si>
    <t xml:space="preserve">Poplatek za skládku stavební suti </t>
  </si>
  <si>
    <t>979999996R00</t>
  </si>
  <si>
    <t xml:space="preserve">Poplatek za skládku živic </t>
  </si>
  <si>
    <t>113107122R00</t>
  </si>
  <si>
    <t>Odstranění podkladu pl. 200 m2,kam.prol.asfaltem tl. 18 cm</t>
  </si>
  <si>
    <t>113107142R00</t>
  </si>
  <si>
    <t>Odstranění podkladu pl.do 200 m2, živice tl. 7 cm OKS</t>
  </si>
  <si>
    <t>979082213R00</t>
  </si>
  <si>
    <t xml:space="preserve">Vodorovná doprava suti po suchu do 1 km </t>
  </si>
  <si>
    <t>979082219R00</t>
  </si>
  <si>
    <t xml:space="preserve">Příplatek za dopravu suti po suchu za další 1 km </t>
  </si>
  <si>
    <t>979087212R00</t>
  </si>
  <si>
    <t xml:space="preserve">Nakládání suti na dopravní prostředky </t>
  </si>
  <si>
    <t>4</t>
  </si>
  <si>
    <t>Vodorovné konstrukce</t>
  </si>
  <si>
    <t>451541111R00</t>
  </si>
  <si>
    <t xml:space="preserve">Zásyp potrubí ze štěrkodrtě 0 - 63 mm </t>
  </si>
  <si>
    <t>451572111R00</t>
  </si>
  <si>
    <t xml:space="preserve">Lože pod potrubí z kameniva těženého 0 - 4 mm </t>
  </si>
  <si>
    <t>5</t>
  </si>
  <si>
    <t>Komunikace</t>
  </si>
  <si>
    <t>564751114R00</t>
  </si>
  <si>
    <t xml:space="preserve">Podklad z kameniva drceného vel.32-63 mm,tl. 18 cm </t>
  </si>
  <si>
    <t>565151111R00</t>
  </si>
  <si>
    <t xml:space="preserve">Podklad kamen. obal. asfaltem tř.1 do 3 m, tl.7 cm </t>
  </si>
  <si>
    <t>566901111R00</t>
  </si>
  <si>
    <t xml:space="preserve">Vyspravení podkladu po překopech štěrkopískem </t>
  </si>
  <si>
    <t>573312611R00</t>
  </si>
  <si>
    <t xml:space="preserve">Prolití podkladu z kameniva asfaltem, 7,0 kg/m2 </t>
  </si>
  <si>
    <t>577171125R00</t>
  </si>
  <si>
    <t xml:space="preserve">Beton asfalt. ABS1 do 3 m, 8 cm </t>
  </si>
  <si>
    <t>8</t>
  </si>
  <si>
    <t>Trubní vedení</t>
  </si>
  <si>
    <t>871161121R00</t>
  </si>
  <si>
    <t xml:space="preserve">Montáž trubek polyetylenových ve výkopu d 32 mm </t>
  </si>
  <si>
    <t>Trubka tlaková PE 100, SDR 11 d 32x 3 mm PN 16 s ochranným pláštěm</t>
  </si>
  <si>
    <t>871211121R00</t>
  </si>
  <si>
    <t xml:space="preserve">Montáž trubek polyetylenových ve výkopu 63 mm </t>
  </si>
  <si>
    <t>Trubka tlaková PE 100, SDR 11 d 63x 5,8 mm PN 16 s ochranným pláštěm</t>
  </si>
  <si>
    <t>877161121U00</t>
  </si>
  <si>
    <t xml:space="preserve">MTŽ eltv výkop tr PE sv DN 32 </t>
  </si>
  <si>
    <t>kus</t>
  </si>
  <si>
    <t>Tlakové elektrotvarovky PE 100,SDR 11, PN 16 spojka d 32</t>
  </si>
  <si>
    <t>kpl</t>
  </si>
  <si>
    <t>877211121U00</t>
  </si>
  <si>
    <t xml:space="preserve">MTŽ eltv výkop tr PE sv DN 63 </t>
  </si>
  <si>
    <t>Tlakové elektrotvarovky PE 100,SDR 11, PN 16 koleno d 63/45°</t>
  </si>
  <si>
    <t>Tlakové elektrotvarovky PE 100,SDR 11, PN 16 lemový nákružek vč. PP příruby d 63</t>
  </si>
  <si>
    <t>857242121R00</t>
  </si>
  <si>
    <t xml:space="preserve">Montáž tvarovek litin. jednoos.přír. výkop DN 80 </t>
  </si>
  <si>
    <t xml:space="preserve">Přírubový přechod č.8550, DN 80/50 </t>
  </si>
  <si>
    <t>891211111R00</t>
  </si>
  <si>
    <t>Montáž vodovodních šoupátek ve výkopu DN 50 vč. zemní soupravy</t>
  </si>
  <si>
    <t xml:space="preserve">E-šoupátko č.4000, PN 16, DN 50 </t>
  </si>
  <si>
    <t xml:space="preserve">Zemní zákopová souprava č.9500 </t>
  </si>
  <si>
    <t>891213111R00</t>
  </si>
  <si>
    <t>Montáž ventilů hlavních pro přípojky DN 50 vč. zemní soupravy</t>
  </si>
  <si>
    <t xml:space="preserve">Domovní ventil s vypouštěním č.2491, DN 2" </t>
  </si>
  <si>
    <t xml:space="preserve">Tvarovka ISO, spojka č.6120 d 63/2" </t>
  </si>
  <si>
    <t xml:space="preserve">Tvarovka ISO, koleno 90°s vněj.záv. č.6460 d 63/2" </t>
  </si>
  <si>
    <t xml:space="preserve">Tvarovka ISO, T-kus záv. č.6520 d 63/2" </t>
  </si>
  <si>
    <t xml:space="preserve">Spojka požární "C" s vnitřním závitem a záslepkou </t>
  </si>
  <si>
    <t>891163111R00</t>
  </si>
  <si>
    <t>Montáž ventilů hlavních pro přípojky DN 25 vč. zemní soupravy</t>
  </si>
  <si>
    <t xml:space="preserve">Šoupátko ISO č.2681 DN 1" </t>
  </si>
  <si>
    <t xml:space="preserve">Zemní zákopová souprava č.9601 </t>
  </si>
  <si>
    <t xml:space="preserve">Tvarovka ISO, č.6221 d 32/11/2" </t>
  </si>
  <si>
    <t>891249111R00</t>
  </si>
  <si>
    <t xml:space="preserve">Montáž navrtávacích pasů do DN 80 </t>
  </si>
  <si>
    <t xml:space="preserve">Navrtávací pás č.5270 d 90/2" </t>
  </si>
  <si>
    <t xml:space="preserve">Navrtávací pás č.5250 d 63/1" </t>
  </si>
  <si>
    <t>899401112R00</t>
  </si>
  <si>
    <t xml:space="preserve">Osazení poklopů litinových šoupátkových </t>
  </si>
  <si>
    <t xml:space="preserve">Poklop šoupátkový č.2050 </t>
  </si>
  <si>
    <t xml:space="preserve">Uliční poklop šoupátkový č.1850 </t>
  </si>
  <si>
    <t>899401113R00</t>
  </si>
  <si>
    <t xml:space="preserve">Osazení poklopů litinových hydrantových </t>
  </si>
  <si>
    <t xml:space="preserve">Poklop hydrantový  č.1950 </t>
  </si>
  <si>
    <t xml:space="preserve">Podkladní desky č.3482 </t>
  </si>
  <si>
    <t xml:space="preserve">Podkladní desky č.3481 </t>
  </si>
  <si>
    <t>892241111R00</t>
  </si>
  <si>
    <t xml:space="preserve">Tlaková zkouška vodovodního potrubí do DN 80 </t>
  </si>
  <si>
    <t>892273111R00</t>
  </si>
  <si>
    <t xml:space="preserve">Desinfekce vodovodního potrubí do DN 125 </t>
  </si>
  <si>
    <t>99</t>
  </si>
  <si>
    <t>Staveništní přesun hmot</t>
  </si>
  <si>
    <t>998276201R00</t>
  </si>
  <si>
    <t xml:space="preserve">Přesun hmot, trub.vedení plast. obsypaná kamenivem </t>
  </si>
  <si>
    <t>M21</t>
  </si>
  <si>
    <t>Elektromontáže</t>
  </si>
  <si>
    <t>210900541RT1</t>
  </si>
  <si>
    <t>Vodič Cu  4 mm2  uložený pevně včetně dodávky vodiče</t>
  </si>
  <si>
    <t>M23</t>
  </si>
  <si>
    <t>Montáže potrubí</t>
  </si>
  <si>
    <t>230180022R00</t>
  </si>
  <si>
    <t>Montáž trub z plastických hmot PE, PP, 63 x 5,7 chránička</t>
  </si>
  <si>
    <t xml:space="preserve">Potrubí ochranné HDPE  d 63 </t>
  </si>
  <si>
    <t>230180032R00</t>
  </si>
  <si>
    <t>Montáž trub z plastických hmot PE, PP, 125 x 7,1 chránička</t>
  </si>
  <si>
    <t xml:space="preserve">Potrubí ochranné HDPE  d 125 </t>
  </si>
  <si>
    <t>230200119R00</t>
  </si>
  <si>
    <t xml:space="preserve">Nasunutí potrubní sekce do ocel.chráničky, DN 125 </t>
  </si>
  <si>
    <t xml:space="preserve">Vystřeďovací kluzné objímky RACI typ S d 63 </t>
  </si>
  <si>
    <t xml:space="preserve">Manžety na chráničku d 63/125 </t>
  </si>
  <si>
    <t xml:space="preserve">Manžety na chráničku d 33/64 </t>
  </si>
  <si>
    <t>230220011R00</t>
  </si>
  <si>
    <t xml:space="preserve">Montáž orientačního sloupku </t>
  </si>
  <si>
    <t xml:space="preserve">Orientační sloupek </t>
  </si>
  <si>
    <t xml:space="preserve">Orientační tabulka </t>
  </si>
  <si>
    <t>230250001R00</t>
  </si>
  <si>
    <t xml:space="preserve">Signalizační vývod </t>
  </si>
  <si>
    <t>M46</t>
  </si>
  <si>
    <t>Zemní práce při montážích</t>
  </si>
  <si>
    <t>460490012R00</t>
  </si>
  <si>
    <t xml:space="preserve">Zakrytí potrubí výstražnou folií PVC, šířka 33 cm </t>
  </si>
  <si>
    <t xml:space="preserve">Výstražná folie š.300 bílá </t>
  </si>
  <si>
    <t>OS</t>
  </si>
  <si>
    <t>Ostatní práce</t>
  </si>
  <si>
    <t>110002405</t>
  </si>
  <si>
    <t xml:space="preserve">Zaměření skutečného stavu vč. vytýčení vedení </t>
  </si>
  <si>
    <t>soubor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</si>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</sst>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CE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32" fillId="23" borderId="6" applyNumberFormat="0" applyFont="0" applyAlignment="0" applyProtection="0"/>
    <xf numFmtId="9" fontId="32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8" fillId="0" borderId="10" xfId="0" applyFont="1" applyBorder="1" applyAlignment="1">
      <alignment horizontal="centerContinuous" vertical="top"/>
    </xf>
    <xf numFmtId="0" fontId="0" fillId="0" borderId="10" xfId="0" applyBorder="1" applyAlignment="1">
      <alignment horizontal="centerContinuous"/>
    </xf>
    <xf numFmtId="0" fontId="19" fillId="33" borderId="11" xfId="0" applyFont="1" applyFill="1" applyBorder="1" applyAlignment="1">
      <alignment horizontal="left"/>
    </xf>
    <xf numFmtId="0" fontId="20" fillId="33" borderId="12" xfId="0" applyFont="1" applyFill="1" applyBorder="1" applyAlignment="1">
      <alignment horizontal="centerContinuous"/>
    </xf>
    <xf numFmtId="0" fontId="21" fillId="33" borderId="13" xfId="0" applyFont="1" applyFill="1" applyBorder="1" applyAlignment="1">
      <alignment horizontal="left"/>
    </xf>
    <xf numFmtId="0" fontId="20" fillId="0" borderId="14" xfId="0" applyFont="1" applyBorder="1" applyAlignment="1">
      <alignment/>
    </xf>
    <xf numFmtId="49" fontId="20" fillId="0" borderId="15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 horizontal="left"/>
    </xf>
    <xf numFmtId="0" fontId="19" fillId="0" borderId="16" xfId="0" applyFont="1" applyBorder="1" applyAlignment="1">
      <alignment/>
    </xf>
    <xf numFmtId="49" fontId="20" fillId="0" borderId="20" xfId="0" applyNumberFormat="1" applyFont="1" applyBorder="1" applyAlignment="1">
      <alignment horizontal="left"/>
    </xf>
    <xf numFmtId="49" fontId="19" fillId="33" borderId="16" xfId="0" applyNumberFormat="1" applyFont="1" applyFill="1" applyBorder="1" applyAlignment="1">
      <alignment/>
    </xf>
    <xf numFmtId="49" fontId="0" fillId="33" borderId="17" xfId="0" applyNumberFormat="1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3" fontId="20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19" fillId="33" borderId="21" xfId="0" applyNumberFormat="1" applyFont="1" applyFill="1" applyBorder="1" applyAlignment="1">
      <alignment/>
    </xf>
    <xf numFmtId="49" fontId="0" fillId="33" borderId="22" xfId="0" applyNumberFormat="1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9" fontId="20" fillId="0" borderId="19" xfId="0" applyNumberFormat="1" applyFont="1" applyBorder="1" applyAlignment="1">
      <alignment horizontal="left"/>
    </xf>
    <xf numFmtId="0" fontId="20" fillId="0" borderId="23" xfId="0" applyFont="1" applyBorder="1" applyAlignment="1">
      <alignment/>
    </xf>
    <xf numFmtId="0" fontId="20" fillId="0" borderId="19" xfId="0" applyFont="1" applyBorder="1" applyAlignment="1">
      <alignment horizontal="left"/>
    </xf>
    <xf numFmtId="0" fontId="20" fillId="0" borderId="24" xfId="0" applyFont="1" applyBorder="1" applyAlignment="1">
      <alignment horizontal="left"/>
    </xf>
    <xf numFmtId="0" fontId="20" fillId="0" borderId="19" xfId="0" applyNumberFormat="1" applyFont="1" applyBorder="1" applyAlignment="1">
      <alignment/>
    </xf>
    <xf numFmtId="0" fontId="20" fillId="0" borderId="25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0" fillId="0" borderId="25" xfId="0" applyFont="1" applyBorder="1" applyAlignment="1">
      <alignment horizontal="left"/>
    </xf>
    <xf numFmtId="0" fontId="0" fillId="0" borderId="0" xfId="0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19" xfId="0" applyFont="1" applyBorder="1" applyAlignment="1">
      <alignment/>
    </xf>
    <xf numFmtId="0" fontId="20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20" fillId="0" borderId="16" xfId="0" applyFont="1" applyBorder="1" applyAlignment="1">
      <alignment/>
    </xf>
    <xf numFmtId="0" fontId="20" fillId="0" borderId="19" xfId="0" applyFont="1" applyBorder="1" applyAlignment="1">
      <alignment horizontal="center"/>
    </xf>
    <xf numFmtId="0" fontId="20" fillId="0" borderId="14" xfId="0" applyFont="1" applyBorder="1" applyAlignment="1">
      <alignment horizontal="left"/>
    </xf>
    <xf numFmtId="0" fontId="20" fillId="0" borderId="26" xfId="0" applyFont="1" applyBorder="1" applyAlignment="1">
      <alignment horizontal="left"/>
    </xf>
    <xf numFmtId="0" fontId="18" fillId="0" borderId="27" xfId="0" applyFont="1" applyBorder="1" applyAlignment="1">
      <alignment horizontal="centerContinuous" vertical="center"/>
    </xf>
    <xf numFmtId="0" fontId="22" fillId="0" borderId="28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19" fillId="33" borderId="30" xfId="0" applyFont="1" applyFill="1" applyBorder="1" applyAlignment="1">
      <alignment horizontal="left"/>
    </xf>
    <xf numFmtId="0" fontId="0" fillId="33" borderId="31" xfId="0" applyFill="1" applyBorder="1" applyAlignment="1">
      <alignment horizontal="left"/>
    </xf>
    <xf numFmtId="0" fontId="0" fillId="33" borderId="32" xfId="0" applyFill="1" applyBorder="1" applyAlignment="1">
      <alignment horizontal="centerContinuous"/>
    </xf>
    <xf numFmtId="0" fontId="19" fillId="33" borderId="31" xfId="0" applyFont="1" applyFill="1" applyBorder="1" applyAlignment="1">
      <alignment horizontal="centerContinuous"/>
    </xf>
    <xf numFmtId="0" fontId="0" fillId="33" borderId="31" xfId="0" applyFill="1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35" xfId="0" applyBorder="1" applyAlignment="1">
      <alignment/>
    </xf>
    <xf numFmtId="0" fontId="0" fillId="0" borderId="34" xfId="0" applyBorder="1" applyAlignment="1">
      <alignment shrinkToFit="1"/>
    </xf>
    <xf numFmtId="0" fontId="0" fillId="0" borderId="36" xfId="0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Border="1" applyAlignment="1">
      <alignment/>
    </xf>
    <xf numFmtId="0" fontId="0" fillId="0" borderId="37" xfId="0" applyBorder="1" applyAlignment="1">
      <alignment horizontal="center" shrinkToFit="1"/>
    </xf>
    <xf numFmtId="0" fontId="0" fillId="0" borderId="38" xfId="0" applyBorder="1" applyAlignment="1">
      <alignment horizontal="center" shrinkToFit="1"/>
    </xf>
    <xf numFmtId="3" fontId="0" fillId="0" borderId="39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40" xfId="0" applyNumberFormat="1" applyBorder="1" applyAlignment="1">
      <alignment/>
    </xf>
    <xf numFmtId="0" fontId="0" fillId="0" borderId="38" xfId="0" applyBorder="1" applyAlignment="1">
      <alignment/>
    </xf>
    <xf numFmtId="0" fontId="19" fillId="33" borderId="11" xfId="0" applyFont="1" applyFill="1" applyBorder="1" applyAlignment="1">
      <alignment/>
    </xf>
    <xf numFmtId="0" fontId="19" fillId="33" borderId="13" xfId="0" applyFont="1" applyFill="1" applyBorder="1" applyAlignment="1">
      <alignment/>
    </xf>
    <xf numFmtId="0" fontId="19" fillId="33" borderId="12" xfId="0" applyFont="1" applyFill="1" applyBorder="1" applyAlignment="1">
      <alignment/>
    </xf>
    <xf numFmtId="0" fontId="19" fillId="33" borderId="41" xfId="0" applyFont="1" applyFill="1" applyBorder="1" applyAlignment="1">
      <alignment/>
    </xf>
    <xf numFmtId="0" fontId="19" fillId="33" borderId="42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165" fontId="0" fillId="0" borderId="49" xfId="0" applyNumberFormat="1" applyBorder="1" applyAlignment="1">
      <alignment horizontal="right"/>
    </xf>
    <xf numFmtId="0" fontId="0" fillId="0" borderId="49" xfId="0" applyBorder="1" applyAlignment="1">
      <alignment/>
    </xf>
    <xf numFmtId="166" fontId="0" fillId="0" borderId="24" xfId="0" applyNumberFormat="1" applyBorder="1" applyAlignment="1">
      <alignment horizontal="right" indent="2"/>
    </xf>
    <xf numFmtId="166" fontId="0" fillId="0" borderId="25" xfId="0" applyNumberFormat="1" applyBorder="1" applyAlignment="1">
      <alignment horizontal="right" indent="2"/>
    </xf>
    <xf numFmtId="0" fontId="0" fillId="0" borderId="18" xfId="0" applyBorder="1" applyAlignment="1">
      <alignment/>
    </xf>
    <xf numFmtId="165" fontId="0" fillId="0" borderId="17" xfId="0" applyNumberFormat="1" applyBorder="1" applyAlignment="1">
      <alignment horizontal="right"/>
    </xf>
    <xf numFmtId="0" fontId="22" fillId="33" borderId="37" xfId="0" applyFont="1" applyFill="1" applyBorder="1" applyAlignment="1">
      <alignment/>
    </xf>
    <xf numFmtId="0" fontId="22" fillId="33" borderId="40" xfId="0" applyFont="1" applyFill="1" applyBorder="1" applyAlignment="1">
      <alignment/>
    </xf>
    <xf numFmtId="0" fontId="22" fillId="33" borderId="38" xfId="0" applyFont="1" applyFill="1" applyBorder="1" applyAlignment="1">
      <alignment/>
    </xf>
    <xf numFmtId="166" fontId="22" fillId="33" borderId="50" xfId="0" applyNumberFormat="1" applyFont="1" applyFill="1" applyBorder="1" applyAlignment="1">
      <alignment horizontal="right" indent="2"/>
    </xf>
    <xf numFmtId="166" fontId="22" fillId="33" borderId="51" xfId="0" applyNumberFormat="1" applyFont="1" applyFill="1" applyBorder="1" applyAlignment="1">
      <alignment horizontal="right" indent="2"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0" fillId="0" borderId="52" xfId="46" applyFont="1" applyBorder="1" applyAlignment="1">
      <alignment horizontal="center"/>
      <protection/>
    </xf>
    <xf numFmtId="0" fontId="0" fillId="0" borderId="53" xfId="46" applyFont="1" applyBorder="1" applyAlignment="1">
      <alignment horizontal="center"/>
      <protection/>
    </xf>
    <xf numFmtId="0" fontId="19" fillId="0" borderId="54" xfId="46" applyFont="1" applyBorder="1">
      <alignment/>
      <protection/>
    </xf>
    <xf numFmtId="0" fontId="0" fillId="0" borderId="54" xfId="46" applyBorder="1">
      <alignment/>
      <protection/>
    </xf>
    <xf numFmtId="0" fontId="0" fillId="0" borderId="54" xfId="46" applyBorder="1" applyAlignment="1">
      <alignment horizontal="right"/>
      <protection/>
    </xf>
    <xf numFmtId="0" fontId="0" fillId="0" borderId="55" xfId="46" applyFont="1" applyBorder="1">
      <alignment/>
      <protection/>
    </xf>
    <xf numFmtId="0" fontId="0" fillId="0" borderId="54" xfId="0" applyNumberFormat="1" applyBorder="1" applyAlignment="1">
      <alignment horizontal="left"/>
    </xf>
    <xf numFmtId="0" fontId="0" fillId="0" borderId="56" xfId="0" applyNumberFormat="1" applyBorder="1" applyAlignment="1">
      <alignment/>
    </xf>
    <xf numFmtId="0" fontId="0" fillId="0" borderId="57" xfId="46" applyFont="1" applyBorder="1" applyAlignment="1">
      <alignment horizontal="center"/>
      <protection/>
    </xf>
    <xf numFmtId="0" fontId="0" fillId="0" borderId="58" xfId="46" applyFont="1" applyBorder="1" applyAlignment="1">
      <alignment horizontal="center"/>
      <protection/>
    </xf>
    <xf numFmtId="0" fontId="19" fillId="0" borderId="59" xfId="46" applyFont="1" applyBorder="1">
      <alignment/>
      <protection/>
    </xf>
    <xf numFmtId="0" fontId="0" fillId="0" borderId="59" xfId="46" applyBorder="1">
      <alignment/>
      <protection/>
    </xf>
    <xf numFmtId="0" fontId="0" fillId="0" borderId="59" xfId="46" applyBorder="1" applyAlignment="1">
      <alignment horizontal="right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49" fontId="19" fillId="33" borderId="30" xfId="0" applyNumberFormat="1" applyFont="1" applyFill="1" applyBorder="1" applyAlignment="1">
      <alignment horizontal="center"/>
    </xf>
    <xf numFmtId="0" fontId="19" fillId="33" borderId="31" xfId="0" applyFont="1" applyFill="1" applyBorder="1" applyAlignment="1">
      <alignment horizontal="center"/>
    </xf>
    <xf numFmtId="0" fontId="19" fillId="33" borderId="32" xfId="0" applyFont="1" applyFill="1" applyBorder="1" applyAlignment="1">
      <alignment horizontal="center"/>
    </xf>
    <xf numFmtId="0" fontId="19" fillId="33" borderId="60" xfId="0" applyFont="1" applyFill="1" applyBorder="1" applyAlignment="1">
      <alignment horizontal="center"/>
    </xf>
    <xf numFmtId="0" fontId="19" fillId="33" borderId="61" xfId="0" applyFont="1" applyFill="1" applyBorder="1" applyAlignment="1">
      <alignment horizontal="center"/>
    </xf>
    <xf numFmtId="0" fontId="19" fillId="33" borderId="62" xfId="0" applyFont="1" applyFill="1" applyBorder="1" applyAlignment="1">
      <alignment horizontal="center"/>
    </xf>
    <xf numFmtId="0" fontId="20" fillId="0" borderId="0" xfId="0" applyFont="1" applyBorder="1" applyAlignment="1">
      <alignment/>
    </xf>
    <xf numFmtId="3" fontId="0" fillId="0" borderId="44" xfId="0" applyNumberFormat="1" applyFont="1" applyBorder="1" applyAlignment="1">
      <alignment/>
    </xf>
    <xf numFmtId="0" fontId="19" fillId="33" borderId="30" xfId="0" applyFont="1" applyFill="1" applyBorder="1" applyAlignment="1">
      <alignment/>
    </xf>
    <xf numFmtId="0" fontId="19" fillId="33" borderId="31" xfId="0" applyFont="1" applyFill="1" applyBorder="1" applyAlignment="1">
      <alignment/>
    </xf>
    <xf numFmtId="3" fontId="19" fillId="33" borderId="32" xfId="0" applyNumberFormat="1" applyFont="1" applyFill="1" applyBorder="1" applyAlignment="1">
      <alignment/>
    </xf>
    <xf numFmtId="3" fontId="19" fillId="33" borderId="60" xfId="0" applyNumberFormat="1" applyFont="1" applyFill="1" applyBorder="1" applyAlignment="1">
      <alignment/>
    </xf>
    <xf numFmtId="3" fontId="19" fillId="33" borderId="61" xfId="0" applyNumberFormat="1" applyFont="1" applyFill="1" applyBorder="1" applyAlignment="1">
      <alignment/>
    </xf>
    <xf numFmtId="3" fontId="19" fillId="33" borderId="62" xfId="0" applyNumberFormat="1" applyFont="1" applyFill="1" applyBorder="1" applyAlignment="1">
      <alignment/>
    </xf>
    <xf numFmtId="0" fontId="19" fillId="0" borderId="0" xfId="0" applyFont="1" applyAlignment="1">
      <alignment/>
    </xf>
    <xf numFmtId="3" fontId="18" fillId="0" borderId="0" xfId="0" applyNumberFormat="1" applyFont="1" applyAlignment="1">
      <alignment horizontal="centerContinuous"/>
    </xf>
    <xf numFmtId="0" fontId="0" fillId="33" borderId="42" xfId="0" applyFill="1" applyBorder="1" applyAlignment="1">
      <alignment/>
    </xf>
    <xf numFmtId="0" fontId="19" fillId="33" borderId="63" xfId="0" applyFont="1" applyFill="1" applyBorder="1" applyAlignment="1">
      <alignment horizontal="right"/>
    </xf>
    <xf numFmtId="0" fontId="19" fillId="33" borderId="13" xfId="0" applyFont="1" applyFill="1" applyBorder="1" applyAlignment="1">
      <alignment horizontal="right"/>
    </xf>
    <xf numFmtId="0" fontId="19" fillId="33" borderId="12" xfId="0" applyFont="1" applyFill="1" applyBorder="1" applyAlignment="1">
      <alignment horizontal="center"/>
    </xf>
    <xf numFmtId="4" fontId="21" fillId="33" borderId="13" xfId="0" applyNumberFormat="1" applyFont="1" applyFill="1" applyBorder="1" applyAlignment="1">
      <alignment horizontal="right"/>
    </xf>
    <xf numFmtId="4" fontId="21" fillId="33" borderId="42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6" xfId="0" applyFont="1" applyBorder="1" applyAlignment="1">
      <alignment/>
    </xf>
    <xf numFmtId="3" fontId="0" fillId="0" borderId="35" xfId="0" applyNumberFormat="1" applyFont="1" applyBorder="1" applyAlignment="1">
      <alignment horizontal="right"/>
    </xf>
    <xf numFmtId="165" fontId="0" fillId="0" borderId="19" xfId="0" applyNumberFormat="1" applyFont="1" applyBorder="1" applyAlignment="1">
      <alignment horizontal="right"/>
    </xf>
    <xf numFmtId="3" fontId="0" fillId="0" borderId="45" xfId="0" applyNumberFormat="1" applyFont="1" applyBorder="1" applyAlignment="1">
      <alignment horizontal="right"/>
    </xf>
    <xf numFmtId="4" fontId="0" fillId="0" borderId="34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0" fontId="0" fillId="33" borderId="37" xfId="0" applyFill="1" applyBorder="1" applyAlignment="1">
      <alignment/>
    </xf>
    <xf numFmtId="0" fontId="19" fillId="33" borderId="40" xfId="0" applyFont="1" applyFill="1" applyBorder="1" applyAlignment="1">
      <alignment/>
    </xf>
    <xf numFmtId="0" fontId="0" fillId="33" borderId="40" xfId="0" applyFill="1" applyBorder="1" applyAlignment="1">
      <alignment/>
    </xf>
    <xf numFmtId="4" fontId="0" fillId="33" borderId="51" xfId="0" applyNumberFormat="1" applyFill="1" applyBorder="1" applyAlignment="1">
      <alignment/>
    </xf>
    <xf numFmtId="4" fontId="0" fillId="33" borderId="37" xfId="0" applyNumberFormat="1" applyFill="1" applyBorder="1" applyAlignment="1">
      <alignment/>
    </xf>
    <xf numFmtId="4" fontId="0" fillId="33" borderId="40" xfId="0" applyNumberFormat="1" applyFill="1" applyBorder="1" applyAlignment="1">
      <alignment/>
    </xf>
    <xf numFmtId="3" fontId="19" fillId="33" borderId="40" xfId="0" applyNumberFormat="1" applyFont="1" applyFill="1" applyBorder="1" applyAlignment="1">
      <alignment horizontal="right"/>
    </xf>
    <xf numFmtId="3" fontId="19" fillId="33" borderId="51" xfId="0" applyNumberFormat="1" applyFont="1" applyFill="1" applyBorder="1" applyAlignment="1">
      <alignment horizontal="right"/>
    </xf>
    <xf numFmtId="3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4" fillId="0" borderId="0" xfId="46" applyFont="1" applyAlignment="1">
      <alignment horizontal="center"/>
      <protection/>
    </xf>
    <xf numFmtId="0" fontId="0" fillId="0" borderId="0" xfId="46">
      <alignment/>
      <protection/>
    </xf>
    <xf numFmtId="0" fontId="25" fillId="0" borderId="0" xfId="46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6" fillId="0" borderId="0" xfId="46" applyFont="1" applyAlignment="1">
      <alignment horizontal="right"/>
      <protection/>
    </xf>
    <xf numFmtId="0" fontId="20" fillId="0" borderId="55" xfId="46" applyFont="1" applyBorder="1" applyAlignment="1">
      <alignment horizontal="right"/>
      <protection/>
    </xf>
    <xf numFmtId="0" fontId="0" fillId="0" borderId="54" xfId="46" applyBorder="1" applyAlignment="1">
      <alignment horizontal="left"/>
      <protection/>
    </xf>
    <xf numFmtId="0" fontId="0" fillId="0" borderId="56" xfId="46" applyBorder="1">
      <alignment/>
      <protection/>
    </xf>
    <xf numFmtId="49" fontId="0" fillId="0" borderId="57" xfId="46" applyNumberFormat="1" applyFont="1" applyBorder="1" applyAlignment="1">
      <alignment horizontal="center"/>
      <protection/>
    </xf>
    <xf numFmtId="0" fontId="0" fillId="0" borderId="64" xfId="46" applyBorder="1" applyAlignment="1">
      <alignment horizontal="center" shrinkToFit="1"/>
      <protection/>
    </xf>
    <xf numFmtId="0" fontId="0" fillId="0" borderId="59" xfId="46" applyBorder="1" applyAlignment="1">
      <alignment horizontal="center" shrinkToFit="1"/>
      <protection/>
    </xf>
    <xf numFmtId="0" fontId="0" fillId="0" borderId="65" xfId="46" applyBorder="1" applyAlignment="1">
      <alignment horizontal="center" shrinkToFit="1"/>
      <protection/>
    </xf>
    <xf numFmtId="0" fontId="20" fillId="0" borderId="0" xfId="46" applyFont="1">
      <alignment/>
      <protection/>
    </xf>
    <xf numFmtId="0" fontId="0" fillId="0" borderId="0" xfId="46" applyFont="1">
      <alignment/>
      <protection/>
    </xf>
    <xf numFmtId="0" fontId="0" fillId="0" borderId="0" xfId="46" applyAlignment="1">
      <alignment horizontal="right"/>
      <protection/>
    </xf>
    <xf numFmtId="0" fontId="0" fillId="0" borderId="0" xfId="46" applyAlignment="1">
      <alignment/>
      <protection/>
    </xf>
    <xf numFmtId="49" fontId="20" fillId="33" borderId="19" xfId="46" applyNumberFormat="1" applyFont="1" applyFill="1" applyBorder="1">
      <alignment/>
      <protection/>
    </xf>
    <xf numFmtId="0" fontId="20" fillId="33" borderId="17" xfId="46" applyFont="1" applyFill="1" applyBorder="1" applyAlignment="1">
      <alignment horizontal="center"/>
      <protection/>
    </xf>
    <xf numFmtId="0" fontId="20" fillId="33" borderId="17" xfId="46" applyNumberFormat="1" applyFont="1" applyFill="1" applyBorder="1" applyAlignment="1">
      <alignment horizontal="center"/>
      <protection/>
    </xf>
    <xf numFmtId="0" fontId="20" fillId="33" borderId="19" xfId="46" applyFont="1" applyFill="1" applyBorder="1" applyAlignment="1">
      <alignment horizontal="center"/>
      <protection/>
    </xf>
    <xf numFmtId="0" fontId="19" fillId="0" borderId="66" xfId="46" applyFont="1" applyBorder="1" applyAlignment="1">
      <alignment horizontal="center"/>
      <protection/>
    </xf>
    <xf numFmtId="49" fontId="19" fillId="0" borderId="66" xfId="46" applyNumberFormat="1" applyFont="1" applyBorder="1" applyAlignment="1">
      <alignment horizontal="left"/>
      <protection/>
    </xf>
    <xf numFmtId="0" fontId="19" fillId="0" borderId="66" xfId="46" applyFont="1" applyBorder="1">
      <alignment/>
      <protection/>
    </xf>
    <xf numFmtId="0" fontId="0" fillId="0" borderId="66" xfId="46" applyBorder="1" applyAlignment="1">
      <alignment horizontal="center"/>
      <protection/>
    </xf>
    <xf numFmtId="0" fontId="0" fillId="0" borderId="66" xfId="46" applyNumberFormat="1" applyBorder="1" applyAlignment="1">
      <alignment horizontal="right"/>
      <protection/>
    </xf>
    <xf numFmtId="0" fontId="0" fillId="0" borderId="66" xfId="46" applyNumberFormat="1" applyBorder="1">
      <alignment/>
      <protection/>
    </xf>
    <xf numFmtId="0" fontId="0" fillId="0" borderId="0" xfId="46" applyNumberFormat="1">
      <alignment/>
      <protection/>
    </xf>
    <xf numFmtId="0" fontId="27" fillId="0" borderId="0" xfId="46" applyFont="1">
      <alignment/>
      <protection/>
    </xf>
    <xf numFmtId="0" fontId="0" fillId="0" borderId="66" xfId="46" applyFont="1" applyBorder="1" applyAlignment="1">
      <alignment horizontal="center" vertical="top"/>
      <protection/>
    </xf>
    <xf numFmtId="49" fontId="23" fillId="0" borderId="66" xfId="46" applyNumberFormat="1" applyFont="1" applyBorder="1" applyAlignment="1">
      <alignment horizontal="left" vertical="top"/>
      <protection/>
    </xf>
    <xf numFmtId="0" fontId="23" fillId="0" borderId="66" xfId="46" applyFont="1" applyBorder="1" applyAlignment="1">
      <alignment wrapText="1"/>
      <protection/>
    </xf>
    <xf numFmtId="49" fontId="23" fillId="0" borderId="66" xfId="46" applyNumberFormat="1" applyFont="1" applyBorder="1" applyAlignment="1">
      <alignment horizontal="center" shrinkToFit="1"/>
      <protection/>
    </xf>
    <xf numFmtId="4" fontId="23" fillId="0" borderId="66" xfId="46" applyNumberFormat="1" applyFont="1" applyBorder="1" applyAlignment="1">
      <alignment horizontal="right"/>
      <protection/>
    </xf>
    <xf numFmtId="4" fontId="23" fillId="0" borderId="66" xfId="46" applyNumberFormat="1" applyFont="1" applyBorder="1">
      <alignment/>
      <protection/>
    </xf>
    <xf numFmtId="0" fontId="0" fillId="33" borderId="14" xfId="46" applyFill="1" applyBorder="1" applyAlignment="1">
      <alignment horizontal="center"/>
      <protection/>
    </xf>
    <xf numFmtId="49" fontId="28" fillId="33" borderId="14" xfId="46" applyNumberFormat="1" applyFont="1" applyFill="1" applyBorder="1" applyAlignment="1">
      <alignment horizontal="left"/>
      <protection/>
    </xf>
    <xf numFmtId="0" fontId="28" fillId="33" borderId="14" xfId="46" applyFont="1" applyFill="1" applyBorder="1">
      <alignment/>
      <protection/>
    </xf>
    <xf numFmtId="4" fontId="0" fillId="33" borderId="14" xfId="46" applyNumberFormat="1" applyFill="1" applyBorder="1" applyAlignment="1">
      <alignment horizontal="right"/>
      <protection/>
    </xf>
    <xf numFmtId="4" fontId="19" fillId="33" borderId="14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29" fillId="0" borderId="0" xfId="46" applyFont="1" applyAlignment="1">
      <alignment/>
      <protection/>
    </xf>
    <xf numFmtId="0" fontId="30" fillId="0" borderId="0" xfId="46" applyFont="1" applyBorder="1">
      <alignment/>
      <protection/>
    </xf>
    <xf numFmtId="3" fontId="30" fillId="0" borderId="0" xfId="46" applyNumberFormat="1" applyFont="1" applyBorder="1" applyAlignment="1">
      <alignment horizontal="right"/>
      <protection/>
    </xf>
    <xf numFmtId="4" fontId="30" fillId="0" borderId="0" xfId="46" applyNumberFormat="1" applyFont="1" applyBorder="1">
      <alignment/>
      <protection/>
    </xf>
    <xf numFmtId="0" fontId="29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66" xfId="0" applyNumberFormat="1" applyFont="1" applyBorder="1" applyAlignment="1">
      <alignment/>
    </xf>
    <xf numFmtId="3" fontId="0" fillId="0" borderId="67" xfId="0" applyNumberFormat="1" applyFont="1" applyBorder="1" applyAlignment="1">
      <alignment/>
    </xf>
    <xf numFmtId="0" fontId="21" fillId="0" borderId="59" xfId="46" applyFont="1" applyBorder="1">
      <alignment/>
      <protection/>
    </xf>
    <xf numFmtId="0" fontId="23" fillId="0" borderId="64" xfId="46" applyFont="1" applyBorder="1" applyAlignment="1">
      <alignment horizontal="left"/>
      <protection/>
    </xf>
    <xf numFmtId="0" fontId="23" fillId="0" borderId="59" xfId="46" applyFont="1" applyBorder="1" applyAlignment="1">
      <alignment horizontal="left"/>
      <protection/>
    </xf>
    <xf numFmtId="0" fontId="23" fillId="0" borderId="65" xfId="46" applyFont="1" applyBorder="1" applyAlignment="1">
      <alignment horizontal="left"/>
      <protection/>
    </xf>
    <xf numFmtId="0" fontId="21" fillId="33" borderId="18" xfId="0" applyFont="1" applyFill="1" applyBorder="1" applyAlignment="1">
      <alignment/>
    </xf>
    <xf numFmtId="0" fontId="31" fillId="33" borderId="13" xfId="0" applyFont="1" applyFill="1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76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1</v>
      </c>
      <c r="D2" s="219" t="str">
        <f>Rekapitulace!G2</f>
        <v>Přip. nem. čp. 265,523,528 a 539 na vodovodní řad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75" customHeight="1">
      <c r="A5" s="15" t="s">
        <v>80</v>
      </c>
      <c r="B5" s="16"/>
      <c r="C5" s="218" t="s">
        <v>81</v>
      </c>
      <c r="D5" s="17"/>
      <c r="E5" s="18"/>
      <c r="F5" s="11" t="s">
        <v>6</v>
      </c>
      <c r="G5" s="12"/>
    </row>
    <row r="6" spans="1:15" ht="12.75" customHeight="1">
      <c r="A6" s="13" t="s">
        <v>7</v>
      </c>
      <c r="B6" s="9"/>
      <c r="C6" s="10" t="s">
        <v>8</v>
      </c>
      <c r="D6" s="10"/>
      <c r="E6" s="9"/>
      <c r="F6" s="19" t="s">
        <v>9</v>
      </c>
      <c r="G6" s="20"/>
      <c r="O6" s="21"/>
    </row>
    <row r="7" spans="1:7" ht="12.75" customHeight="1">
      <c r="A7" s="22" t="s">
        <v>78</v>
      </c>
      <c r="B7" s="23"/>
      <c r="C7" s="24" t="s">
        <v>79</v>
      </c>
      <c r="D7" s="25"/>
      <c r="E7" s="25"/>
      <c r="F7" s="26" t="s">
        <v>10</v>
      </c>
      <c r="G7" s="20">
        <f>IF(PocetMJ=0,,ROUND((F30+F32)/PocetMJ,1))</f>
        <v>0</v>
      </c>
    </row>
    <row r="8" spans="1:9" ht="12.75">
      <c r="A8" s="27" t="s">
        <v>11</v>
      </c>
      <c r="B8" s="11"/>
      <c r="C8" s="28"/>
      <c r="D8" s="28"/>
      <c r="E8" s="29"/>
      <c r="F8" s="30" t="s">
        <v>12</v>
      </c>
      <c r="G8" s="31"/>
      <c r="H8" s="32"/>
      <c r="I8" s="33"/>
    </row>
    <row r="9" spans="1:8" ht="12.75">
      <c r="A9" s="27" t="s">
        <v>13</v>
      </c>
      <c r="B9" s="11"/>
      <c r="C9" s="28">
        <f>Projektant</f>
        <v>0</v>
      </c>
      <c r="D9" s="28"/>
      <c r="E9" s="29"/>
      <c r="F9" s="11"/>
      <c r="G9" s="34"/>
      <c r="H9" s="35"/>
    </row>
    <row r="10" spans="1:8" ht="12.75">
      <c r="A10" s="27" t="s">
        <v>14</v>
      </c>
      <c r="B10" s="11"/>
      <c r="C10" s="28"/>
      <c r="D10" s="28"/>
      <c r="E10" s="28"/>
      <c r="F10" s="36"/>
      <c r="G10" s="37"/>
      <c r="H10" s="38"/>
    </row>
    <row r="11" spans="1:57" ht="13.5" customHeight="1">
      <c r="A11" s="27" t="s">
        <v>15</v>
      </c>
      <c r="B11" s="11"/>
      <c r="C11" s="28"/>
      <c r="D11" s="28"/>
      <c r="E11" s="28"/>
      <c r="F11" s="39" t="s">
        <v>16</v>
      </c>
      <c r="G11" s="40"/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9"/>
      <c r="C12" s="43"/>
      <c r="D12" s="43"/>
      <c r="E12" s="43"/>
      <c r="F12" s="44" t="s">
        <v>18</v>
      </c>
      <c r="G12" s="45"/>
      <c r="H12" s="35"/>
    </row>
    <row r="13" spans="1:8" ht="28.5" customHeight="1" thickBot="1">
      <c r="A13" s="46" t="s">
        <v>19</v>
      </c>
      <c r="B13" s="47"/>
      <c r="C13" s="47"/>
      <c r="D13" s="47"/>
      <c r="E13" s="48"/>
      <c r="F13" s="48"/>
      <c r="G13" s="49"/>
      <c r="H13" s="35"/>
    </row>
    <row r="14" spans="1:7" ht="17.25" customHeight="1" thickBot="1">
      <c r="A14" s="50" t="s">
        <v>20</v>
      </c>
      <c r="B14" s="51"/>
      <c r="C14" s="52"/>
      <c r="D14" s="53" t="s">
        <v>21</v>
      </c>
      <c r="E14" s="54"/>
      <c r="F14" s="54"/>
      <c r="G14" s="52"/>
    </row>
    <row r="15" spans="1:7" ht="15.75" customHeight="1">
      <c r="A15" s="55"/>
      <c r="B15" s="56" t="s">
        <v>22</v>
      </c>
      <c r="C15" s="57">
        <f>HSV</f>
        <v>0</v>
      </c>
      <c r="D15" s="58" t="str">
        <f>Rekapitulace!A22</f>
        <v>Ztížené výrobní podmínky</v>
      </c>
      <c r="E15" s="59"/>
      <c r="F15" s="60"/>
      <c r="G15" s="57">
        <f>Rekapitulace!I22</f>
        <v>0</v>
      </c>
    </row>
    <row r="16" spans="1:7" ht="15.75" customHeight="1">
      <c r="A16" s="55" t="s">
        <v>23</v>
      </c>
      <c r="B16" s="56" t="s">
        <v>24</v>
      </c>
      <c r="C16" s="57">
        <f>PSV</f>
        <v>0</v>
      </c>
      <c r="D16" s="61" t="str">
        <f>Rekapitulace!A23</f>
        <v>Oborová přirážka</v>
      </c>
      <c r="E16" s="62"/>
      <c r="F16" s="63"/>
      <c r="G16" s="57">
        <f>Rekapitulace!I23</f>
        <v>0</v>
      </c>
    </row>
    <row r="17" spans="1:7" ht="15.75" customHeight="1">
      <c r="A17" s="55" t="s">
        <v>25</v>
      </c>
      <c r="B17" s="56" t="s">
        <v>26</v>
      </c>
      <c r="C17" s="57">
        <f>Mont</f>
        <v>0</v>
      </c>
      <c r="D17" s="61" t="str">
        <f>Rekapitulace!A24</f>
        <v>Přesun stavebních kapacit</v>
      </c>
      <c r="E17" s="62"/>
      <c r="F17" s="63"/>
      <c r="G17" s="57">
        <f>Rekapitulace!I24</f>
        <v>0</v>
      </c>
    </row>
    <row r="18" spans="1:7" ht="15.75" customHeight="1">
      <c r="A18" s="64" t="s">
        <v>27</v>
      </c>
      <c r="B18" s="65" t="s">
        <v>28</v>
      </c>
      <c r="C18" s="57">
        <f>Dodavka</f>
        <v>0</v>
      </c>
      <c r="D18" s="61" t="str">
        <f>Rekapitulace!A25</f>
        <v>Mimostaveništní doprava</v>
      </c>
      <c r="E18" s="62"/>
      <c r="F18" s="63"/>
      <c r="G18" s="57">
        <f>Rekapitulace!I25</f>
        <v>0</v>
      </c>
    </row>
    <row r="19" spans="1:7" ht="15.75" customHeight="1">
      <c r="A19" s="66" t="s">
        <v>29</v>
      </c>
      <c r="B19" s="56"/>
      <c r="C19" s="57">
        <f>SUM(C15:C18)</f>
        <v>0</v>
      </c>
      <c r="D19" s="67" t="str">
        <f>Rekapitulace!A26</f>
        <v>Zařízení staveniště</v>
      </c>
      <c r="E19" s="62"/>
      <c r="F19" s="63"/>
      <c r="G19" s="57">
        <f>Rekapitulace!I26</f>
        <v>0</v>
      </c>
    </row>
    <row r="20" spans="1:7" ht="15.75" customHeight="1">
      <c r="A20" s="66"/>
      <c r="B20" s="56"/>
      <c r="C20" s="57"/>
      <c r="D20" s="61" t="str">
        <f>Rekapitulace!A27</f>
        <v>Provoz investora</v>
      </c>
      <c r="E20" s="62"/>
      <c r="F20" s="63"/>
      <c r="G20" s="57">
        <f>Rekapitulace!I27</f>
        <v>0</v>
      </c>
    </row>
    <row r="21" spans="1:7" ht="15.75" customHeight="1">
      <c r="A21" s="66" t="s">
        <v>30</v>
      </c>
      <c r="B21" s="56"/>
      <c r="C21" s="57">
        <f>HZS</f>
        <v>0</v>
      </c>
      <c r="D21" s="61" t="str">
        <f>Rekapitulace!A28</f>
        <v>Kompletační činnost (IČD)</v>
      </c>
      <c r="E21" s="62"/>
      <c r="F21" s="63"/>
      <c r="G21" s="57">
        <f>Rekapitulace!I28</f>
        <v>0</v>
      </c>
    </row>
    <row r="22" spans="1:7" ht="15.75" customHeight="1">
      <c r="A22" s="68" t="s">
        <v>31</v>
      </c>
      <c r="B22" s="35"/>
      <c r="C22" s="57">
        <f>C19+C21</f>
        <v>0</v>
      </c>
      <c r="D22" s="61" t="s">
        <v>32</v>
      </c>
      <c r="E22" s="62"/>
      <c r="F22" s="63"/>
      <c r="G22" s="57">
        <f>G23-SUM(G15:G21)</f>
        <v>0</v>
      </c>
    </row>
    <row r="23" spans="1:7" ht="15.75" customHeight="1" thickBot="1">
      <c r="A23" s="69" t="s">
        <v>33</v>
      </c>
      <c r="B23" s="70"/>
      <c r="C23" s="71">
        <f>C22+G23</f>
        <v>0</v>
      </c>
      <c r="D23" s="72" t="s">
        <v>34</v>
      </c>
      <c r="E23" s="73"/>
      <c r="F23" s="74"/>
      <c r="G23" s="57">
        <f>VRN</f>
        <v>0</v>
      </c>
    </row>
    <row r="24" spans="1:7" ht="12.75">
      <c r="A24" s="75" t="s">
        <v>35</v>
      </c>
      <c r="B24" s="76"/>
      <c r="C24" s="77"/>
      <c r="D24" s="76" t="s">
        <v>36</v>
      </c>
      <c r="E24" s="76"/>
      <c r="F24" s="78" t="s">
        <v>37</v>
      </c>
      <c r="G24" s="79"/>
    </row>
    <row r="25" spans="1:7" ht="12.75">
      <c r="A25" s="68" t="s">
        <v>38</v>
      </c>
      <c r="B25" s="35"/>
      <c r="C25" s="80"/>
      <c r="D25" s="35" t="s">
        <v>38</v>
      </c>
      <c r="F25" s="81" t="s">
        <v>38</v>
      </c>
      <c r="G25" s="82"/>
    </row>
    <row r="26" spans="1:7" ht="37.5" customHeight="1">
      <c r="A26" s="68" t="s">
        <v>39</v>
      </c>
      <c r="B26" s="83"/>
      <c r="C26" s="80"/>
      <c r="D26" s="35" t="s">
        <v>39</v>
      </c>
      <c r="F26" s="81" t="s">
        <v>39</v>
      </c>
      <c r="G26" s="82"/>
    </row>
    <row r="27" spans="1:7" ht="12.75">
      <c r="A27" s="68"/>
      <c r="B27" s="84"/>
      <c r="C27" s="80"/>
      <c r="D27" s="35"/>
      <c r="F27" s="81"/>
      <c r="G27" s="82"/>
    </row>
    <row r="28" spans="1:7" ht="12.75">
      <c r="A28" s="68" t="s">
        <v>40</v>
      </c>
      <c r="B28" s="35"/>
      <c r="C28" s="80"/>
      <c r="D28" s="81" t="s">
        <v>41</v>
      </c>
      <c r="E28" s="80"/>
      <c r="F28" s="85" t="s">
        <v>41</v>
      </c>
      <c r="G28" s="82"/>
    </row>
    <row r="29" spans="1:7" ht="69" customHeight="1">
      <c r="A29" s="68"/>
      <c r="B29" s="35"/>
      <c r="C29" s="86"/>
      <c r="D29" s="87"/>
      <c r="E29" s="86"/>
      <c r="F29" s="35"/>
      <c r="G29" s="82"/>
    </row>
    <row r="30" spans="1:7" ht="12.75">
      <c r="A30" s="88" t="s">
        <v>42</v>
      </c>
      <c r="B30" s="89"/>
      <c r="C30" s="90">
        <v>20</v>
      </c>
      <c r="D30" s="89" t="s">
        <v>43</v>
      </c>
      <c r="E30" s="91"/>
      <c r="F30" s="92">
        <f>ROUND(C23-F32,0)</f>
        <v>0</v>
      </c>
      <c r="G30" s="93"/>
    </row>
    <row r="31" spans="1:7" ht="12.75">
      <c r="A31" s="88" t="s">
        <v>44</v>
      </c>
      <c r="B31" s="89"/>
      <c r="C31" s="90">
        <f>SazbaDPH1</f>
        <v>20</v>
      </c>
      <c r="D31" s="89" t="s">
        <v>45</v>
      </c>
      <c r="E31" s="91"/>
      <c r="F31" s="92">
        <f>ROUND(PRODUCT(F30,C31/100),1)</f>
        <v>0</v>
      </c>
      <c r="G31" s="93"/>
    </row>
    <row r="32" spans="1:7" ht="12.75">
      <c r="A32" s="88" t="s">
        <v>42</v>
      </c>
      <c r="B32" s="89"/>
      <c r="C32" s="90">
        <v>0</v>
      </c>
      <c r="D32" s="89" t="s">
        <v>45</v>
      </c>
      <c r="E32" s="91"/>
      <c r="F32" s="92">
        <v>0</v>
      </c>
      <c r="G32" s="93"/>
    </row>
    <row r="33" spans="1:7" ht="12.75">
      <c r="A33" s="88" t="s">
        <v>44</v>
      </c>
      <c r="B33" s="94"/>
      <c r="C33" s="95">
        <f>SazbaDPH2</f>
        <v>0</v>
      </c>
      <c r="D33" s="89" t="s">
        <v>45</v>
      </c>
      <c r="E33" s="63"/>
      <c r="F33" s="92">
        <f>ROUND(PRODUCT(F32,C33/100),1)</f>
        <v>0</v>
      </c>
      <c r="G33" s="93"/>
    </row>
    <row r="34" spans="1:7" s="101" customFormat="1" ht="19.5" customHeight="1" thickBot="1">
      <c r="A34" s="96" t="s">
        <v>46</v>
      </c>
      <c r="B34" s="97"/>
      <c r="C34" s="97"/>
      <c r="D34" s="97"/>
      <c r="E34" s="98"/>
      <c r="F34" s="99">
        <f>CEILING(SUM(F30:F33),IF(SUM(F30:F33)&gt;=0,1,-1))</f>
        <v>0</v>
      </c>
      <c r="G34" s="100"/>
    </row>
    <row r="36" spans="1:8" ht="12.75">
      <c r="A36" s="102" t="s">
        <v>47</v>
      </c>
      <c r="B36" s="102"/>
      <c r="C36" s="102"/>
      <c r="D36" s="102"/>
      <c r="E36" s="102"/>
      <c r="F36" s="102"/>
      <c r="G36" s="102"/>
      <c r="H36" t="s">
        <v>5</v>
      </c>
    </row>
    <row r="37" spans="1:8" ht="14.25" customHeight="1">
      <c r="A37" s="102"/>
      <c r="B37" s="103"/>
      <c r="C37" s="103"/>
      <c r="D37" s="103"/>
      <c r="E37" s="103"/>
      <c r="F37" s="103"/>
      <c r="G37" s="103"/>
      <c r="H37" t="s">
        <v>5</v>
      </c>
    </row>
    <row r="38" spans="1:8" ht="12.75" customHeight="1">
      <c r="A38" s="104"/>
      <c r="B38" s="103"/>
      <c r="C38" s="103"/>
      <c r="D38" s="103"/>
      <c r="E38" s="103"/>
      <c r="F38" s="103"/>
      <c r="G38" s="103"/>
      <c r="H38" t="s">
        <v>5</v>
      </c>
    </row>
    <row r="39" spans="1:8" ht="12.75">
      <c r="A39" s="104"/>
      <c r="B39" s="103"/>
      <c r="C39" s="103"/>
      <c r="D39" s="103"/>
      <c r="E39" s="103"/>
      <c r="F39" s="103"/>
      <c r="G39" s="103"/>
      <c r="H39" t="s">
        <v>5</v>
      </c>
    </row>
    <row r="40" spans="1:8" ht="12.75">
      <c r="A40" s="104"/>
      <c r="B40" s="103"/>
      <c r="C40" s="103"/>
      <c r="D40" s="103"/>
      <c r="E40" s="103"/>
      <c r="F40" s="103"/>
      <c r="G40" s="103"/>
      <c r="H40" t="s">
        <v>5</v>
      </c>
    </row>
    <row r="41" spans="1:8" ht="12.75">
      <c r="A41" s="104"/>
      <c r="B41" s="103"/>
      <c r="C41" s="103"/>
      <c r="D41" s="103"/>
      <c r="E41" s="103"/>
      <c r="F41" s="103"/>
      <c r="G41" s="103"/>
      <c r="H41" t="s">
        <v>5</v>
      </c>
    </row>
    <row r="42" spans="1:8" ht="12.75">
      <c r="A42" s="104"/>
      <c r="B42" s="103"/>
      <c r="C42" s="103"/>
      <c r="D42" s="103"/>
      <c r="E42" s="103"/>
      <c r="F42" s="103"/>
      <c r="G42" s="103"/>
      <c r="H42" t="s">
        <v>5</v>
      </c>
    </row>
    <row r="43" spans="1:8" ht="12.75">
      <c r="A43" s="104"/>
      <c r="B43" s="103"/>
      <c r="C43" s="103"/>
      <c r="D43" s="103"/>
      <c r="E43" s="103"/>
      <c r="F43" s="103"/>
      <c r="G43" s="103"/>
      <c r="H43" t="s">
        <v>5</v>
      </c>
    </row>
    <row r="44" spans="1:8" ht="12.75">
      <c r="A44" s="104"/>
      <c r="B44" s="103"/>
      <c r="C44" s="103"/>
      <c r="D44" s="103"/>
      <c r="E44" s="103"/>
      <c r="F44" s="103"/>
      <c r="G44" s="103"/>
      <c r="H44" t="s">
        <v>5</v>
      </c>
    </row>
    <row r="45" spans="1:8" ht="0.75" customHeight="1">
      <c r="A45" s="104"/>
      <c r="B45" s="103"/>
      <c r="C45" s="103"/>
      <c r="D45" s="103"/>
      <c r="E45" s="103"/>
      <c r="F45" s="103"/>
      <c r="G45" s="103"/>
      <c r="H45" t="s">
        <v>5</v>
      </c>
    </row>
    <row r="46" spans="2:7" ht="12.75">
      <c r="B46" s="105"/>
      <c r="C46" s="105"/>
      <c r="D46" s="105"/>
      <c r="E46" s="105"/>
      <c r="F46" s="105"/>
      <c r="G46" s="105"/>
    </row>
    <row r="47" spans="2:7" ht="12.75">
      <c r="B47" s="105"/>
      <c r="C47" s="105"/>
      <c r="D47" s="105"/>
      <c r="E47" s="105"/>
      <c r="F47" s="105"/>
      <c r="G47" s="105"/>
    </row>
    <row r="48" spans="2:7" ht="12.75">
      <c r="B48" s="105"/>
      <c r="C48" s="105"/>
      <c r="D48" s="105"/>
      <c r="E48" s="105"/>
      <c r="F48" s="105"/>
      <c r="G48" s="105"/>
    </row>
    <row r="49" spans="2:7" ht="12.75">
      <c r="B49" s="105"/>
      <c r="C49" s="105"/>
      <c r="D49" s="105"/>
      <c r="E49" s="105"/>
      <c r="F49" s="105"/>
      <c r="G49" s="105"/>
    </row>
    <row r="50" spans="2:7" ht="12.75">
      <c r="B50" s="105"/>
      <c r="C50" s="105"/>
      <c r="D50" s="105"/>
      <c r="E50" s="105"/>
      <c r="F50" s="105"/>
      <c r="G50" s="105"/>
    </row>
    <row r="51" spans="2:7" ht="12.75">
      <c r="B51" s="105"/>
      <c r="C51" s="105"/>
      <c r="D51" s="105"/>
      <c r="E51" s="105"/>
      <c r="F51" s="105"/>
      <c r="G51" s="105"/>
    </row>
    <row r="52" spans="2:7" ht="12.75">
      <c r="B52" s="105"/>
      <c r="C52" s="105"/>
      <c r="D52" s="105"/>
      <c r="E52" s="105"/>
      <c r="F52" s="105"/>
      <c r="G52" s="105"/>
    </row>
    <row r="53" spans="2:7" ht="12.75">
      <c r="B53" s="105"/>
      <c r="C53" s="105"/>
      <c r="D53" s="105"/>
      <c r="E53" s="105"/>
      <c r="F53" s="105"/>
      <c r="G53" s="105"/>
    </row>
    <row r="54" spans="2:7" ht="12.75">
      <c r="B54" s="105"/>
      <c r="C54" s="105"/>
      <c r="D54" s="105"/>
      <c r="E54" s="105"/>
      <c r="F54" s="105"/>
      <c r="G54" s="105"/>
    </row>
    <row r="55" spans="2:7" ht="12.75">
      <c r="B55" s="105"/>
      <c r="C55" s="105"/>
      <c r="D55" s="105"/>
      <c r="E55" s="105"/>
      <c r="F55" s="105"/>
      <c r="G55" s="105"/>
    </row>
  </sheetData>
  <sheetProtection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81"/>
  <sheetViews>
    <sheetView zoomScalePageLayoutView="0" workbookViewId="0" topLeftCell="A1">
      <selection activeCell="G2" sqref="G2:I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6" t="s">
        <v>48</v>
      </c>
      <c r="B1" s="107"/>
      <c r="C1" s="108" t="str">
        <f>CONCATENATE(cislostavby," ",nazevstavby)</f>
        <v>012MS03 Připojení nemovitostí na vodovodní řad</v>
      </c>
      <c r="D1" s="109"/>
      <c r="E1" s="110"/>
      <c r="F1" s="109"/>
      <c r="G1" s="111" t="s">
        <v>49</v>
      </c>
      <c r="H1" s="112">
        <v>1</v>
      </c>
      <c r="I1" s="113"/>
    </row>
    <row r="2" spans="1:9" ht="13.5" thickBot="1">
      <c r="A2" s="114" t="s">
        <v>50</v>
      </c>
      <c r="B2" s="115"/>
      <c r="C2" s="116" t="str">
        <f>CONCATENATE(cisloobjektu," ",nazevobjektu)</f>
        <v>01 Nemovitosti čp. 265,523,528 a 539 k.ú. Jablunkov</v>
      </c>
      <c r="D2" s="117"/>
      <c r="E2" s="118"/>
      <c r="F2" s="117"/>
      <c r="G2" s="215" t="s">
        <v>82</v>
      </c>
      <c r="H2" s="216"/>
      <c r="I2" s="217"/>
    </row>
    <row r="3" ht="13.5" thickTop="1">
      <c r="F3" s="35"/>
    </row>
    <row r="4" spans="1:9" ht="19.5" customHeight="1">
      <c r="A4" s="119" t="s">
        <v>51</v>
      </c>
      <c r="B4" s="120"/>
      <c r="C4" s="120"/>
      <c r="D4" s="120"/>
      <c r="E4" s="121"/>
      <c r="F4" s="120"/>
      <c r="G4" s="120"/>
      <c r="H4" s="120"/>
      <c r="I4" s="120"/>
    </row>
    <row r="5" ht="13.5" thickBot="1"/>
    <row r="6" spans="1:9" s="35" customFormat="1" ht="13.5" thickBot="1">
      <c r="A6" s="122"/>
      <c r="B6" s="123" t="s">
        <v>52</v>
      </c>
      <c r="C6" s="123"/>
      <c r="D6" s="124"/>
      <c r="E6" s="125" t="s">
        <v>53</v>
      </c>
      <c r="F6" s="126" t="s">
        <v>54</v>
      </c>
      <c r="G6" s="126" t="s">
        <v>55</v>
      </c>
      <c r="H6" s="126" t="s">
        <v>56</v>
      </c>
      <c r="I6" s="127" t="s">
        <v>30</v>
      </c>
    </row>
    <row r="7" spans="1:9" s="35" customFormat="1" ht="12.75">
      <c r="A7" s="210" t="str">
        <f>Položky!B7</f>
        <v>1</v>
      </c>
      <c r="B7" s="128" t="str">
        <f>Položky!C7</f>
        <v>Zemní práce</v>
      </c>
      <c r="D7" s="129"/>
      <c r="E7" s="211">
        <f>Položky!BA26</f>
        <v>0</v>
      </c>
      <c r="F7" s="212">
        <f>Položky!BB26</f>
        <v>0</v>
      </c>
      <c r="G7" s="212">
        <f>Položky!BC26</f>
        <v>0</v>
      </c>
      <c r="H7" s="212">
        <f>Položky!BD26</f>
        <v>0</v>
      </c>
      <c r="I7" s="213">
        <f>Položky!BE26</f>
        <v>0</v>
      </c>
    </row>
    <row r="8" spans="1:9" s="35" customFormat="1" ht="12.75">
      <c r="A8" s="210" t="str">
        <f>Položky!B27</f>
        <v>11</v>
      </c>
      <c r="B8" s="128" t="str">
        <f>Položky!C27</f>
        <v>Přípravné a přidružené práce</v>
      </c>
      <c r="D8" s="129"/>
      <c r="E8" s="211">
        <f>Položky!BA38</f>
        <v>0</v>
      </c>
      <c r="F8" s="212">
        <f>Položky!BB38</f>
        <v>0</v>
      </c>
      <c r="G8" s="212">
        <f>Položky!BC38</f>
        <v>0</v>
      </c>
      <c r="H8" s="212">
        <f>Položky!BD38</f>
        <v>0</v>
      </c>
      <c r="I8" s="213">
        <f>Položky!BE38</f>
        <v>0</v>
      </c>
    </row>
    <row r="9" spans="1:9" s="35" customFormat="1" ht="12.75">
      <c r="A9" s="210" t="str">
        <f>Položky!B39</f>
        <v>4</v>
      </c>
      <c r="B9" s="128" t="str">
        <f>Položky!C39</f>
        <v>Vodorovné konstrukce</v>
      </c>
      <c r="D9" s="129"/>
      <c r="E9" s="211">
        <f>Položky!BA42</f>
        <v>0</v>
      </c>
      <c r="F9" s="212">
        <f>Položky!BB42</f>
        <v>0</v>
      </c>
      <c r="G9" s="212">
        <f>Položky!BC42</f>
        <v>0</v>
      </c>
      <c r="H9" s="212">
        <f>Položky!BD42</f>
        <v>0</v>
      </c>
      <c r="I9" s="213">
        <f>Položky!BE42</f>
        <v>0</v>
      </c>
    </row>
    <row r="10" spans="1:9" s="35" customFormat="1" ht="12.75">
      <c r="A10" s="210" t="str">
        <f>Položky!B43</f>
        <v>5</v>
      </c>
      <c r="B10" s="128" t="str">
        <f>Položky!C43</f>
        <v>Komunikace</v>
      </c>
      <c r="D10" s="129"/>
      <c r="E10" s="211">
        <f>Položky!BA49</f>
        <v>0</v>
      </c>
      <c r="F10" s="212">
        <f>Položky!BB49</f>
        <v>0</v>
      </c>
      <c r="G10" s="212">
        <f>Položky!BC49</f>
        <v>0</v>
      </c>
      <c r="H10" s="212">
        <f>Položky!BD49</f>
        <v>0</v>
      </c>
      <c r="I10" s="213">
        <f>Položky!BE49</f>
        <v>0</v>
      </c>
    </row>
    <row r="11" spans="1:9" s="35" customFormat="1" ht="12.75">
      <c r="A11" s="210" t="str">
        <f>Položky!B50</f>
        <v>8</v>
      </c>
      <c r="B11" s="128" t="str">
        <f>Položky!C50</f>
        <v>Trubní vedení</v>
      </c>
      <c r="D11" s="129"/>
      <c r="E11" s="211">
        <f>Položky!BA87</f>
        <v>0</v>
      </c>
      <c r="F11" s="212">
        <f>Položky!BB87</f>
        <v>0</v>
      </c>
      <c r="G11" s="212">
        <f>Položky!BC87</f>
        <v>0</v>
      </c>
      <c r="H11" s="212">
        <f>Položky!BD87</f>
        <v>0</v>
      </c>
      <c r="I11" s="213">
        <f>Položky!BE87</f>
        <v>0</v>
      </c>
    </row>
    <row r="12" spans="1:9" s="35" customFormat="1" ht="12.75">
      <c r="A12" s="210" t="str">
        <f>Položky!B88</f>
        <v>99</v>
      </c>
      <c r="B12" s="128" t="str">
        <f>Položky!C88</f>
        <v>Staveništní přesun hmot</v>
      </c>
      <c r="D12" s="129"/>
      <c r="E12" s="211">
        <f>Položky!BA90</f>
        <v>0</v>
      </c>
      <c r="F12" s="212">
        <f>Položky!BB90</f>
        <v>0</v>
      </c>
      <c r="G12" s="212">
        <f>Položky!BC90</f>
        <v>0</v>
      </c>
      <c r="H12" s="212">
        <f>Položky!BD90</f>
        <v>0</v>
      </c>
      <c r="I12" s="213">
        <f>Položky!BE90</f>
        <v>0</v>
      </c>
    </row>
    <row r="13" spans="1:9" s="35" customFormat="1" ht="12.75">
      <c r="A13" s="210" t="str">
        <f>Položky!B91</f>
        <v>M21</v>
      </c>
      <c r="B13" s="128" t="str">
        <f>Položky!C91</f>
        <v>Elektromontáže</v>
      </c>
      <c r="D13" s="129"/>
      <c r="E13" s="211">
        <f>Položky!BA93</f>
        <v>0</v>
      </c>
      <c r="F13" s="212">
        <f>Položky!BB93</f>
        <v>0</v>
      </c>
      <c r="G13" s="212">
        <f>Položky!BC93</f>
        <v>0</v>
      </c>
      <c r="H13" s="212">
        <f>Položky!BD93</f>
        <v>0</v>
      </c>
      <c r="I13" s="213">
        <f>Položky!BE93</f>
        <v>0</v>
      </c>
    </row>
    <row r="14" spans="1:9" s="35" customFormat="1" ht="12.75">
      <c r="A14" s="210" t="str">
        <f>Položky!B94</f>
        <v>M23</v>
      </c>
      <c r="B14" s="128" t="str">
        <f>Položky!C94</f>
        <v>Montáže potrubí</v>
      </c>
      <c r="D14" s="129"/>
      <c r="E14" s="211">
        <f>Položky!BA107</f>
        <v>0</v>
      </c>
      <c r="F14" s="212">
        <f>Položky!BB107</f>
        <v>0</v>
      </c>
      <c r="G14" s="212">
        <f>Položky!BC107</f>
        <v>0</v>
      </c>
      <c r="H14" s="212">
        <f>Položky!BD107</f>
        <v>0</v>
      </c>
      <c r="I14" s="213">
        <f>Položky!BE107</f>
        <v>0</v>
      </c>
    </row>
    <row r="15" spans="1:9" s="35" customFormat="1" ht="12.75">
      <c r="A15" s="210" t="str">
        <f>Položky!B108</f>
        <v>M46</v>
      </c>
      <c r="B15" s="128" t="str">
        <f>Položky!C108</f>
        <v>Zemní práce při montážích</v>
      </c>
      <c r="D15" s="129"/>
      <c r="E15" s="211">
        <f>Položky!BA111</f>
        <v>0</v>
      </c>
      <c r="F15" s="212">
        <f>Položky!BB111</f>
        <v>0</v>
      </c>
      <c r="G15" s="212">
        <f>Položky!BC111</f>
        <v>0</v>
      </c>
      <c r="H15" s="212">
        <f>Položky!BD111</f>
        <v>0</v>
      </c>
      <c r="I15" s="213">
        <f>Položky!BE111</f>
        <v>0</v>
      </c>
    </row>
    <row r="16" spans="1:9" s="35" customFormat="1" ht="13.5" thickBot="1">
      <c r="A16" s="210" t="str">
        <f>Položky!B112</f>
        <v>OS</v>
      </c>
      <c r="B16" s="128" t="str">
        <f>Položky!C112</f>
        <v>Ostatní práce</v>
      </c>
      <c r="D16" s="129"/>
      <c r="E16" s="211">
        <f>Položky!BA114</f>
        <v>0</v>
      </c>
      <c r="F16" s="212">
        <f>Položky!BB114</f>
        <v>0</v>
      </c>
      <c r="G16" s="212">
        <f>Položky!BC114</f>
        <v>0</v>
      </c>
      <c r="H16" s="212">
        <f>Položky!BD114</f>
        <v>0</v>
      </c>
      <c r="I16" s="213">
        <f>Položky!BE114</f>
        <v>0</v>
      </c>
    </row>
    <row r="17" spans="1:9" s="136" customFormat="1" ht="13.5" thickBot="1">
      <c r="A17" s="130"/>
      <c r="B17" s="131" t="s">
        <v>57</v>
      </c>
      <c r="C17" s="131"/>
      <c r="D17" s="132"/>
      <c r="E17" s="133">
        <f>SUM(E7:E16)</f>
        <v>0</v>
      </c>
      <c r="F17" s="134">
        <f>SUM(F7:F16)</f>
        <v>0</v>
      </c>
      <c r="G17" s="134">
        <f>SUM(G7:G16)</f>
        <v>0</v>
      </c>
      <c r="H17" s="134">
        <f>SUM(H7:H16)</f>
        <v>0</v>
      </c>
      <c r="I17" s="135">
        <f>SUM(I7:I16)</f>
        <v>0</v>
      </c>
    </row>
    <row r="18" spans="1:9" ht="12.75">
      <c r="A18" s="35"/>
      <c r="B18" s="35"/>
      <c r="C18" s="35"/>
      <c r="D18" s="35"/>
      <c r="E18" s="35"/>
      <c r="F18" s="35"/>
      <c r="G18" s="35"/>
      <c r="H18" s="35"/>
      <c r="I18" s="35"/>
    </row>
    <row r="19" spans="1:57" ht="19.5" customHeight="1">
      <c r="A19" s="120" t="s">
        <v>58</v>
      </c>
      <c r="B19" s="120"/>
      <c r="C19" s="120"/>
      <c r="D19" s="120"/>
      <c r="E19" s="120"/>
      <c r="F19" s="120"/>
      <c r="G19" s="137"/>
      <c r="H19" s="120"/>
      <c r="I19" s="120"/>
      <c r="BA19" s="41"/>
      <c r="BB19" s="41"/>
      <c r="BC19" s="41"/>
      <c r="BD19" s="41"/>
      <c r="BE19" s="41"/>
    </row>
    <row r="20" ht="13.5" thickBot="1"/>
    <row r="21" spans="1:9" ht="12.75">
      <c r="A21" s="75" t="s">
        <v>59</v>
      </c>
      <c r="B21" s="76"/>
      <c r="C21" s="76"/>
      <c r="D21" s="138"/>
      <c r="E21" s="139" t="s">
        <v>60</v>
      </c>
      <c r="F21" s="140" t="s">
        <v>61</v>
      </c>
      <c r="G21" s="141" t="s">
        <v>62</v>
      </c>
      <c r="H21" s="142"/>
      <c r="I21" s="143" t="s">
        <v>60</v>
      </c>
    </row>
    <row r="22" spans="1:53" ht="12.75">
      <c r="A22" s="144" t="s">
        <v>253</v>
      </c>
      <c r="B22" s="145"/>
      <c r="C22" s="145"/>
      <c r="D22" s="146"/>
      <c r="E22" s="147"/>
      <c r="F22" s="148"/>
      <c r="G22" s="149">
        <f>CHOOSE(BA22+1,HSV+PSV,HSV+PSV+Mont,HSV+PSV+Dodavka+Mont,HSV,PSV,Mont,Dodavka,Mont+Dodavka,0)</f>
        <v>0</v>
      </c>
      <c r="H22" s="150"/>
      <c r="I22" s="151">
        <f>E22+F22*G22/100</f>
        <v>0</v>
      </c>
      <c r="BA22">
        <v>1</v>
      </c>
    </row>
    <row r="23" spans="1:53" ht="12.75">
      <c r="A23" s="144" t="s">
        <v>254</v>
      </c>
      <c r="B23" s="145"/>
      <c r="C23" s="145"/>
      <c r="D23" s="146"/>
      <c r="E23" s="147"/>
      <c r="F23" s="148"/>
      <c r="G23" s="149">
        <f>CHOOSE(BA23+1,HSV+PSV,HSV+PSV+Mont,HSV+PSV+Dodavka+Mont,HSV,PSV,Mont,Dodavka,Mont+Dodavka,0)</f>
        <v>0</v>
      </c>
      <c r="H23" s="150"/>
      <c r="I23" s="151">
        <f>E23+F23*G23/100</f>
        <v>0</v>
      </c>
      <c r="BA23">
        <v>0</v>
      </c>
    </row>
    <row r="24" spans="1:53" ht="12.75">
      <c r="A24" s="144" t="s">
        <v>255</v>
      </c>
      <c r="B24" s="145"/>
      <c r="C24" s="145"/>
      <c r="D24" s="146"/>
      <c r="E24" s="147"/>
      <c r="F24" s="148"/>
      <c r="G24" s="149">
        <f>CHOOSE(BA24+1,HSV+PSV,HSV+PSV+Mont,HSV+PSV+Dodavka+Mont,HSV,PSV,Mont,Dodavka,Mont+Dodavka,0)</f>
        <v>0</v>
      </c>
      <c r="H24" s="150"/>
      <c r="I24" s="151">
        <f>E24+F24*G24/100</f>
        <v>0</v>
      </c>
      <c r="BA24">
        <v>0</v>
      </c>
    </row>
    <row r="25" spans="1:53" ht="12.75">
      <c r="A25" s="144" t="s">
        <v>256</v>
      </c>
      <c r="B25" s="145"/>
      <c r="C25" s="145"/>
      <c r="D25" s="146"/>
      <c r="E25" s="147"/>
      <c r="F25" s="148"/>
      <c r="G25" s="149">
        <f>CHOOSE(BA25+1,HSV+PSV,HSV+PSV+Mont,HSV+PSV+Dodavka+Mont,HSV,PSV,Mont,Dodavka,Mont+Dodavka,0)</f>
        <v>0</v>
      </c>
      <c r="H25" s="150"/>
      <c r="I25" s="151">
        <f>E25+F25*G25/100</f>
        <v>0</v>
      </c>
      <c r="BA25">
        <v>0</v>
      </c>
    </row>
    <row r="26" spans="1:53" ht="12.75">
      <c r="A26" s="144" t="s">
        <v>257</v>
      </c>
      <c r="B26" s="145"/>
      <c r="C26" s="145"/>
      <c r="D26" s="146"/>
      <c r="E26" s="147"/>
      <c r="F26" s="148"/>
      <c r="G26" s="149">
        <f>CHOOSE(BA26+1,HSV+PSV,HSV+PSV+Mont,HSV+PSV+Dodavka+Mont,HSV,PSV,Mont,Dodavka,Mont+Dodavka,0)</f>
        <v>0</v>
      </c>
      <c r="H26" s="150"/>
      <c r="I26" s="151">
        <f>E26+F26*G26/100</f>
        <v>0</v>
      </c>
      <c r="BA26">
        <v>1</v>
      </c>
    </row>
    <row r="27" spans="1:53" ht="12.75">
      <c r="A27" s="144" t="s">
        <v>258</v>
      </c>
      <c r="B27" s="145"/>
      <c r="C27" s="145"/>
      <c r="D27" s="146"/>
      <c r="E27" s="147"/>
      <c r="F27" s="148"/>
      <c r="G27" s="149">
        <f>CHOOSE(BA27+1,HSV+PSV,HSV+PSV+Mont,HSV+PSV+Dodavka+Mont,HSV,PSV,Mont,Dodavka,Mont+Dodavka,0)</f>
        <v>0</v>
      </c>
      <c r="H27" s="150"/>
      <c r="I27" s="151">
        <f>E27+F27*G27/100</f>
        <v>0</v>
      </c>
      <c r="BA27">
        <v>1</v>
      </c>
    </row>
    <row r="28" spans="1:53" ht="12.75">
      <c r="A28" s="144" t="s">
        <v>259</v>
      </c>
      <c r="B28" s="145"/>
      <c r="C28" s="145"/>
      <c r="D28" s="146"/>
      <c r="E28" s="147"/>
      <c r="F28" s="148"/>
      <c r="G28" s="149">
        <f>CHOOSE(BA28+1,HSV+PSV,HSV+PSV+Mont,HSV+PSV+Dodavka+Mont,HSV,PSV,Mont,Dodavka,Mont+Dodavka,0)</f>
        <v>0</v>
      </c>
      <c r="H28" s="150"/>
      <c r="I28" s="151">
        <f>E28+F28*G28/100</f>
        <v>0</v>
      </c>
      <c r="BA28">
        <v>2</v>
      </c>
    </row>
    <row r="29" spans="1:53" ht="12.75">
      <c r="A29" s="144" t="s">
        <v>260</v>
      </c>
      <c r="B29" s="145"/>
      <c r="C29" s="145"/>
      <c r="D29" s="146"/>
      <c r="E29" s="147"/>
      <c r="F29" s="148"/>
      <c r="G29" s="149">
        <f>CHOOSE(BA29+1,HSV+PSV,HSV+PSV+Mont,HSV+PSV+Dodavka+Mont,HSV,PSV,Mont,Dodavka,Mont+Dodavka,0)</f>
        <v>0</v>
      </c>
      <c r="H29" s="150"/>
      <c r="I29" s="151">
        <f>E29+F29*G29/100</f>
        <v>0</v>
      </c>
      <c r="BA29">
        <v>2</v>
      </c>
    </row>
    <row r="30" spans="1:9" ht="13.5" thickBot="1">
      <c r="A30" s="152"/>
      <c r="B30" s="153" t="s">
        <v>63</v>
      </c>
      <c r="C30" s="154"/>
      <c r="D30" s="155"/>
      <c r="E30" s="156"/>
      <c r="F30" s="157"/>
      <c r="G30" s="157"/>
      <c r="H30" s="158">
        <f>SUM(I22:I29)</f>
        <v>0</v>
      </c>
      <c r="I30" s="159"/>
    </row>
    <row r="32" spans="2:9" ht="12.75">
      <c r="B32" s="136"/>
      <c r="F32" s="160"/>
      <c r="G32" s="161"/>
      <c r="H32" s="161"/>
      <c r="I32" s="162"/>
    </row>
    <row r="33" spans="6:9" ht="12.75">
      <c r="F33" s="160"/>
      <c r="G33" s="161"/>
      <c r="H33" s="161"/>
      <c r="I33" s="162"/>
    </row>
    <row r="34" spans="6:9" ht="12.75">
      <c r="F34" s="160"/>
      <c r="G34" s="161"/>
      <c r="H34" s="161"/>
      <c r="I34" s="162"/>
    </row>
    <row r="35" spans="6:9" ht="12.75">
      <c r="F35" s="160"/>
      <c r="G35" s="161"/>
      <c r="H35" s="161"/>
      <c r="I35" s="162"/>
    </row>
    <row r="36" spans="6:9" ht="12.75">
      <c r="F36" s="160"/>
      <c r="G36" s="161"/>
      <c r="H36" s="161"/>
      <c r="I36" s="162"/>
    </row>
    <row r="37" spans="6:9" ht="12.75">
      <c r="F37" s="160"/>
      <c r="G37" s="161"/>
      <c r="H37" s="161"/>
      <c r="I37" s="162"/>
    </row>
    <row r="38" spans="6:9" ht="12.75">
      <c r="F38" s="160"/>
      <c r="G38" s="161"/>
      <c r="H38" s="161"/>
      <c r="I38" s="162"/>
    </row>
    <row r="39" spans="6:9" ht="12.75">
      <c r="F39" s="160"/>
      <c r="G39" s="161"/>
      <c r="H39" s="161"/>
      <c r="I39" s="162"/>
    </row>
    <row r="40" spans="6:9" ht="12.75">
      <c r="F40" s="160"/>
      <c r="G40" s="161"/>
      <c r="H40" s="161"/>
      <c r="I40" s="162"/>
    </row>
    <row r="41" spans="6:9" ht="12.75">
      <c r="F41" s="160"/>
      <c r="G41" s="161"/>
      <c r="H41" s="161"/>
      <c r="I41" s="162"/>
    </row>
    <row r="42" spans="6:9" ht="12.75">
      <c r="F42" s="160"/>
      <c r="G42" s="161"/>
      <c r="H42" s="161"/>
      <c r="I42" s="162"/>
    </row>
    <row r="43" spans="6:9" ht="12.75">
      <c r="F43" s="160"/>
      <c r="G43" s="161"/>
      <c r="H43" s="161"/>
      <c r="I43" s="162"/>
    </row>
    <row r="44" spans="6:9" ht="12.75">
      <c r="F44" s="160"/>
      <c r="G44" s="161"/>
      <c r="H44" s="161"/>
      <c r="I44" s="162"/>
    </row>
    <row r="45" spans="6:9" ht="12.75">
      <c r="F45" s="160"/>
      <c r="G45" s="161"/>
      <c r="H45" s="161"/>
      <c r="I45" s="162"/>
    </row>
    <row r="46" spans="6:9" ht="12.75">
      <c r="F46" s="160"/>
      <c r="G46" s="161"/>
      <c r="H46" s="161"/>
      <c r="I46" s="162"/>
    </row>
    <row r="47" spans="6:9" ht="12.75">
      <c r="F47" s="160"/>
      <c r="G47" s="161"/>
      <c r="H47" s="161"/>
      <c r="I47" s="162"/>
    </row>
    <row r="48" spans="6:9" ht="12.75">
      <c r="F48" s="160"/>
      <c r="G48" s="161"/>
      <c r="H48" s="161"/>
      <c r="I48" s="162"/>
    </row>
    <row r="49" spans="6:9" ht="12.75">
      <c r="F49" s="160"/>
      <c r="G49" s="161"/>
      <c r="H49" s="161"/>
      <c r="I49" s="162"/>
    </row>
    <row r="50" spans="6:9" ht="12.75">
      <c r="F50" s="160"/>
      <c r="G50" s="161"/>
      <c r="H50" s="161"/>
      <c r="I50" s="162"/>
    </row>
    <row r="51" spans="6:9" ht="12.75">
      <c r="F51" s="160"/>
      <c r="G51" s="161"/>
      <c r="H51" s="161"/>
      <c r="I51" s="162"/>
    </row>
    <row r="52" spans="6:9" ht="12.75">
      <c r="F52" s="160"/>
      <c r="G52" s="161"/>
      <c r="H52" s="161"/>
      <c r="I52" s="162"/>
    </row>
    <row r="53" spans="6:9" ht="12.75">
      <c r="F53" s="160"/>
      <c r="G53" s="161"/>
      <c r="H53" s="161"/>
      <c r="I53" s="162"/>
    </row>
    <row r="54" spans="6:9" ht="12.75">
      <c r="F54" s="160"/>
      <c r="G54" s="161"/>
      <c r="H54" s="161"/>
      <c r="I54" s="162"/>
    </row>
    <row r="55" spans="6:9" ht="12.75">
      <c r="F55" s="160"/>
      <c r="G55" s="161"/>
      <c r="H55" s="161"/>
      <c r="I55" s="162"/>
    </row>
    <row r="56" spans="6:9" ht="12.75">
      <c r="F56" s="160"/>
      <c r="G56" s="161"/>
      <c r="H56" s="161"/>
      <c r="I56" s="162"/>
    </row>
    <row r="57" spans="6:9" ht="12.75">
      <c r="F57" s="160"/>
      <c r="G57" s="161"/>
      <c r="H57" s="161"/>
      <c r="I57" s="162"/>
    </row>
    <row r="58" spans="6:9" ht="12.75">
      <c r="F58" s="160"/>
      <c r="G58" s="161"/>
      <c r="H58" s="161"/>
      <c r="I58" s="162"/>
    </row>
    <row r="59" spans="6:9" ht="12.75">
      <c r="F59" s="160"/>
      <c r="G59" s="161"/>
      <c r="H59" s="161"/>
      <c r="I59" s="162"/>
    </row>
    <row r="60" spans="6:9" ht="12.75">
      <c r="F60" s="160"/>
      <c r="G60" s="161"/>
      <c r="H60" s="161"/>
      <c r="I60" s="162"/>
    </row>
    <row r="61" spans="6:9" ht="12.75">
      <c r="F61" s="160"/>
      <c r="G61" s="161"/>
      <c r="H61" s="161"/>
      <c r="I61" s="162"/>
    </row>
    <row r="62" spans="6:9" ht="12.75">
      <c r="F62" s="160"/>
      <c r="G62" s="161"/>
      <c r="H62" s="161"/>
      <c r="I62" s="162"/>
    </row>
    <row r="63" spans="6:9" ht="12.75">
      <c r="F63" s="160"/>
      <c r="G63" s="161"/>
      <c r="H63" s="161"/>
      <c r="I63" s="162"/>
    </row>
    <row r="64" spans="6:9" ht="12.75">
      <c r="F64" s="160"/>
      <c r="G64" s="161"/>
      <c r="H64" s="161"/>
      <c r="I64" s="162"/>
    </row>
    <row r="65" spans="6:9" ht="12.75">
      <c r="F65" s="160"/>
      <c r="G65" s="161"/>
      <c r="H65" s="161"/>
      <c r="I65" s="162"/>
    </row>
    <row r="66" spans="6:9" ht="12.75">
      <c r="F66" s="160"/>
      <c r="G66" s="161"/>
      <c r="H66" s="161"/>
      <c r="I66" s="162"/>
    </row>
    <row r="67" spans="6:9" ht="12.75">
      <c r="F67" s="160"/>
      <c r="G67" s="161"/>
      <c r="H67" s="161"/>
      <c r="I67" s="162"/>
    </row>
    <row r="68" spans="6:9" ht="12.75">
      <c r="F68" s="160"/>
      <c r="G68" s="161"/>
      <c r="H68" s="161"/>
      <c r="I68" s="162"/>
    </row>
    <row r="69" spans="6:9" ht="12.75">
      <c r="F69" s="160"/>
      <c r="G69" s="161"/>
      <c r="H69" s="161"/>
      <c r="I69" s="162"/>
    </row>
    <row r="70" spans="6:9" ht="12.75">
      <c r="F70" s="160"/>
      <c r="G70" s="161"/>
      <c r="H70" s="161"/>
      <c r="I70" s="162"/>
    </row>
    <row r="71" spans="6:9" ht="12.75">
      <c r="F71" s="160"/>
      <c r="G71" s="161"/>
      <c r="H71" s="161"/>
      <c r="I71" s="162"/>
    </row>
    <row r="72" spans="6:9" ht="12.75">
      <c r="F72" s="160"/>
      <c r="G72" s="161"/>
      <c r="H72" s="161"/>
      <c r="I72" s="162"/>
    </row>
    <row r="73" spans="6:9" ht="12.75">
      <c r="F73" s="160"/>
      <c r="G73" s="161"/>
      <c r="H73" s="161"/>
      <c r="I73" s="162"/>
    </row>
    <row r="74" spans="6:9" ht="12.75">
      <c r="F74" s="160"/>
      <c r="G74" s="161"/>
      <c r="H74" s="161"/>
      <c r="I74" s="162"/>
    </row>
    <row r="75" spans="6:9" ht="12.75">
      <c r="F75" s="160"/>
      <c r="G75" s="161"/>
      <c r="H75" s="161"/>
      <c r="I75" s="162"/>
    </row>
    <row r="76" spans="6:9" ht="12.75">
      <c r="F76" s="160"/>
      <c r="G76" s="161"/>
      <c r="H76" s="161"/>
      <c r="I76" s="162"/>
    </row>
    <row r="77" spans="6:9" ht="12.75">
      <c r="F77" s="160"/>
      <c r="G77" s="161"/>
      <c r="H77" s="161"/>
      <c r="I77" s="162"/>
    </row>
    <row r="78" spans="6:9" ht="12.75">
      <c r="F78" s="160"/>
      <c r="G78" s="161"/>
      <c r="H78" s="161"/>
      <c r="I78" s="162"/>
    </row>
    <row r="79" spans="6:9" ht="12.75">
      <c r="F79" s="160"/>
      <c r="G79" s="161"/>
      <c r="H79" s="161"/>
      <c r="I79" s="162"/>
    </row>
    <row r="80" spans="6:9" ht="12.75">
      <c r="F80" s="160"/>
      <c r="G80" s="161"/>
      <c r="H80" s="161"/>
      <c r="I80" s="162"/>
    </row>
    <row r="81" spans="6:9" ht="12.75">
      <c r="F81" s="160"/>
      <c r="G81" s="161"/>
      <c r="H81" s="161"/>
      <c r="I81" s="162"/>
    </row>
  </sheetData>
  <sheetProtection/>
  <mergeCells count="4">
    <mergeCell ref="A1:B1"/>
    <mergeCell ref="A2:B2"/>
    <mergeCell ref="G2:I2"/>
    <mergeCell ref="H30:I3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87"/>
  <sheetViews>
    <sheetView showGridLines="0" showZeros="0" zoomScalePageLayoutView="0" workbookViewId="0" topLeftCell="A1">
      <selection activeCell="I15" sqref="I15"/>
    </sheetView>
  </sheetViews>
  <sheetFormatPr defaultColWidth="9.00390625" defaultRowHeight="12.75"/>
  <cols>
    <col min="1" max="1" width="4.375" style="164" customWidth="1"/>
    <col min="2" max="2" width="11.625" style="164" customWidth="1"/>
    <col min="3" max="3" width="40.375" style="164" customWidth="1"/>
    <col min="4" max="4" width="5.625" style="164" customWidth="1"/>
    <col min="5" max="5" width="8.625" style="177" customWidth="1"/>
    <col min="6" max="6" width="9.875" style="164" customWidth="1"/>
    <col min="7" max="7" width="13.875" style="164" customWidth="1"/>
    <col min="8" max="11" width="9.125" style="164" customWidth="1"/>
    <col min="12" max="12" width="75.375" style="164" customWidth="1"/>
    <col min="13" max="13" width="45.25390625" style="164" customWidth="1"/>
    <col min="14" max="16384" width="9.125" style="164" customWidth="1"/>
  </cols>
  <sheetData>
    <row r="1" spans="1:7" ht="15.75">
      <c r="A1" s="163" t="s">
        <v>77</v>
      </c>
      <c r="B1" s="163"/>
      <c r="C1" s="163"/>
      <c r="D1" s="163"/>
      <c r="E1" s="163"/>
      <c r="F1" s="163"/>
      <c r="G1" s="163"/>
    </row>
    <row r="2" spans="2:7" ht="14.25" customHeight="1" thickBot="1">
      <c r="B2" s="165"/>
      <c r="C2" s="166"/>
      <c r="D2" s="166"/>
      <c r="E2" s="167"/>
      <c r="F2" s="166"/>
      <c r="G2" s="166"/>
    </row>
    <row r="3" spans="1:7" ht="13.5" thickTop="1">
      <c r="A3" s="106" t="s">
        <v>48</v>
      </c>
      <c r="B3" s="107"/>
      <c r="C3" s="108" t="str">
        <f>CONCATENATE(cislostavby," ",nazevstavby)</f>
        <v>012MS03 Připojení nemovitostí na vodovodní řad</v>
      </c>
      <c r="D3" s="109"/>
      <c r="E3" s="168" t="s">
        <v>64</v>
      </c>
      <c r="F3" s="169">
        <f>Rekapitulace!H1</f>
        <v>1</v>
      </c>
      <c r="G3" s="170"/>
    </row>
    <row r="4" spans="1:7" ht="13.5" thickBot="1">
      <c r="A4" s="171" t="s">
        <v>50</v>
      </c>
      <c r="B4" s="115"/>
      <c r="C4" s="214" t="str">
        <f>CONCATENATE(cisloobjektu," ",nazevobjektu)</f>
        <v>01 Nemovitosti čp. 265,523,528 a 539 k.ú. Jablunkov</v>
      </c>
      <c r="D4" s="117"/>
      <c r="E4" s="172" t="str">
        <f>Rekapitulace!G2</f>
        <v>Přip. nem. čp. 265,523,528 a 539 na vodovodní řad</v>
      </c>
      <c r="F4" s="173"/>
      <c r="G4" s="174"/>
    </row>
    <row r="5" spans="1:7" ht="13.5" thickTop="1">
      <c r="A5" s="175"/>
      <c r="B5" s="176"/>
      <c r="C5" s="176"/>
      <c r="G5" s="178"/>
    </row>
    <row r="6" spans="1:7" ht="12.75">
      <c r="A6" s="179" t="s">
        <v>65</v>
      </c>
      <c r="B6" s="180" t="s">
        <v>66</v>
      </c>
      <c r="C6" s="180" t="s">
        <v>67</v>
      </c>
      <c r="D6" s="180" t="s">
        <v>68</v>
      </c>
      <c r="E6" s="181" t="s">
        <v>69</v>
      </c>
      <c r="F6" s="180" t="s">
        <v>70</v>
      </c>
      <c r="G6" s="182" t="s">
        <v>71</v>
      </c>
    </row>
    <row r="7" spans="1:15" ht="12.75">
      <c r="A7" s="183" t="s">
        <v>72</v>
      </c>
      <c r="B7" s="184" t="s">
        <v>73</v>
      </c>
      <c r="C7" s="185" t="s">
        <v>74</v>
      </c>
      <c r="D7" s="186"/>
      <c r="E7" s="187"/>
      <c r="F7" s="187"/>
      <c r="G7" s="188"/>
      <c r="H7" s="189"/>
      <c r="I7" s="189"/>
      <c r="O7" s="190">
        <v>1</v>
      </c>
    </row>
    <row r="8" spans="1:104" ht="12.75">
      <c r="A8" s="191">
        <v>1</v>
      </c>
      <c r="B8" s="192" t="s">
        <v>83</v>
      </c>
      <c r="C8" s="193" t="s">
        <v>84</v>
      </c>
      <c r="D8" s="194" t="s">
        <v>85</v>
      </c>
      <c r="E8" s="195">
        <v>72.9</v>
      </c>
      <c r="F8" s="195">
        <v>0</v>
      </c>
      <c r="G8" s="196">
        <f>E8*F8</f>
        <v>0</v>
      </c>
      <c r="O8" s="190">
        <v>2</v>
      </c>
      <c r="AA8" s="164">
        <v>1</v>
      </c>
      <c r="AB8" s="164">
        <v>1</v>
      </c>
      <c r="AC8" s="164">
        <v>1</v>
      </c>
      <c r="AZ8" s="164">
        <v>1</v>
      </c>
      <c r="BA8" s="164">
        <f>IF(AZ8=1,G8,0)</f>
        <v>0</v>
      </c>
      <c r="BB8" s="164">
        <f>IF(AZ8=2,G8,0)</f>
        <v>0</v>
      </c>
      <c r="BC8" s="164">
        <f>IF(AZ8=3,G8,0)</f>
        <v>0</v>
      </c>
      <c r="BD8" s="164">
        <f>IF(AZ8=4,G8,0)</f>
        <v>0</v>
      </c>
      <c r="BE8" s="164">
        <f>IF(AZ8=5,G8,0)</f>
        <v>0</v>
      </c>
      <c r="CZ8" s="164">
        <v>0</v>
      </c>
    </row>
    <row r="9" spans="1:104" ht="12.75">
      <c r="A9" s="191">
        <v>2</v>
      </c>
      <c r="B9" s="192" t="s">
        <v>86</v>
      </c>
      <c r="C9" s="193" t="s">
        <v>87</v>
      </c>
      <c r="D9" s="194" t="s">
        <v>85</v>
      </c>
      <c r="E9" s="195">
        <v>11</v>
      </c>
      <c r="F9" s="195">
        <v>0</v>
      </c>
      <c r="G9" s="196">
        <f>E9*F9</f>
        <v>0</v>
      </c>
      <c r="O9" s="190">
        <v>2</v>
      </c>
      <c r="AA9" s="164">
        <v>1</v>
      </c>
      <c r="AB9" s="164">
        <v>1</v>
      </c>
      <c r="AC9" s="164">
        <v>1</v>
      </c>
      <c r="AZ9" s="164">
        <v>1</v>
      </c>
      <c r="BA9" s="164">
        <f>IF(AZ9=1,G9,0)</f>
        <v>0</v>
      </c>
      <c r="BB9" s="164">
        <f>IF(AZ9=2,G9,0)</f>
        <v>0</v>
      </c>
      <c r="BC9" s="164">
        <f>IF(AZ9=3,G9,0)</f>
        <v>0</v>
      </c>
      <c r="BD9" s="164">
        <f>IF(AZ9=4,G9,0)</f>
        <v>0</v>
      </c>
      <c r="BE9" s="164">
        <f>IF(AZ9=5,G9,0)</f>
        <v>0</v>
      </c>
      <c r="CZ9" s="164">
        <v>0</v>
      </c>
    </row>
    <row r="10" spans="1:104" ht="12.75">
      <c r="A10" s="191">
        <v>3</v>
      </c>
      <c r="B10" s="192" t="s">
        <v>88</v>
      </c>
      <c r="C10" s="193" t="s">
        <v>89</v>
      </c>
      <c r="D10" s="194" t="s">
        <v>85</v>
      </c>
      <c r="E10" s="195">
        <v>11</v>
      </c>
      <c r="F10" s="195">
        <v>0</v>
      </c>
      <c r="G10" s="196">
        <f>E10*F10</f>
        <v>0</v>
      </c>
      <c r="O10" s="190">
        <v>2</v>
      </c>
      <c r="AA10" s="164">
        <v>1</v>
      </c>
      <c r="AB10" s="164">
        <v>1</v>
      </c>
      <c r="AC10" s="164">
        <v>1</v>
      </c>
      <c r="AZ10" s="164">
        <v>1</v>
      </c>
      <c r="BA10" s="164">
        <f>IF(AZ10=1,G10,0)</f>
        <v>0</v>
      </c>
      <c r="BB10" s="164">
        <f>IF(AZ10=2,G10,0)</f>
        <v>0</v>
      </c>
      <c r="BC10" s="164">
        <f>IF(AZ10=3,G10,0)</f>
        <v>0</v>
      </c>
      <c r="BD10" s="164">
        <f>IF(AZ10=4,G10,0)</f>
        <v>0</v>
      </c>
      <c r="BE10" s="164">
        <f>IF(AZ10=5,G10,0)</f>
        <v>0</v>
      </c>
      <c r="CZ10" s="164">
        <v>0</v>
      </c>
    </row>
    <row r="11" spans="1:104" ht="12.75">
      <c r="A11" s="191">
        <v>4</v>
      </c>
      <c r="B11" s="192" t="s">
        <v>90</v>
      </c>
      <c r="C11" s="193" t="s">
        <v>91</v>
      </c>
      <c r="D11" s="194" t="s">
        <v>85</v>
      </c>
      <c r="E11" s="195">
        <v>191.86</v>
      </c>
      <c r="F11" s="195">
        <v>0</v>
      </c>
      <c r="G11" s="196">
        <f>E11*F11</f>
        <v>0</v>
      </c>
      <c r="O11" s="190">
        <v>2</v>
      </c>
      <c r="AA11" s="164">
        <v>1</v>
      </c>
      <c r="AB11" s="164">
        <v>1</v>
      </c>
      <c r="AC11" s="164">
        <v>1</v>
      </c>
      <c r="AZ11" s="164">
        <v>1</v>
      </c>
      <c r="BA11" s="164">
        <f>IF(AZ11=1,G11,0)</f>
        <v>0</v>
      </c>
      <c r="BB11" s="164">
        <f>IF(AZ11=2,G11,0)</f>
        <v>0</v>
      </c>
      <c r="BC11" s="164">
        <f>IF(AZ11=3,G11,0)</f>
        <v>0</v>
      </c>
      <c r="BD11" s="164">
        <f>IF(AZ11=4,G11,0)</f>
        <v>0</v>
      </c>
      <c r="BE11" s="164">
        <f>IF(AZ11=5,G11,0)</f>
        <v>0</v>
      </c>
      <c r="CZ11" s="164">
        <v>0</v>
      </c>
    </row>
    <row r="12" spans="1:104" ht="12.75">
      <c r="A12" s="191">
        <v>5</v>
      </c>
      <c r="B12" s="192" t="s">
        <v>92</v>
      </c>
      <c r="C12" s="193" t="s">
        <v>93</v>
      </c>
      <c r="D12" s="194" t="s">
        <v>85</v>
      </c>
      <c r="E12" s="195">
        <v>191.86</v>
      </c>
      <c r="F12" s="195">
        <v>0</v>
      </c>
      <c r="G12" s="196">
        <f>E12*F12</f>
        <v>0</v>
      </c>
      <c r="O12" s="190">
        <v>2</v>
      </c>
      <c r="AA12" s="164">
        <v>1</v>
      </c>
      <c r="AB12" s="164">
        <v>1</v>
      </c>
      <c r="AC12" s="164">
        <v>1</v>
      </c>
      <c r="AZ12" s="164">
        <v>1</v>
      </c>
      <c r="BA12" s="164">
        <f>IF(AZ12=1,G12,0)</f>
        <v>0</v>
      </c>
      <c r="BB12" s="164">
        <f>IF(AZ12=2,G12,0)</f>
        <v>0</v>
      </c>
      <c r="BC12" s="164">
        <f>IF(AZ12=3,G12,0)</f>
        <v>0</v>
      </c>
      <c r="BD12" s="164">
        <f>IF(AZ12=4,G12,0)</f>
        <v>0</v>
      </c>
      <c r="BE12" s="164">
        <f>IF(AZ12=5,G12,0)</f>
        <v>0</v>
      </c>
      <c r="CZ12" s="164">
        <v>0</v>
      </c>
    </row>
    <row r="13" spans="1:104" ht="12.75">
      <c r="A13" s="191">
        <v>6</v>
      </c>
      <c r="B13" s="192" t="s">
        <v>94</v>
      </c>
      <c r="C13" s="193" t="s">
        <v>95</v>
      </c>
      <c r="D13" s="194" t="s">
        <v>85</v>
      </c>
      <c r="E13" s="195">
        <v>95.93</v>
      </c>
      <c r="F13" s="195">
        <v>0</v>
      </c>
      <c r="G13" s="196">
        <f>E13*F13</f>
        <v>0</v>
      </c>
      <c r="O13" s="190">
        <v>2</v>
      </c>
      <c r="AA13" s="164">
        <v>1</v>
      </c>
      <c r="AB13" s="164">
        <v>1</v>
      </c>
      <c r="AC13" s="164">
        <v>1</v>
      </c>
      <c r="AZ13" s="164">
        <v>1</v>
      </c>
      <c r="BA13" s="164">
        <f>IF(AZ13=1,G13,0)</f>
        <v>0</v>
      </c>
      <c r="BB13" s="164">
        <f>IF(AZ13=2,G13,0)</f>
        <v>0</v>
      </c>
      <c r="BC13" s="164">
        <f>IF(AZ13=3,G13,0)</f>
        <v>0</v>
      </c>
      <c r="BD13" s="164">
        <f>IF(AZ13=4,G13,0)</f>
        <v>0</v>
      </c>
      <c r="BE13" s="164">
        <f>IF(AZ13=5,G13,0)</f>
        <v>0</v>
      </c>
      <c r="CZ13" s="164">
        <v>0</v>
      </c>
    </row>
    <row r="14" spans="1:104" ht="12.75">
      <c r="A14" s="191">
        <v>7</v>
      </c>
      <c r="B14" s="192" t="s">
        <v>96</v>
      </c>
      <c r="C14" s="193" t="s">
        <v>97</v>
      </c>
      <c r="D14" s="194" t="s">
        <v>98</v>
      </c>
      <c r="E14" s="195">
        <v>4</v>
      </c>
      <c r="F14" s="195">
        <v>0</v>
      </c>
      <c r="G14" s="196">
        <f>E14*F14</f>
        <v>0</v>
      </c>
      <c r="O14" s="190">
        <v>2</v>
      </c>
      <c r="AA14" s="164">
        <v>1</v>
      </c>
      <c r="AB14" s="164">
        <v>1</v>
      </c>
      <c r="AC14" s="164">
        <v>1</v>
      </c>
      <c r="AZ14" s="164">
        <v>1</v>
      </c>
      <c r="BA14" s="164">
        <f>IF(AZ14=1,G14,0)</f>
        <v>0</v>
      </c>
      <c r="BB14" s="164">
        <f>IF(AZ14=2,G14,0)</f>
        <v>0</v>
      </c>
      <c r="BC14" s="164">
        <f>IF(AZ14=3,G14,0)</f>
        <v>0</v>
      </c>
      <c r="BD14" s="164">
        <f>IF(AZ14=4,G14,0)</f>
        <v>0</v>
      </c>
      <c r="BE14" s="164">
        <f>IF(AZ14=5,G14,0)</f>
        <v>0</v>
      </c>
      <c r="CZ14" s="164">
        <v>0.00696</v>
      </c>
    </row>
    <row r="15" spans="1:104" ht="12.75">
      <c r="A15" s="191">
        <v>8</v>
      </c>
      <c r="B15" s="192" t="s">
        <v>25</v>
      </c>
      <c r="C15" s="193" t="s">
        <v>99</v>
      </c>
      <c r="D15" s="194" t="s">
        <v>98</v>
      </c>
      <c r="E15" s="195">
        <v>4</v>
      </c>
      <c r="F15" s="195">
        <v>0</v>
      </c>
      <c r="G15" s="196">
        <f>E15*F15</f>
        <v>0</v>
      </c>
      <c r="O15" s="190">
        <v>2</v>
      </c>
      <c r="AA15" s="164">
        <v>12</v>
      </c>
      <c r="AB15" s="164">
        <v>0</v>
      </c>
      <c r="AC15" s="164">
        <v>191</v>
      </c>
      <c r="AZ15" s="164">
        <v>1</v>
      </c>
      <c r="BA15" s="164">
        <f>IF(AZ15=1,G15,0)</f>
        <v>0</v>
      </c>
      <c r="BB15" s="164">
        <f>IF(AZ15=2,G15,0)</f>
        <v>0</v>
      </c>
      <c r="BC15" s="164">
        <f>IF(AZ15=3,G15,0)</f>
        <v>0</v>
      </c>
      <c r="BD15" s="164">
        <f>IF(AZ15=4,G15,0)</f>
        <v>0</v>
      </c>
      <c r="BE15" s="164">
        <f>IF(AZ15=5,G15,0)</f>
        <v>0</v>
      </c>
      <c r="CZ15" s="164">
        <v>0</v>
      </c>
    </row>
    <row r="16" spans="1:104" ht="12.75">
      <c r="A16" s="191">
        <v>9</v>
      </c>
      <c r="B16" s="192" t="s">
        <v>100</v>
      </c>
      <c r="C16" s="193" t="s">
        <v>101</v>
      </c>
      <c r="D16" s="194" t="s">
        <v>85</v>
      </c>
      <c r="E16" s="195">
        <v>152.7693</v>
      </c>
      <c r="F16" s="195">
        <v>0</v>
      </c>
      <c r="G16" s="196">
        <f>E16*F16</f>
        <v>0</v>
      </c>
      <c r="O16" s="190">
        <v>2</v>
      </c>
      <c r="AA16" s="164">
        <v>1</v>
      </c>
      <c r="AB16" s="164">
        <v>1</v>
      </c>
      <c r="AC16" s="164">
        <v>1</v>
      </c>
      <c r="AZ16" s="164">
        <v>1</v>
      </c>
      <c r="BA16" s="164">
        <f>IF(AZ16=1,G16,0)</f>
        <v>0</v>
      </c>
      <c r="BB16" s="164">
        <f>IF(AZ16=2,G16,0)</f>
        <v>0</v>
      </c>
      <c r="BC16" s="164">
        <f>IF(AZ16=3,G16,0)</f>
        <v>0</v>
      </c>
      <c r="BD16" s="164">
        <f>IF(AZ16=4,G16,0)</f>
        <v>0</v>
      </c>
      <c r="BE16" s="164">
        <f>IF(AZ16=5,G16,0)</f>
        <v>0</v>
      </c>
      <c r="CZ16" s="164">
        <v>0</v>
      </c>
    </row>
    <row r="17" spans="1:104" ht="12.75">
      <c r="A17" s="191">
        <v>10</v>
      </c>
      <c r="B17" s="192" t="s">
        <v>102</v>
      </c>
      <c r="C17" s="193" t="s">
        <v>103</v>
      </c>
      <c r="D17" s="194" t="s">
        <v>85</v>
      </c>
      <c r="E17" s="195">
        <v>152.7693</v>
      </c>
      <c r="F17" s="195">
        <v>0</v>
      </c>
      <c r="G17" s="196">
        <f>E17*F17</f>
        <v>0</v>
      </c>
      <c r="O17" s="190">
        <v>2</v>
      </c>
      <c r="AA17" s="164">
        <v>1</v>
      </c>
      <c r="AB17" s="164">
        <v>1</v>
      </c>
      <c r="AC17" s="164">
        <v>1</v>
      </c>
      <c r="AZ17" s="164">
        <v>1</v>
      </c>
      <c r="BA17" s="164">
        <f>IF(AZ17=1,G17,0)</f>
        <v>0</v>
      </c>
      <c r="BB17" s="164">
        <f>IF(AZ17=2,G17,0)</f>
        <v>0</v>
      </c>
      <c r="BC17" s="164">
        <f>IF(AZ17=3,G17,0)</f>
        <v>0</v>
      </c>
      <c r="BD17" s="164">
        <f>IF(AZ17=4,G17,0)</f>
        <v>0</v>
      </c>
      <c r="BE17" s="164">
        <f>IF(AZ17=5,G17,0)</f>
        <v>0</v>
      </c>
      <c r="CZ17" s="164">
        <v>0</v>
      </c>
    </row>
    <row r="18" spans="1:104" ht="12.75">
      <c r="A18" s="191">
        <v>11</v>
      </c>
      <c r="B18" s="192" t="s">
        <v>104</v>
      </c>
      <c r="C18" s="193" t="s">
        <v>105</v>
      </c>
      <c r="D18" s="194" t="s">
        <v>106</v>
      </c>
      <c r="E18" s="195">
        <v>244.4309</v>
      </c>
      <c r="F18" s="195">
        <v>0</v>
      </c>
      <c r="G18" s="196">
        <f>E18*F18</f>
        <v>0</v>
      </c>
      <c r="O18" s="190">
        <v>2</v>
      </c>
      <c r="AA18" s="164">
        <v>1</v>
      </c>
      <c r="AB18" s="164">
        <v>1</v>
      </c>
      <c r="AC18" s="164">
        <v>1</v>
      </c>
      <c r="AZ18" s="164">
        <v>1</v>
      </c>
      <c r="BA18" s="164">
        <f>IF(AZ18=1,G18,0)</f>
        <v>0</v>
      </c>
      <c r="BB18" s="164">
        <f>IF(AZ18=2,G18,0)</f>
        <v>0</v>
      </c>
      <c r="BC18" s="164">
        <f>IF(AZ18=3,G18,0)</f>
        <v>0</v>
      </c>
      <c r="BD18" s="164">
        <f>IF(AZ18=4,G18,0)</f>
        <v>0</v>
      </c>
      <c r="BE18" s="164">
        <f>IF(AZ18=5,G18,0)</f>
        <v>0</v>
      </c>
      <c r="CZ18" s="164">
        <v>0</v>
      </c>
    </row>
    <row r="19" spans="1:104" ht="12.75">
      <c r="A19" s="191">
        <v>12</v>
      </c>
      <c r="B19" s="192" t="s">
        <v>107</v>
      </c>
      <c r="C19" s="193" t="s">
        <v>108</v>
      </c>
      <c r="D19" s="194" t="s">
        <v>85</v>
      </c>
      <c r="E19" s="195">
        <v>152.7693</v>
      </c>
      <c r="F19" s="195">
        <v>0</v>
      </c>
      <c r="G19" s="196">
        <f>E19*F19</f>
        <v>0</v>
      </c>
      <c r="O19" s="190">
        <v>2</v>
      </c>
      <c r="AA19" s="164">
        <v>1</v>
      </c>
      <c r="AB19" s="164">
        <v>1</v>
      </c>
      <c r="AC19" s="164">
        <v>1</v>
      </c>
      <c r="AZ19" s="164">
        <v>1</v>
      </c>
      <c r="BA19" s="164">
        <f>IF(AZ19=1,G19,0)</f>
        <v>0</v>
      </c>
      <c r="BB19" s="164">
        <f>IF(AZ19=2,G19,0)</f>
        <v>0</v>
      </c>
      <c r="BC19" s="164">
        <f>IF(AZ19=3,G19,0)</f>
        <v>0</v>
      </c>
      <c r="BD19" s="164">
        <f>IF(AZ19=4,G19,0)</f>
        <v>0</v>
      </c>
      <c r="BE19" s="164">
        <f>IF(AZ19=5,G19,0)</f>
        <v>0</v>
      </c>
      <c r="CZ19" s="164">
        <v>0</v>
      </c>
    </row>
    <row r="20" spans="1:104" ht="22.5">
      <c r="A20" s="191">
        <v>13</v>
      </c>
      <c r="B20" s="192" t="s">
        <v>109</v>
      </c>
      <c r="C20" s="193" t="s">
        <v>110</v>
      </c>
      <c r="D20" s="194" t="s">
        <v>85</v>
      </c>
      <c r="E20" s="195">
        <v>11</v>
      </c>
      <c r="F20" s="195">
        <v>0</v>
      </c>
      <c r="G20" s="196">
        <f>E20*F20</f>
        <v>0</v>
      </c>
      <c r="O20" s="190">
        <v>2</v>
      </c>
      <c r="AA20" s="164">
        <v>1</v>
      </c>
      <c r="AB20" s="164">
        <v>1</v>
      </c>
      <c r="AC20" s="164">
        <v>1</v>
      </c>
      <c r="AZ20" s="164">
        <v>1</v>
      </c>
      <c r="BA20" s="164">
        <f>IF(AZ20=1,G20,0)</f>
        <v>0</v>
      </c>
      <c r="BB20" s="164">
        <f>IF(AZ20=2,G20,0)</f>
        <v>0</v>
      </c>
      <c r="BC20" s="164">
        <f>IF(AZ20=3,G20,0)</f>
        <v>0</v>
      </c>
      <c r="BD20" s="164">
        <f>IF(AZ20=4,G20,0)</f>
        <v>0</v>
      </c>
      <c r="BE20" s="164">
        <f>IF(AZ20=5,G20,0)</f>
        <v>0</v>
      </c>
      <c r="CZ20" s="164">
        <v>0</v>
      </c>
    </row>
    <row r="21" spans="1:104" ht="22.5">
      <c r="A21" s="191">
        <v>14</v>
      </c>
      <c r="B21" s="192" t="s">
        <v>111</v>
      </c>
      <c r="C21" s="193" t="s">
        <v>112</v>
      </c>
      <c r="D21" s="194" t="s">
        <v>85</v>
      </c>
      <c r="E21" s="195">
        <v>39.0907</v>
      </c>
      <c r="F21" s="195">
        <v>0</v>
      </c>
      <c r="G21" s="196">
        <f>E21*F21</f>
        <v>0</v>
      </c>
      <c r="O21" s="190">
        <v>2</v>
      </c>
      <c r="AA21" s="164">
        <v>1</v>
      </c>
      <c r="AB21" s="164">
        <v>1</v>
      </c>
      <c r="AC21" s="164">
        <v>1</v>
      </c>
      <c r="AZ21" s="164">
        <v>1</v>
      </c>
      <c r="BA21" s="164">
        <f>IF(AZ21=1,G21,0)</f>
        <v>0</v>
      </c>
      <c r="BB21" s="164">
        <f>IF(AZ21=2,G21,0)</f>
        <v>0</v>
      </c>
      <c r="BC21" s="164">
        <f>IF(AZ21=3,G21,0)</f>
        <v>0</v>
      </c>
      <c r="BD21" s="164">
        <f>IF(AZ21=4,G21,0)</f>
        <v>0</v>
      </c>
      <c r="BE21" s="164">
        <f>IF(AZ21=5,G21,0)</f>
        <v>0</v>
      </c>
      <c r="CZ21" s="164">
        <v>1.7</v>
      </c>
    </row>
    <row r="22" spans="1:104" ht="12.75">
      <c r="A22" s="191">
        <v>15</v>
      </c>
      <c r="B22" s="192" t="s">
        <v>113</v>
      </c>
      <c r="C22" s="193" t="s">
        <v>114</v>
      </c>
      <c r="D22" s="194" t="s">
        <v>85</v>
      </c>
      <c r="E22" s="195">
        <v>39.0907</v>
      </c>
      <c r="F22" s="195">
        <v>0</v>
      </c>
      <c r="G22" s="196">
        <f>E22*F22</f>
        <v>0</v>
      </c>
      <c r="O22" s="190">
        <v>2</v>
      </c>
      <c r="AA22" s="164">
        <v>1</v>
      </c>
      <c r="AB22" s="164">
        <v>1</v>
      </c>
      <c r="AC22" s="164">
        <v>1</v>
      </c>
      <c r="AZ22" s="164">
        <v>1</v>
      </c>
      <c r="BA22" s="164">
        <f>IF(AZ22=1,G22,0)</f>
        <v>0</v>
      </c>
      <c r="BB22" s="164">
        <f>IF(AZ22=2,G22,0)</f>
        <v>0</v>
      </c>
      <c r="BC22" s="164">
        <f>IF(AZ22=3,G22,0)</f>
        <v>0</v>
      </c>
      <c r="BD22" s="164">
        <f>IF(AZ22=4,G22,0)</f>
        <v>0</v>
      </c>
      <c r="BE22" s="164">
        <f>IF(AZ22=5,G22,0)</f>
        <v>0</v>
      </c>
      <c r="CZ22" s="164">
        <v>0</v>
      </c>
    </row>
    <row r="23" spans="1:104" ht="12.75">
      <c r="A23" s="191">
        <v>16</v>
      </c>
      <c r="B23" s="192" t="s">
        <v>115</v>
      </c>
      <c r="C23" s="193" t="s">
        <v>116</v>
      </c>
      <c r="D23" s="194" t="s">
        <v>117</v>
      </c>
      <c r="E23" s="195">
        <v>364.5</v>
      </c>
      <c r="F23" s="195">
        <v>0</v>
      </c>
      <c r="G23" s="196">
        <f>E23*F23</f>
        <v>0</v>
      </c>
      <c r="O23" s="190">
        <v>2</v>
      </c>
      <c r="AA23" s="164">
        <v>1</v>
      </c>
      <c r="AB23" s="164">
        <v>1</v>
      </c>
      <c r="AC23" s="164">
        <v>1</v>
      </c>
      <c r="AZ23" s="164">
        <v>1</v>
      </c>
      <c r="BA23" s="164">
        <f>IF(AZ23=1,G23,0)</f>
        <v>0</v>
      </c>
      <c r="BB23" s="164">
        <f>IF(AZ23=2,G23,0)</f>
        <v>0</v>
      </c>
      <c r="BC23" s="164">
        <f>IF(AZ23=3,G23,0)</f>
        <v>0</v>
      </c>
      <c r="BD23" s="164">
        <f>IF(AZ23=4,G23,0)</f>
        <v>0</v>
      </c>
      <c r="BE23" s="164">
        <f>IF(AZ23=5,G23,0)</f>
        <v>0</v>
      </c>
      <c r="CZ23" s="164">
        <v>0</v>
      </c>
    </row>
    <row r="24" spans="1:104" ht="12.75">
      <c r="A24" s="191">
        <v>17</v>
      </c>
      <c r="B24" s="192" t="s">
        <v>118</v>
      </c>
      <c r="C24" s="193" t="s">
        <v>119</v>
      </c>
      <c r="D24" s="194" t="s">
        <v>117</v>
      </c>
      <c r="E24" s="195">
        <v>364.5</v>
      </c>
      <c r="F24" s="195">
        <v>0</v>
      </c>
      <c r="G24" s="196">
        <f>E24*F24</f>
        <v>0</v>
      </c>
      <c r="O24" s="190">
        <v>2</v>
      </c>
      <c r="AA24" s="164">
        <v>1</v>
      </c>
      <c r="AB24" s="164">
        <v>1</v>
      </c>
      <c r="AC24" s="164">
        <v>1</v>
      </c>
      <c r="AZ24" s="164">
        <v>1</v>
      </c>
      <c r="BA24" s="164">
        <f>IF(AZ24=1,G24,0)</f>
        <v>0</v>
      </c>
      <c r="BB24" s="164">
        <f>IF(AZ24=2,G24,0)</f>
        <v>0</v>
      </c>
      <c r="BC24" s="164">
        <f>IF(AZ24=3,G24,0)</f>
        <v>0</v>
      </c>
      <c r="BD24" s="164">
        <f>IF(AZ24=4,G24,0)</f>
        <v>0</v>
      </c>
      <c r="BE24" s="164">
        <f>IF(AZ24=5,G24,0)</f>
        <v>0</v>
      </c>
      <c r="CZ24" s="164">
        <v>0</v>
      </c>
    </row>
    <row r="25" spans="1:104" ht="12.75">
      <c r="A25" s="191">
        <v>18</v>
      </c>
      <c r="B25" s="192" t="s">
        <v>120</v>
      </c>
      <c r="C25" s="193" t="s">
        <v>121</v>
      </c>
      <c r="D25" s="194" t="s">
        <v>122</v>
      </c>
      <c r="E25" s="195">
        <v>7.29</v>
      </c>
      <c r="F25" s="195">
        <v>0</v>
      </c>
      <c r="G25" s="196">
        <f>E25*F25</f>
        <v>0</v>
      </c>
      <c r="O25" s="190">
        <v>2</v>
      </c>
      <c r="AA25" s="164">
        <v>12</v>
      </c>
      <c r="AB25" s="164">
        <v>0</v>
      </c>
      <c r="AC25" s="164">
        <v>151</v>
      </c>
      <c r="AZ25" s="164">
        <v>1</v>
      </c>
      <c r="BA25" s="164">
        <f>IF(AZ25=1,G25,0)</f>
        <v>0</v>
      </c>
      <c r="BB25" s="164">
        <f>IF(AZ25=2,G25,0)</f>
        <v>0</v>
      </c>
      <c r="BC25" s="164">
        <f>IF(AZ25=3,G25,0)</f>
        <v>0</v>
      </c>
      <c r="BD25" s="164">
        <f>IF(AZ25=4,G25,0)</f>
        <v>0</v>
      </c>
      <c r="BE25" s="164">
        <f>IF(AZ25=5,G25,0)</f>
        <v>0</v>
      </c>
      <c r="CZ25" s="164">
        <v>0.001</v>
      </c>
    </row>
    <row r="26" spans="1:57" ht="12.75">
      <c r="A26" s="197"/>
      <c r="B26" s="198" t="s">
        <v>75</v>
      </c>
      <c r="C26" s="199" t="str">
        <f>CONCATENATE(B7," ",C7)</f>
        <v>1 Zemní práce</v>
      </c>
      <c r="D26" s="197"/>
      <c r="E26" s="200"/>
      <c r="F26" s="200"/>
      <c r="G26" s="201">
        <f>SUM(G7:G25)</f>
        <v>0</v>
      </c>
      <c r="O26" s="190">
        <v>4</v>
      </c>
      <c r="BA26" s="202">
        <f>SUM(BA7:BA25)</f>
        <v>0</v>
      </c>
      <c r="BB26" s="202">
        <f>SUM(BB7:BB25)</f>
        <v>0</v>
      </c>
      <c r="BC26" s="202">
        <f>SUM(BC7:BC25)</f>
        <v>0</v>
      </c>
      <c r="BD26" s="202">
        <f>SUM(BD7:BD25)</f>
        <v>0</v>
      </c>
      <c r="BE26" s="202">
        <f>SUM(BE7:BE25)</f>
        <v>0</v>
      </c>
    </row>
    <row r="27" spans="1:15" ht="12.75">
      <c r="A27" s="183" t="s">
        <v>72</v>
      </c>
      <c r="B27" s="184" t="s">
        <v>123</v>
      </c>
      <c r="C27" s="185" t="s">
        <v>124</v>
      </c>
      <c r="D27" s="186"/>
      <c r="E27" s="187"/>
      <c r="F27" s="187"/>
      <c r="G27" s="188"/>
      <c r="H27" s="189"/>
      <c r="I27" s="189"/>
      <c r="O27" s="190">
        <v>1</v>
      </c>
    </row>
    <row r="28" spans="1:104" ht="22.5">
      <c r="A28" s="191">
        <v>19</v>
      </c>
      <c r="B28" s="192" t="s">
        <v>125</v>
      </c>
      <c r="C28" s="193" t="s">
        <v>126</v>
      </c>
      <c r="D28" s="194" t="s">
        <v>117</v>
      </c>
      <c r="E28" s="195">
        <v>48</v>
      </c>
      <c r="F28" s="195">
        <v>0</v>
      </c>
      <c r="G28" s="196">
        <f>E28*F28</f>
        <v>0</v>
      </c>
      <c r="O28" s="190">
        <v>2</v>
      </c>
      <c r="AA28" s="164">
        <v>1</v>
      </c>
      <c r="AB28" s="164">
        <v>1</v>
      </c>
      <c r="AC28" s="164">
        <v>1</v>
      </c>
      <c r="AZ28" s="164">
        <v>1</v>
      </c>
      <c r="BA28" s="164">
        <f>IF(AZ28=1,G28,0)</f>
        <v>0</v>
      </c>
      <c r="BB28" s="164">
        <f>IF(AZ28=2,G28,0)</f>
        <v>0</v>
      </c>
      <c r="BC28" s="164">
        <f>IF(AZ28=3,G28,0)</f>
        <v>0</v>
      </c>
      <c r="BD28" s="164">
        <f>IF(AZ28=4,G28,0)</f>
        <v>0</v>
      </c>
      <c r="BE28" s="164">
        <f>IF(AZ28=5,G28,0)</f>
        <v>0</v>
      </c>
      <c r="CZ28" s="164">
        <v>0</v>
      </c>
    </row>
    <row r="29" spans="1:104" ht="12.75">
      <c r="A29" s="191">
        <v>20</v>
      </c>
      <c r="B29" s="192" t="s">
        <v>127</v>
      </c>
      <c r="C29" s="193" t="s">
        <v>128</v>
      </c>
      <c r="D29" s="194" t="s">
        <v>117</v>
      </c>
      <c r="E29" s="195">
        <v>48</v>
      </c>
      <c r="F29" s="195">
        <v>0</v>
      </c>
      <c r="G29" s="196">
        <f>E29*F29</f>
        <v>0</v>
      </c>
      <c r="O29" s="190">
        <v>2</v>
      </c>
      <c r="AA29" s="164">
        <v>1</v>
      </c>
      <c r="AB29" s="164">
        <v>1</v>
      </c>
      <c r="AC29" s="164">
        <v>1</v>
      </c>
      <c r="AZ29" s="164">
        <v>1</v>
      </c>
      <c r="BA29" s="164">
        <f>IF(AZ29=1,G29,0)</f>
        <v>0</v>
      </c>
      <c r="BB29" s="164">
        <f>IF(AZ29=2,G29,0)</f>
        <v>0</v>
      </c>
      <c r="BC29" s="164">
        <f>IF(AZ29=3,G29,0)</f>
        <v>0</v>
      </c>
      <c r="BD29" s="164">
        <f>IF(AZ29=4,G29,0)</f>
        <v>0</v>
      </c>
      <c r="BE29" s="164">
        <f>IF(AZ29=5,G29,0)</f>
        <v>0</v>
      </c>
      <c r="CZ29" s="164">
        <v>0</v>
      </c>
    </row>
    <row r="30" spans="1:104" ht="12.75">
      <c r="A30" s="191">
        <v>21</v>
      </c>
      <c r="B30" s="192" t="s">
        <v>129</v>
      </c>
      <c r="C30" s="193" t="s">
        <v>130</v>
      </c>
      <c r="D30" s="194" t="s">
        <v>98</v>
      </c>
      <c r="E30" s="195">
        <v>160</v>
      </c>
      <c r="F30" s="195">
        <v>0</v>
      </c>
      <c r="G30" s="196">
        <f>E30*F30</f>
        <v>0</v>
      </c>
      <c r="O30" s="190">
        <v>2</v>
      </c>
      <c r="AA30" s="164">
        <v>1</v>
      </c>
      <c r="AB30" s="164">
        <v>1</v>
      </c>
      <c r="AC30" s="164">
        <v>1</v>
      </c>
      <c r="AZ30" s="164">
        <v>1</v>
      </c>
      <c r="BA30" s="164">
        <f>IF(AZ30=1,G30,0)</f>
        <v>0</v>
      </c>
      <c r="BB30" s="164">
        <f>IF(AZ30=2,G30,0)</f>
        <v>0</v>
      </c>
      <c r="BC30" s="164">
        <f>IF(AZ30=3,G30,0)</f>
        <v>0</v>
      </c>
      <c r="BD30" s="164">
        <f>IF(AZ30=4,G30,0)</f>
        <v>0</v>
      </c>
      <c r="BE30" s="164">
        <f>IF(AZ30=5,G30,0)</f>
        <v>0</v>
      </c>
      <c r="CZ30" s="164">
        <v>0</v>
      </c>
    </row>
    <row r="31" spans="1:104" ht="12.75">
      <c r="A31" s="191">
        <v>22</v>
      </c>
      <c r="B31" s="192" t="s">
        <v>131</v>
      </c>
      <c r="C31" s="193" t="s">
        <v>132</v>
      </c>
      <c r="D31" s="194" t="s">
        <v>106</v>
      </c>
      <c r="E31" s="195">
        <v>11.52</v>
      </c>
      <c r="F31" s="195">
        <v>0</v>
      </c>
      <c r="G31" s="196">
        <f>E31*F31</f>
        <v>0</v>
      </c>
      <c r="O31" s="190">
        <v>2</v>
      </c>
      <c r="AA31" s="164">
        <v>12</v>
      </c>
      <c r="AB31" s="164">
        <v>0</v>
      </c>
      <c r="AC31" s="164">
        <v>153</v>
      </c>
      <c r="AZ31" s="164">
        <v>1</v>
      </c>
      <c r="BA31" s="164">
        <f>IF(AZ31=1,G31,0)</f>
        <v>0</v>
      </c>
      <c r="BB31" s="164">
        <f>IF(AZ31=2,G31,0)</f>
        <v>0</v>
      </c>
      <c r="BC31" s="164">
        <f>IF(AZ31=3,G31,0)</f>
        <v>0</v>
      </c>
      <c r="BD31" s="164">
        <f>IF(AZ31=4,G31,0)</f>
        <v>0</v>
      </c>
      <c r="BE31" s="164">
        <f>IF(AZ31=5,G31,0)</f>
        <v>0</v>
      </c>
      <c r="CZ31" s="164">
        <v>0</v>
      </c>
    </row>
    <row r="32" spans="1:104" ht="12.75">
      <c r="A32" s="191">
        <v>23</v>
      </c>
      <c r="B32" s="192" t="s">
        <v>133</v>
      </c>
      <c r="C32" s="193" t="s">
        <v>134</v>
      </c>
      <c r="D32" s="194" t="s">
        <v>106</v>
      </c>
      <c r="E32" s="195">
        <v>21.024</v>
      </c>
      <c r="F32" s="195">
        <v>0</v>
      </c>
      <c r="G32" s="196">
        <f>E32*F32</f>
        <v>0</v>
      </c>
      <c r="O32" s="190">
        <v>2</v>
      </c>
      <c r="AA32" s="164">
        <v>12</v>
      </c>
      <c r="AB32" s="164">
        <v>0</v>
      </c>
      <c r="AC32" s="164">
        <v>154</v>
      </c>
      <c r="AZ32" s="164">
        <v>1</v>
      </c>
      <c r="BA32" s="164">
        <f>IF(AZ32=1,G32,0)</f>
        <v>0</v>
      </c>
      <c r="BB32" s="164">
        <f>IF(AZ32=2,G32,0)</f>
        <v>0</v>
      </c>
      <c r="BC32" s="164">
        <f>IF(AZ32=3,G32,0)</f>
        <v>0</v>
      </c>
      <c r="BD32" s="164">
        <f>IF(AZ32=4,G32,0)</f>
        <v>0</v>
      </c>
      <c r="BE32" s="164">
        <f>IF(AZ32=5,G32,0)</f>
        <v>0</v>
      </c>
      <c r="CZ32" s="164">
        <v>0</v>
      </c>
    </row>
    <row r="33" spans="1:104" ht="22.5">
      <c r="A33" s="191">
        <v>24</v>
      </c>
      <c r="B33" s="192" t="s">
        <v>135</v>
      </c>
      <c r="C33" s="193" t="s">
        <v>136</v>
      </c>
      <c r="D33" s="194" t="s">
        <v>117</v>
      </c>
      <c r="E33" s="195">
        <v>48</v>
      </c>
      <c r="F33" s="195">
        <v>0</v>
      </c>
      <c r="G33" s="196">
        <f>E33*F33</f>
        <v>0</v>
      </c>
      <c r="O33" s="190">
        <v>2</v>
      </c>
      <c r="AA33" s="164">
        <v>1</v>
      </c>
      <c r="AB33" s="164">
        <v>1</v>
      </c>
      <c r="AC33" s="164">
        <v>1</v>
      </c>
      <c r="AZ33" s="164">
        <v>1</v>
      </c>
      <c r="BA33" s="164">
        <f>IF(AZ33=1,G33,0)</f>
        <v>0</v>
      </c>
      <c r="BB33" s="164">
        <f>IF(AZ33=2,G33,0)</f>
        <v>0</v>
      </c>
      <c r="BC33" s="164">
        <f>IF(AZ33=3,G33,0)</f>
        <v>0</v>
      </c>
      <c r="BD33" s="164">
        <f>IF(AZ33=4,G33,0)</f>
        <v>0</v>
      </c>
      <c r="BE33" s="164">
        <f>IF(AZ33=5,G33,0)</f>
        <v>0</v>
      </c>
      <c r="CZ33" s="164">
        <v>0</v>
      </c>
    </row>
    <row r="34" spans="1:104" ht="12.75">
      <c r="A34" s="191">
        <v>25</v>
      </c>
      <c r="B34" s="192" t="s">
        <v>137</v>
      </c>
      <c r="C34" s="193" t="s">
        <v>138</v>
      </c>
      <c r="D34" s="194" t="s">
        <v>117</v>
      </c>
      <c r="E34" s="195">
        <v>48</v>
      </c>
      <c r="F34" s="195">
        <v>0</v>
      </c>
      <c r="G34" s="196">
        <f>E34*F34</f>
        <v>0</v>
      </c>
      <c r="O34" s="190">
        <v>2</v>
      </c>
      <c r="AA34" s="164">
        <v>1</v>
      </c>
      <c r="AB34" s="164">
        <v>1</v>
      </c>
      <c r="AC34" s="164">
        <v>1</v>
      </c>
      <c r="AZ34" s="164">
        <v>1</v>
      </c>
      <c r="BA34" s="164">
        <f>IF(AZ34=1,G34,0)</f>
        <v>0</v>
      </c>
      <c r="BB34" s="164">
        <f>IF(AZ34=2,G34,0)</f>
        <v>0</v>
      </c>
      <c r="BC34" s="164">
        <f>IF(AZ34=3,G34,0)</f>
        <v>0</v>
      </c>
      <c r="BD34" s="164">
        <f>IF(AZ34=4,G34,0)</f>
        <v>0</v>
      </c>
      <c r="BE34" s="164">
        <f>IF(AZ34=5,G34,0)</f>
        <v>0</v>
      </c>
      <c r="CZ34" s="164">
        <v>0</v>
      </c>
    </row>
    <row r="35" spans="1:104" ht="12.75">
      <c r="A35" s="191">
        <v>26</v>
      </c>
      <c r="B35" s="192" t="s">
        <v>139</v>
      </c>
      <c r="C35" s="193" t="s">
        <v>140</v>
      </c>
      <c r="D35" s="194" t="s">
        <v>106</v>
      </c>
      <c r="E35" s="195">
        <v>32.544</v>
      </c>
      <c r="F35" s="195">
        <v>0</v>
      </c>
      <c r="G35" s="196">
        <f>E35*F35</f>
        <v>0</v>
      </c>
      <c r="O35" s="190">
        <v>2</v>
      </c>
      <c r="AA35" s="164">
        <v>12</v>
      </c>
      <c r="AB35" s="164">
        <v>0</v>
      </c>
      <c r="AC35" s="164">
        <v>155</v>
      </c>
      <c r="AZ35" s="164">
        <v>1</v>
      </c>
      <c r="BA35" s="164">
        <f>IF(AZ35=1,G35,0)</f>
        <v>0</v>
      </c>
      <c r="BB35" s="164">
        <f>IF(AZ35=2,G35,0)</f>
        <v>0</v>
      </c>
      <c r="BC35" s="164">
        <f>IF(AZ35=3,G35,0)</f>
        <v>0</v>
      </c>
      <c r="BD35" s="164">
        <f>IF(AZ35=4,G35,0)</f>
        <v>0</v>
      </c>
      <c r="BE35" s="164">
        <f>IF(AZ35=5,G35,0)</f>
        <v>0</v>
      </c>
      <c r="CZ35" s="164">
        <v>0</v>
      </c>
    </row>
    <row r="36" spans="1:104" ht="12.75">
      <c r="A36" s="191">
        <v>27</v>
      </c>
      <c r="B36" s="192" t="s">
        <v>141</v>
      </c>
      <c r="C36" s="193" t="s">
        <v>142</v>
      </c>
      <c r="D36" s="194" t="s">
        <v>106</v>
      </c>
      <c r="E36" s="195">
        <v>1269.216</v>
      </c>
      <c r="F36" s="195">
        <v>0</v>
      </c>
      <c r="G36" s="196">
        <f>E36*F36</f>
        <v>0</v>
      </c>
      <c r="O36" s="190">
        <v>2</v>
      </c>
      <c r="AA36" s="164">
        <v>12</v>
      </c>
      <c r="AB36" s="164">
        <v>0</v>
      </c>
      <c r="AC36" s="164">
        <v>156</v>
      </c>
      <c r="AZ36" s="164">
        <v>1</v>
      </c>
      <c r="BA36" s="164">
        <f>IF(AZ36=1,G36,0)</f>
        <v>0</v>
      </c>
      <c r="BB36" s="164">
        <f>IF(AZ36=2,G36,0)</f>
        <v>0</v>
      </c>
      <c r="BC36" s="164">
        <f>IF(AZ36=3,G36,0)</f>
        <v>0</v>
      </c>
      <c r="BD36" s="164">
        <f>IF(AZ36=4,G36,0)</f>
        <v>0</v>
      </c>
      <c r="BE36" s="164">
        <f>IF(AZ36=5,G36,0)</f>
        <v>0</v>
      </c>
      <c r="CZ36" s="164">
        <v>0</v>
      </c>
    </row>
    <row r="37" spans="1:104" ht="12.75">
      <c r="A37" s="191">
        <v>28</v>
      </c>
      <c r="B37" s="192" t="s">
        <v>143</v>
      </c>
      <c r="C37" s="193" t="s">
        <v>144</v>
      </c>
      <c r="D37" s="194" t="s">
        <v>106</v>
      </c>
      <c r="E37" s="195">
        <v>32.544</v>
      </c>
      <c r="F37" s="195">
        <v>0</v>
      </c>
      <c r="G37" s="196">
        <f>E37*F37</f>
        <v>0</v>
      </c>
      <c r="O37" s="190">
        <v>2</v>
      </c>
      <c r="AA37" s="164">
        <v>12</v>
      </c>
      <c r="AB37" s="164">
        <v>0</v>
      </c>
      <c r="AC37" s="164">
        <v>157</v>
      </c>
      <c r="AZ37" s="164">
        <v>1</v>
      </c>
      <c r="BA37" s="164">
        <f>IF(AZ37=1,G37,0)</f>
        <v>0</v>
      </c>
      <c r="BB37" s="164">
        <f>IF(AZ37=2,G37,0)</f>
        <v>0</v>
      </c>
      <c r="BC37" s="164">
        <f>IF(AZ37=3,G37,0)</f>
        <v>0</v>
      </c>
      <c r="BD37" s="164">
        <f>IF(AZ37=4,G37,0)</f>
        <v>0</v>
      </c>
      <c r="BE37" s="164">
        <f>IF(AZ37=5,G37,0)</f>
        <v>0</v>
      </c>
      <c r="CZ37" s="164">
        <v>0</v>
      </c>
    </row>
    <row r="38" spans="1:57" ht="12.75">
      <c r="A38" s="197"/>
      <c r="B38" s="198" t="s">
        <v>75</v>
      </c>
      <c r="C38" s="199" t="str">
        <f>CONCATENATE(B27," ",C27)</f>
        <v>11 Přípravné a přidružené práce</v>
      </c>
      <c r="D38" s="197"/>
      <c r="E38" s="200"/>
      <c r="F38" s="200"/>
      <c r="G38" s="201">
        <f>SUM(G27:G37)</f>
        <v>0</v>
      </c>
      <c r="O38" s="190">
        <v>4</v>
      </c>
      <c r="BA38" s="202">
        <f>SUM(BA27:BA37)</f>
        <v>0</v>
      </c>
      <c r="BB38" s="202">
        <f>SUM(BB27:BB37)</f>
        <v>0</v>
      </c>
      <c r="BC38" s="202">
        <f>SUM(BC27:BC37)</f>
        <v>0</v>
      </c>
      <c r="BD38" s="202">
        <f>SUM(BD27:BD37)</f>
        <v>0</v>
      </c>
      <c r="BE38" s="202">
        <f>SUM(BE27:BE37)</f>
        <v>0</v>
      </c>
    </row>
    <row r="39" spans="1:15" ht="12.75">
      <c r="A39" s="183" t="s">
        <v>72</v>
      </c>
      <c r="B39" s="184" t="s">
        <v>145</v>
      </c>
      <c r="C39" s="185" t="s">
        <v>146</v>
      </c>
      <c r="D39" s="186"/>
      <c r="E39" s="187"/>
      <c r="F39" s="187"/>
      <c r="G39" s="188"/>
      <c r="H39" s="189"/>
      <c r="I39" s="189"/>
      <c r="O39" s="190">
        <v>1</v>
      </c>
    </row>
    <row r="40" spans="1:104" ht="12.75">
      <c r="A40" s="191">
        <v>29</v>
      </c>
      <c r="B40" s="192" t="s">
        <v>147</v>
      </c>
      <c r="C40" s="193" t="s">
        <v>148</v>
      </c>
      <c r="D40" s="194" t="s">
        <v>85</v>
      </c>
      <c r="E40" s="195">
        <v>16.8</v>
      </c>
      <c r="F40" s="195">
        <v>0</v>
      </c>
      <c r="G40" s="196">
        <f>E40*F40</f>
        <v>0</v>
      </c>
      <c r="O40" s="190">
        <v>2</v>
      </c>
      <c r="AA40" s="164">
        <v>1</v>
      </c>
      <c r="AB40" s="164">
        <v>1</v>
      </c>
      <c r="AC40" s="164">
        <v>1</v>
      </c>
      <c r="AZ40" s="164">
        <v>1</v>
      </c>
      <c r="BA40" s="164">
        <f>IF(AZ40=1,G40,0)</f>
        <v>0</v>
      </c>
      <c r="BB40" s="164">
        <f>IF(AZ40=2,G40,0)</f>
        <v>0</v>
      </c>
      <c r="BC40" s="164">
        <f>IF(AZ40=3,G40,0)</f>
        <v>0</v>
      </c>
      <c r="BD40" s="164">
        <f>IF(AZ40=4,G40,0)</f>
        <v>0</v>
      </c>
      <c r="BE40" s="164">
        <f>IF(AZ40=5,G40,0)</f>
        <v>0</v>
      </c>
      <c r="CZ40" s="164">
        <v>1.7034</v>
      </c>
    </row>
    <row r="41" spans="1:104" ht="12.75">
      <c r="A41" s="191">
        <v>30</v>
      </c>
      <c r="B41" s="192" t="s">
        <v>149</v>
      </c>
      <c r="C41" s="193" t="s">
        <v>150</v>
      </c>
      <c r="D41" s="194" t="s">
        <v>85</v>
      </c>
      <c r="E41" s="195">
        <v>113.8893</v>
      </c>
      <c r="F41" s="195">
        <v>0</v>
      </c>
      <c r="G41" s="196">
        <f>E41*F41</f>
        <v>0</v>
      </c>
      <c r="O41" s="190">
        <v>2</v>
      </c>
      <c r="AA41" s="164">
        <v>1</v>
      </c>
      <c r="AB41" s="164">
        <v>1</v>
      </c>
      <c r="AC41" s="164">
        <v>1</v>
      </c>
      <c r="AZ41" s="164">
        <v>1</v>
      </c>
      <c r="BA41" s="164">
        <f>IF(AZ41=1,G41,0)</f>
        <v>0</v>
      </c>
      <c r="BB41" s="164">
        <f>IF(AZ41=2,G41,0)</f>
        <v>0</v>
      </c>
      <c r="BC41" s="164">
        <f>IF(AZ41=3,G41,0)</f>
        <v>0</v>
      </c>
      <c r="BD41" s="164">
        <f>IF(AZ41=4,G41,0)</f>
        <v>0</v>
      </c>
      <c r="BE41" s="164">
        <f>IF(AZ41=5,G41,0)</f>
        <v>0</v>
      </c>
      <c r="CZ41" s="164">
        <v>1.1322</v>
      </c>
    </row>
    <row r="42" spans="1:57" ht="12.75">
      <c r="A42" s="197"/>
      <c r="B42" s="198" t="s">
        <v>75</v>
      </c>
      <c r="C42" s="199" t="str">
        <f>CONCATENATE(B39," ",C39)</f>
        <v>4 Vodorovné konstrukce</v>
      </c>
      <c r="D42" s="197"/>
      <c r="E42" s="200"/>
      <c r="F42" s="200"/>
      <c r="G42" s="201">
        <f>SUM(G39:G41)</f>
        <v>0</v>
      </c>
      <c r="O42" s="190">
        <v>4</v>
      </c>
      <c r="BA42" s="202">
        <f>SUM(BA39:BA41)</f>
        <v>0</v>
      </c>
      <c r="BB42" s="202">
        <f>SUM(BB39:BB41)</f>
        <v>0</v>
      </c>
      <c r="BC42" s="202">
        <f>SUM(BC39:BC41)</f>
        <v>0</v>
      </c>
      <c r="BD42" s="202">
        <f>SUM(BD39:BD41)</f>
        <v>0</v>
      </c>
      <c r="BE42" s="202">
        <f>SUM(BE39:BE41)</f>
        <v>0</v>
      </c>
    </row>
    <row r="43" spans="1:15" ht="12.75">
      <c r="A43" s="183" t="s">
        <v>72</v>
      </c>
      <c r="B43" s="184" t="s">
        <v>151</v>
      </c>
      <c r="C43" s="185" t="s">
        <v>152</v>
      </c>
      <c r="D43" s="186"/>
      <c r="E43" s="187"/>
      <c r="F43" s="187"/>
      <c r="G43" s="188"/>
      <c r="H43" s="189"/>
      <c r="I43" s="189"/>
      <c r="O43" s="190">
        <v>1</v>
      </c>
    </row>
    <row r="44" spans="1:104" ht="12.75">
      <c r="A44" s="191">
        <v>31</v>
      </c>
      <c r="B44" s="192" t="s">
        <v>153</v>
      </c>
      <c r="C44" s="193" t="s">
        <v>154</v>
      </c>
      <c r="D44" s="194" t="s">
        <v>117</v>
      </c>
      <c r="E44" s="195">
        <v>48</v>
      </c>
      <c r="F44" s="195">
        <v>0</v>
      </c>
      <c r="G44" s="196">
        <f>E44*F44</f>
        <v>0</v>
      </c>
      <c r="O44" s="190">
        <v>2</v>
      </c>
      <c r="AA44" s="164">
        <v>1</v>
      </c>
      <c r="AB44" s="164">
        <v>1</v>
      </c>
      <c r="AC44" s="164">
        <v>1</v>
      </c>
      <c r="AZ44" s="164">
        <v>1</v>
      </c>
      <c r="BA44" s="164">
        <f>IF(AZ44=1,G44,0)</f>
        <v>0</v>
      </c>
      <c r="BB44" s="164">
        <f>IF(AZ44=2,G44,0)</f>
        <v>0</v>
      </c>
      <c r="BC44" s="164">
        <f>IF(AZ44=3,G44,0)</f>
        <v>0</v>
      </c>
      <c r="BD44" s="164">
        <f>IF(AZ44=4,G44,0)</f>
        <v>0</v>
      </c>
      <c r="BE44" s="164">
        <f>IF(AZ44=5,G44,0)</f>
        <v>0</v>
      </c>
      <c r="CZ44" s="164">
        <v>0.34839</v>
      </c>
    </row>
    <row r="45" spans="1:104" ht="12.75">
      <c r="A45" s="191">
        <v>32</v>
      </c>
      <c r="B45" s="192" t="s">
        <v>155</v>
      </c>
      <c r="C45" s="193" t="s">
        <v>156</v>
      </c>
      <c r="D45" s="194" t="s">
        <v>117</v>
      </c>
      <c r="E45" s="195">
        <v>48</v>
      </c>
      <c r="F45" s="195">
        <v>0</v>
      </c>
      <c r="G45" s="196">
        <f>E45*F45</f>
        <v>0</v>
      </c>
      <c r="O45" s="190">
        <v>2</v>
      </c>
      <c r="AA45" s="164">
        <v>1</v>
      </c>
      <c r="AB45" s="164">
        <v>1</v>
      </c>
      <c r="AC45" s="164">
        <v>1</v>
      </c>
      <c r="AZ45" s="164">
        <v>1</v>
      </c>
      <c r="BA45" s="164">
        <f>IF(AZ45=1,G45,0)</f>
        <v>0</v>
      </c>
      <c r="BB45" s="164">
        <f>IF(AZ45=2,G45,0)</f>
        <v>0</v>
      </c>
      <c r="BC45" s="164">
        <f>IF(AZ45=3,G45,0)</f>
        <v>0</v>
      </c>
      <c r="BD45" s="164">
        <f>IF(AZ45=4,G45,0)</f>
        <v>0</v>
      </c>
      <c r="BE45" s="164">
        <f>IF(AZ45=5,G45,0)</f>
        <v>0</v>
      </c>
      <c r="CZ45" s="164">
        <v>0.18463</v>
      </c>
    </row>
    <row r="46" spans="1:104" ht="12.75">
      <c r="A46" s="191">
        <v>33</v>
      </c>
      <c r="B46" s="192" t="s">
        <v>157</v>
      </c>
      <c r="C46" s="193" t="s">
        <v>158</v>
      </c>
      <c r="D46" s="194" t="s">
        <v>85</v>
      </c>
      <c r="E46" s="195">
        <v>9.6</v>
      </c>
      <c r="F46" s="195">
        <v>0</v>
      </c>
      <c r="G46" s="196">
        <f>E46*F46</f>
        <v>0</v>
      </c>
      <c r="O46" s="190">
        <v>2</v>
      </c>
      <c r="AA46" s="164">
        <v>1</v>
      </c>
      <c r="AB46" s="164">
        <v>1</v>
      </c>
      <c r="AC46" s="164">
        <v>1</v>
      </c>
      <c r="AZ46" s="164">
        <v>1</v>
      </c>
      <c r="BA46" s="164">
        <f>IF(AZ46=1,G46,0)</f>
        <v>0</v>
      </c>
      <c r="BB46" s="164">
        <f>IF(AZ46=2,G46,0)</f>
        <v>0</v>
      </c>
      <c r="BC46" s="164">
        <f>IF(AZ46=3,G46,0)</f>
        <v>0</v>
      </c>
      <c r="BD46" s="164">
        <f>IF(AZ46=4,G46,0)</f>
        <v>0</v>
      </c>
      <c r="BE46" s="164">
        <f>IF(AZ46=5,G46,0)</f>
        <v>0</v>
      </c>
      <c r="CZ46" s="164">
        <v>1.6867</v>
      </c>
    </row>
    <row r="47" spans="1:104" ht="12.75">
      <c r="A47" s="191">
        <v>34</v>
      </c>
      <c r="B47" s="192" t="s">
        <v>159</v>
      </c>
      <c r="C47" s="193" t="s">
        <v>160</v>
      </c>
      <c r="D47" s="194" t="s">
        <v>117</v>
      </c>
      <c r="E47" s="195">
        <v>48</v>
      </c>
      <c r="F47" s="195">
        <v>0</v>
      </c>
      <c r="G47" s="196">
        <f>E47*F47</f>
        <v>0</v>
      </c>
      <c r="O47" s="190">
        <v>2</v>
      </c>
      <c r="AA47" s="164">
        <v>1</v>
      </c>
      <c r="AB47" s="164">
        <v>1</v>
      </c>
      <c r="AC47" s="164">
        <v>1</v>
      </c>
      <c r="AZ47" s="164">
        <v>1</v>
      </c>
      <c r="BA47" s="164">
        <f>IF(AZ47=1,G47,0)</f>
        <v>0</v>
      </c>
      <c r="BB47" s="164">
        <f>IF(AZ47=2,G47,0)</f>
        <v>0</v>
      </c>
      <c r="BC47" s="164">
        <f>IF(AZ47=3,G47,0)</f>
        <v>0</v>
      </c>
      <c r="BD47" s="164">
        <f>IF(AZ47=4,G47,0)</f>
        <v>0</v>
      </c>
      <c r="BE47" s="164">
        <f>IF(AZ47=5,G47,0)</f>
        <v>0</v>
      </c>
      <c r="CZ47" s="164">
        <v>0.00707</v>
      </c>
    </row>
    <row r="48" spans="1:104" ht="12.75">
      <c r="A48" s="191">
        <v>35</v>
      </c>
      <c r="B48" s="192" t="s">
        <v>161</v>
      </c>
      <c r="C48" s="193" t="s">
        <v>162</v>
      </c>
      <c r="D48" s="194" t="s">
        <v>117</v>
      </c>
      <c r="E48" s="195">
        <v>48</v>
      </c>
      <c r="F48" s="195">
        <v>0</v>
      </c>
      <c r="G48" s="196">
        <f>E48*F48</f>
        <v>0</v>
      </c>
      <c r="O48" s="190">
        <v>2</v>
      </c>
      <c r="AA48" s="164">
        <v>1</v>
      </c>
      <c r="AB48" s="164">
        <v>1</v>
      </c>
      <c r="AC48" s="164">
        <v>1</v>
      </c>
      <c r="AZ48" s="164">
        <v>1</v>
      </c>
      <c r="BA48" s="164">
        <f>IF(AZ48=1,G48,0)</f>
        <v>0</v>
      </c>
      <c r="BB48" s="164">
        <f>IF(AZ48=2,G48,0)</f>
        <v>0</v>
      </c>
      <c r="BC48" s="164">
        <f>IF(AZ48=3,G48,0)</f>
        <v>0</v>
      </c>
      <c r="BD48" s="164">
        <f>IF(AZ48=4,G48,0)</f>
        <v>0</v>
      </c>
      <c r="BE48" s="164">
        <f>IF(AZ48=5,G48,0)</f>
        <v>0</v>
      </c>
      <c r="CZ48" s="164">
        <v>0.20746</v>
      </c>
    </row>
    <row r="49" spans="1:57" ht="12.75">
      <c r="A49" s="197"/>
      <c r="B49" s="198" t="s">
        <v>75</v>
      </c>
      <c r="C49" s="199" t="str">
        <f>CONCATENATE(B43," ",C43)</f>
        <v>5 Komunikace</v>
      </c>
      <c r="D49" s="197"/>
      <c r="E49" s="200"/>
      <c r="F49" s="200"/>
      <c r="G49" s="201">
        <f>SUM(G43:G48)</f>
        <v>0</v>
      </c>
      <c r="O49" s="190">
        <v>4</v>
      </c>
      <c r="BA49" s="202">
        <f>SUM(BA43:BA48)</f>
        <v>0</v>
      </c>
      <c r="BB49" s="202">
        <f>SUM(BB43:BB48)</f>
        <v>0</v>
      </c>
      <c r="BC49" s="202">
        <f>SUM(BC43:BC48)</f>
        <v>0</v>
      </c>
      <c r="BD49" s="202">
        <f>SUM(BD43:BD48)</f>
        <v>0</v>
      </c>
      <c r="BE49" s="202">
        <f>SUM(BE43:BE48)</f>
        <v>0</v>
      </c>
    </row>
    <row r="50" spans="1:15" ht="12.75">
      <c r="A50" s="183" t="s">
        <v>72</v>
      </c>
      <c r="B50" s="184" t="s">
        <v>163</v>
      </c>
      <c r="C50" s="185" t="s">
        <v>164</v>
      </c>
      <c r="D50" s="186"/>
      <c r="E50" s="187"/>
      <c r="F50" s="187"/>
      <c r="G50" s="188"/>
      <c r="H50" s="189"/>
      <c r="I50" s="189"/>
      <c r="O50" s="190">
        <v>1</v>
      </c>
    </row>
    <row r="51" spans="1:104" ht="12.75">
      <c r="A51" s="191">
        <v>36</v>
      </c>
      <c r="B51" s="192" t="s">
        <v>165</v>
      </c>
      <c r="C51" s="193" t="s">
        <v>166</v>
      </c>
      <c r="D51" s="194" t="s">
        <v>98</v>
      </c>
      <c r="E51" s="195">
        <v>10</v>
      </c>
      <c r="F51" s="195">
        <v>0</v>
      </c>
      <c r="G51" s="196">
        <f>E51*F51</f>
        <v>0</v>
      </c>
      <c r="O51" s="190">
        <v>2</v>
      </c>
      <c r="AA51" s="164">
        <v>1</v>
      </c>
      <c r="AB51" s="164">
        <v>1</v>
      </c>
      <c r="AC51" s="164">
        <v>1</v>
      </c>
      <c r="AZ51" s="164">
        <v>1</v>
      </c>
      <c r="BA51" s="164">
        <f>IF(AZ51=1,G51,0)</f>
        <v>0</v>
      </c>
      <c r="BB51" s="164">
        <f>IF(AZ51=2,G51,0)</f>
        <v>0</v>
      </c>
      <c r="BC51" s="164">
        <f>IF(AZ51=3,G51,0)</f>
        <v>0</v>
      </c>
      <c r="BD51" s="164">
        <f>IF(AZ51=4,G51,0)</f>
        <v>0</v>
      </c>
      <c r="BE51" s="164">
        <f>IF(AZ51=5,G51,0)</f>
        <v>0</v>
      </c>
      <c r="CZ51" s="164">
        <v>0</v>
      </c>
    </row>
    <row r="52" spans="1:104" ht="22.5">
      <c r="A52" s="191">
        <v>37</v>
      </c>
      <c r="B52" s="192" t="s">
        <v>25</v>
      </c>
      <c r="C52" s="193" t="s">
        <v>167</v>
      </c>
      <c r="D52" s="194" t="s">
        <v>98</v>
      </c>
      <c r="E52" s="195">
        <v>10</v>
      </c>
      <c r="F52" s="195">
        <v>0</v>
      </c>
      <c r="G52" s="196">
        <f>E52*F52</f>
        <v>0</v>
      </c>
      <c r="O52" s="190">
        <v>2</v>
      </c>
      <c r="AA52" s="164">
        <v>12</v>
      </c>
      <c r="AB52" s="164">
        <v>0</v>
      </c>
      <c r="AC52" s="164">
        <v>86</v>
      </c>
      <c r="AZ52" s="164">
        <v>1</v>
      </c>
      <c r="BA52" s="164">
        <f>IF(AZ52=1,G52,0)</f>
        <v>0</v>
      </c>
      <c r="BB52" s="164">
        <f>IF(AZ52=2,G52,0)</f>
        <v>0</v>
      </c>
      <c r="BC52" s="164">
        <f>IF(AZ52=3,G52,0)</f>
        <v>0</v>
      </c>
      <c r="BD52" s="164">
        <f>IF(AZ52=4,G52,0)</f>
        <v>0</v>
      </c>
      <c r="BE52" s="164">
        <f>IF(AZ52=5,G52,0)</f>
        <v>0</v>
      </c>
      <c r="CZ52" s="164">
        <v>0.001</v>
      </c>
    </row>
    <row r="53" spans="1:104" ht="12.75">
      <c r="A53" s="191">
        <v>38</v>
      </c>
      <c r="B53" s="192" t="s">
        <v>168</v>
      </c>
      <c r="C53" s="193" t="s">
        <v>169</v>
      </c>
      <c r="D53" s="194" t="s">
        <v>98</v>
      </c>
      <c r="E53" s="195">
        <v>430</v>
      </c>
      <c r="F53" s="195">
        <v>0</v>
      </c>
      <c r="G53" s="196">
        <f>E53*F53</f>
        <v>0</v>
      </c>
      <c r="O53" s="190">
        <v>2</v>
      </c>
      <c r="AA53" s="164">
        <v>1</v>
      </c>
      <c r="AB53" s="164">
        <v>1</v>
      </c>
      <c r="AC53" s="164">
        <v>1</v>
      </c>
      <c r="AZ53" s="164">
        <v>1</v>
      </c>
      <c r="BA53" s="164">
        <f>IF(AZ53=1,G53,0)</f>
        <v>0</v>
      </c>
      <c r="BB53" s="164">
        <f>IF(AZ53=2,G53,0)</f>
        <v>0</v>
      </c>
      <c r="BC53" s="164">
        <f>IF(AZ53=3,G53,0)</f>
        <v>0</v>
      </c>
      <c r="BD53" s="164">
        <f>IF(AZ53=4,G53,0)</f>
        <v>0</v>
      </c>
      <c r="BE53" s="164">
        <f>IF(AZ53=5,G53,0)</f>
        <v>0</v>
      </c>
      <c r="CZ53" s="164">
        <v>0</v>
      </c>
    </row>
    <row r="54" spans="1:104" ht="22.5">
      <c r="A54" s="191">
        <v>39</v>
      </c>
      <c r="B54" s="192" t="s">
        <v>25</v>
      </c>
      <c r="C54" s="193" t="s">
        <v>170</v>
      </c>
      <c r="D54" s="194" t="s">
        <v>98</v>
      </c>
      <c r="E54" s="195">
        <v>430</v>
      </c>
      <c r="F54" s="195">
        <v>0</v>
      </c>
      <c r="G54" s="196">
        <f>E54*F54</f>
        <v>0</v>
      </c>
      <c r="O54" s="190">
        <v>2</v>
      </c>
      <c r="AA54" s="164">
        <v>12</v>
      </c>
      <c r="AB54" s="164">
        <v>0</v>
      </c>
      <c r="AC54" s="164">
        <v>32</v>
      </c>
      <c r="AZ54" s="164">
        <v>1</v>
      </c>
      <c r="BA54" s="164">
        <f>IF(AZ54=1,G54,0)</f>
        <v>0</v>
      </c>
      <c r="BB54" s="164">
        <f>IF(AZ54=2,G54,0)</f>
        <v>0</v>
      </c>
      <c r="BC54" s="164">
        <f>IF(AZ54=3,G54,0)</f>
        <v>0</v>
      </c>
      <c r="BD54" s="164">
        <f>IF(AZ54=4,G54,0)</f>
        <v>0</v>
      </c>
      <c r="BE54" s="164">
        <f>IF(AZ54=5,G54,0)</f>
        <v>0</v>
      </c>
      <c r="CZ54" s="164">
        <v>0.001</v>
      </c>
    </row>
    <row r="55" spans="1:104" ht="12.75">
      <c r="A55" s="191">
        <v>40</v>
      </c>
      <c r="B55" s="192" t="s">
        <v>171</v>
      </c>
      <c r="C55" s="193" t="s">
        <v>172</v>
      </c>
      <c r="D55" s="194" t="s">
        <v>173</v>
      </c>
      <c r="E55" s="195">
        <v>3</v>
      </c>
      <c r="F55" s="195">
        <v>0</v>
      </c>
      <c r="G55" s="196">
        <f>E55*F55</f>
        <v>0</v>
      </c>
      <c r="O55" s="190">
        <v>2</v>
      </c>
      <c r="AA55" s="164">
        <v>1</v>
      </c>
      <c r="AB55" s="164">
        <v>1</v>
      </c>
      <c r="AC55" s="164">
        <v>1</v>
      </c>
      <c r="AZ55" s="164">
        <v>1</v>
      </c>
      <c r="BA55" s="164">
        <f>IF(AZ55=1,G55,0)</f>
        <v>0</v>
      </c>
      <c r="BB55" s="164">
        <f>IF(AZ55=2,G55,0)</f>
        <v>0</v>
      </c>
      <c r="BC55" s="164">
        <f>IF(AZ55=3,G55,0)</f>
        <v>0</v>
      </c>
      <c r="BD55" s="164">
        <f>IF(AZ55=4,G55,0)</f>
        <v>0</v>
      </c>
      <c r="BE55" s="164">
        <f>IF(AZ55=5,G55,0)</f>
        <v>0</v>
      </c>
      <c r="CZ55" s="164">
        <v>0</v>
      </c>
    </row>
    <row r="56" spans="1:104" ht="22.5">
      <c r="A56" s="191">
        <v>41</v>
      </c>
      <c r="B56" s="192" t="s">
        <v>25</v>
      </c>
      <c r="C56" s="193" t="s">
        <v>174</v>
      </c>
      <c r="D56" s="194" t="s">
        <v>175</v>
      </c>
      <c r="E56" s="195">
        <v>3</v>
      </c>
      <c r="F56" s="195">
        <v>0</v>
      </c>
      <c r="G56" s="196">
        <f>E56*F56</f>
        <v>0</v>
      </c>
      <c r="O56" s="190">
        <v>2</v>
      </c>
      <c r="AA56" s="164">
        <v>12</v>
      </c>
      <c r="AB56" s="164">
        <v>0</v>
      </c>
      <c r="AC56" s="164">
        <v>93</v>
      </c>
      <c r="AZ56" s="164">
        <v>1</v>
      </c>
      <c r="BA56" s="164">
        <f>IF(AZ56=1,G56,0)</f>
        <v>0</v>
      </c>
      <c r="BB56" s="164">
        <f>IF(AZ56=2,G56,0)</f>
        <v>0</v>
      </c>
      <c r="BC56" s="164">
        <f>IF(AZ56=3,G56,0)</f>
        <v>0</v>
      </c>
      <c r="BD56" s="164">
        <f>IF(AZ56=4,G56,0)</f>
        <v>0</v>
      </c>
      <c r="BE56" s="164">
        <f>IF(AZ56=5,G56,0)</f>
        <v>0</v>
      </c>
      <c r="CZ56" s="164">
        <v>0</v>
      </c>
    </row>
    <row r="57" spans="1:104" ht="12.75">
      <c r="A57" s="191">
        <v>42</v>
      </c>
      <c r="B57" s="192" t="s">
        <v>176</v>
      </c>
      <c r="C57" s="193" t="s">
        <v>177</v>
      </c>
      <c r="D57" s="194" t="s">
        <v>173</v>
      </c>
      <c r="E57" s="195">
        <v>7</v>
      </c>
      <c r="F57" s="195">
        <v>0</v>
      </c>
      <c r="G57" s="196">
        <f>E57*F57</f>
        <v>0</v>
      </c>
      <c r="O57" s="190">
        <v>2</v>
      </c>
      <c r="AA57" s="164">
        <v>1</v>
      </c>
      <c r="AB57" s="164">
        <v>1</v>
      </c>
      <c r="AC57" s="164">
        <v>1</v>
      </c>
      <c r="AZ57" s="164">
        <v>1</v>
      </c>
      <c r="BA57" s="164">
        <f>IF(AZ57=1,G57,0)</f>
        <v>0</v>
      </c>
      <c r="BB57" s="164">
        <f>IF(AZ57=2,G57,0)</f>
        <v>0</v>
      </c>
      <c r="BC57" s="164">
        <f>IF(AZ57=3,G57,0)</f>
        <v>0</v>
      </c>
      <c r="BD57" s="164">
        <f>IF(AZ57=4,G57,0)</f>
        <v>0</v>
      </c>
      <c r="BE57" s="164">
        <f>IF(AZ57=5,G57,0)</f>
        <v>0</v>
      </c>
      <c r="CZ57" s="164">
        <v>0</v>
      </c>
    </row>
    <row r="58" spans="1:104" ht="22.5">
      <c r="A58" s="191">
        <v>43</v>
      </c>
      <c r="B58" s="192" t="s">
        <v>25</v>
      </c>
      <c r="C58" s="193" t="s">
        <v>178</v>
      </c>
      <c r="D58" s="194" t="s">
        <v>173</v>
      </c>
      <c r="E58" s="195">
        <v>6</v>
      </c>
      <c r="F58" s="195">
        <v>0</v>
      </c>
      <c r="G58" s="196">
        <f>E58*F58</f>
        <v>0</v>
      </c>
      <c r="O58" s="190">
        <v>2</v>
      </c>
      <c r="AA58" s="164">
        <v>12</v>
      </c>
      <c r="AB58" s="164">
        <v>0</v>
      </c>
      <c r="AC58" s="164">
        <v>186</v>
      </c>
      <c r="AZ58" s="164">
        <v>1</v>
      </c>
      <c r="BA58" s="164">
        <f>IF(AZ58=1,G58,0)</f>
        <v>0</v>
      </c>
      <c r="BB58" s="164">
        <f>IF(AZ58=2,G58,0)</f>
        <v>0</v>
      </c>
      <c r="BC58" s="164">
        <f>IF(AZ58=3,G58,0)</f>
        <v>0</v>
      </c>
      <c r="BD58" s="164">
        <f>IF(AZ58=4,G58,0)</f>
        <v>0</v>
      </c>
      <c r="BE58" s="164">
        <f>IF(AZ58=5,G58,0)</f>
        <v>0</v>
      </c>
      <c r="CZ58" s="164">
        <v>0</v>
      </c>
    </row>
    <row r="59" spans="1:104" ht="22.5">
      <c r="A59" s="191">
        <v>44</v>
      </c>
      <c r="B59" s="192" t="s">
        <v>25</v>
      </c>
      <c r="C59" s="193" t="s">
        <v>179</v>
      </c>
      <c r="D59" s="194" t="s">
        <v>175</v>
      </c>
      <c r="E59" s="195">
        <v>1</v>
      </c>
      <c r="F59" s="195">
        <v>0</v>
      </c>
      <c r="G59" s="196">
        <f>E59*F59</f>
        <v>0</v>
      </c>
      <c r="O59" s="190">
        <v>2</v>
      </c>
      <c r="AA59" s="164">
        <v>12</v>
      </c>
      <c r="AB59" s="164">
        <v>0</v>
      </c>
      <c r="AC59" s="164">
        <v>187</v>
      </c>
      <c r="AZ59" s="164">
        <v>1</v>
      </c>
      <c r="BA59" s="164">
        <f>IF(AZ59=1,G59,0)</f>
        <v>0</v>
      </c>
      <c r="BB59" s="164">
        <f>IF(AZ59=2,G59,0)</f>
        <v>0</v>
      </c>
      <c r="BC59" s="164">
        <f>IF(AZ59=3,G59,0)</f>
        <v>0</v>
      </c>
      <c r="BD59" s="164">
        <f>IF(AZ59=4,G59,0)</f>
        <v>0</v>
      </c>
      <c r="BE59" s="164">
        <f>IF(AZ59=5,G59,0)</f>
        <v>0</v>
      </c>
      <c r="CZ59" s="164">
        <v>0</v>
      </c>
    </row>
    <row r="60" spans="1:104" ht="12.75">
      <c r="A60" s="191">
        <v>45</v>
      </c>
      <c r="B60" s="192" t="s">
        <v>180</v>
      </c>
      <c r="C60" s="193" t="s">
        <v>181</v>
      </c>
      <c r="D60" s="194" t="s">
        <v>173</v>
      </c>
      <c r="E60" s="195">
        <v>1</v>
      </c>
      <c r="F60" s="195">
        <v>0</v>
      </c>
      <c r="G60" s="196">
        <f>E60*F60</f>
        <v>0</v>
      </c>
      <c r="O60" s="190">
        <v>2</v>
      </c>
      <c r="AA60" s="164">
        <v>1</v>
      </c>
      <c r="AB60" s="164">
        <v>1</v>
      </c>
      <c r="AC60" s="164">
        <v>1</v>
      </c>
      <c r="AZ60" s="164">
        <v>1</v>
      </c>
      <c r="BA60" s="164">
        <f>IF(AZ60=1,G60,0)</f>
        <v>0</v>
      </c>
      <c r="BB60" s="164">
        <f>IF(AZ60=2,G60,0)</f>
        <v>0</v>
      </c>
      <c r="BC60" s="164">
        <f>IF(AZ60=3,G60,0)</f>
        <v>0</v>
      </c>
      <c r="BD60" s="164">
        <f>IF(AZ60=4,G60,0)</f>
        <v>0</v>
      </c>
      <c r="BE60" s="164">
        <f>IF(AZ60=5,G60,0)</f>
        <v>0</v>
      </c>
      <c r="CZ60" s="164">
        <v>0.00022</v>
      </c>
    </row>
    <row r="61" spans="1:104" ht="12.75">
      <c r="A61" s="191">
        <v>46</v>
      </c>
      <c r="B61" s="192" t="s">
        <v>25</v>
      </c>
      <c r="C61" s="193" t="s">
        <v>182</v>
      </c>
      <c r="D61" s="194" t="s">
        <v>173</v>
      </c>
      <c r="E61" s="195">
        <v>1</v>
      </c>
      <c r="F61" s="195">
        <v>0</v>
      </c>
      <c r="G61" s="196">
        <f>E61*F61</f>
        <v>0</v>
      </c>
      <c r="O61" s="190">
        <v>2</v>
      </c>
      <c r="AA61" s="164">
        <v>12</v>
      </c>
      <c r="AB61" s="164">
        <v>0</v>
      </c>
      <c r="AC61" s="164">
        <v>103</v>
      </c>
      <c r="AZ61" s="164">
        <v>1</v>
      </c>
      <c r="BA61" s="164">
        <f>IF(AZ61=1,G61,0)</f>
        <v>0</v>
      </c>
      <c r="BB61" s="164">
        <f>IF(AZ61=2,G61,0)</f>
        <v>0</v>
      </c>
      <c r="BC61" s="164">
        <f>IF(AZ61=3,G61,0)</f>
        <v>0</v>
      </c>
      <c r="BD61" s="164">
        <f>IF(AZ61=4,G61,0)</f>
        <v>0</v>
      </c>
      <c r="BE61" s="164">
        <f>IF(AZ61=5,G61,0)</f>
        <v>0</v>
      </c>
      <c r="CZ61" s="164">
        <v>0</v>
      </c>
    </row>
    <row r="62" spans="1:104" ht="22.5">
      <c r="A62" s="191">
        <v>47</v>
      </c>
      <c r="B62" s="192" t="s">
        <v>183</v>
      </c>
      <c r="C62" s="193" t="s">
        <v>184</v>
      </c>
      <c r="D62" s="194" t="s">
        <v>173</v>
      </c>
      <c r="E62" s="195">
        <v>1</v>
      </c>
      <c r="F62" s="195">
        <v>0</v>
      </c>
      <c r="G62" s="196">
        <f>E62*F62</f>
        <v>0</v>
      </c>
      <c r="O62" s="190">
        <v>2</v>
      </c>
      <c r="AA62" s="164">
        <v>1</v>
      </c>
      <c r="AB62" s="164">
        <v>1</v>
      </c>
      <c r="AC62" s="164">
        <v>1</v>
      </c>
      <c r="AZ62" s="164">
        <v>1</v>
      </c>
      <c r="BA62" s="164">
        <f>IF(AZ62=1,G62,0)</f>
        <v>0</v>
      </c>
      <c r="BB62" s="164">
        <f>IF(AZ62=2,G62,0)</f>
        <v>0</v>
      </c>
      <c r="BC62" s="164">
        <f>IF(AZ62=3,G62,0)</f>
        <v>0</v>
      </c>
      <c r="BD62" s="164">
        <f>IF(AZ62=4,G62,0)</f>
        <v>0</v>
      </c>
      <c r="BE62" s="164">
        <f>IF(AZ62=5,G62,0)</f>
        <v>0</v>
      </c>
      <c r="CZ62" s="164">
        <v>0.001</v>
      </c>
    </row>
    <row r="63" spans="1:104" ht="12.75">
      <c r="A63" s="191">
        <v>48</v>
      </c>
      <c r="B63" s="192" t="s">
        <v>25</v>
      </c>
      <c r="C63" s="193" t="s">
        <v>185</v>
      </c>
      <c r="D63" s="194" t="s">
        <v>173</v>
      </c>
      <c r="E63" s="195">
        <v>1</v>
      </c>
      <c r="F63" s="195">
        <v>0</v>
      </c>
      <c r="G63" s="196">
        <f>E63*F63</f>
        <v>0</v>
      </c>
      <c r="O63" s="190">
        <v>2</v>
      </c>
      <c r="AA63" s="164">
        <v>12</v>
      </c>
      <c r="AB63" s="164">
        <v>0</v>
      </c>
      <c r="AC63" s="164">
        <v>51</v>
      </c>
      <c r="AZ63" s="164">
        <v>1</v>
      </c>
      <c r="BA63" s="164">
        <f>IF(AZ63=1,G63,0)</f>
        <v>0</v>
      </c>
      <c r="BB63" s="164">
        <f>IF(AZ63=2,G63,0)</f>
        <v>0</v>
      </c>
      <c r="BC63" s="164">
        <f>IF(AZ63=3,G63,0)</f>
        <v>0</v>
      </c>
      <c r="BD63" s="164">
        <f>IF(AZ63=4,G63,0)</f>
        <v>0</v>
      </c>
      <c r="BE63" s="164">
        <f>IF(AZ63=5,G63,0)</f>
        <v>0</v>
      </c>
      <c r="CZ63" s="164">
        <v>0</v>
      </c>
    </row>
    <row r="64" spans="1:104" ht="12.75">
      <c r="A64" s="191">
        <v>49</v>
      </c>
      <c r="B64" s="192" t="s">
        <v>25</v>
      </c>
      <c r="C64" s="193" t="s">
        <v>186</v>
      </c>
      <c r="D64" s="194" t="s">
        <v>173</v>
      </c>
      <c r="E64" s="195">
        <v>1</v>
      </c>
      <c r="F64" s="195">
        <v>0</v>
      </c>
      <c r="G64" s="196">
        <f>E64*F64</f>
        <v>0</v>
      </c>
      <c r="O64" s="190">
        <v>2</v>
      </c>
      <c r="AA64" s="164">
        <v>12</v>
      </c>
      <c r="AB64" s="164">
        <v>0</v>
      </c>
      <c r="AC64" s="164">
        <v>52</v>
      </c>
      <c r="AZ64" s="164">
        <v>1</v>
      </c>
      <c r="BA64" s="164">
        <f>IF(AZ64=1,G64,0)</f>
        <v>0</v>
      </c>
      <c r="BB64" s="164">
        <f>IF(AZ64=2,G64,0)</f>
        <v>0</v>
      </c>
      <c r="BC64" s="164">
        <f>IF(AZ64=3,G64,0)</f>
        <v>0</v>
      </c>
      <c r="BD64" s="164">
        <f>IF(AZ64=4,G64,0)</f>
        <v>0</v>
      </c>
      <c r="BE64" s="164">
        <f>IF(AZ64=5,G64,0)</f>
        <v>0</v>
      </c>
      <c r="CZ64" s="164">
        <v>0</v>
      </c>
    </row>
    <row r="65" spans="1:104" ht="22.5">
      <c r="A65" s="191">
        <v>50</v>
      </c>
      <c r="B65" s="192" t="s">
        <v>187</v>
      </c>
      <c r="C65" s="193" t="s">
        <v>188</v>
      </c>
      <c r="D65" s="194" t="s">
        <v>173</v>
      </c>
      <c r="E65" s="195">
        <v>7</v>
      </c>
      <c r="F65" s="195">
        <v>0</v>
      </c>
      <c r="G65" s="196">
        <f>E65*F65</f>
        <v>0</v>
      </c>
      <c r="O65" s="190">
        <v>2</v>
      </c>
      <c r="AA65" s="164">
        <v>1</v>
      </c>
      <c r="AB65" s="164">
        <v>1</v>
      </c>
      <c r="AC65" s="164">
        <v>1</v>
      </c>
      <c r="AZ65" s="164">
        <v>1</v>
      </c>
      <c r="BA65" s="164">
        <f>IF(AZ65=1,G65,0)</f>
        <v>0</v>
      </c>
      <c r="BB65" s="164">
        <f>IF(AZ65=2,G65,0)</f>
        <v>0</v>
      </c>
      <c r="BC65" s="164">
        <f>IF(AZ65=3,G65,0)</f>
        <v>0</v>
      </c>
      <c r="BD65" s="164">
        <f>IF(AZ65=4,G65,0)</f>
        <v>0</v>
      </c>
      <c r="BE65" s="164">
        <f>IF(AZ65=5,G65,0)</f>
        <v>0</v>
      </c>
      <c r="CZ65" s="164">
        <v>0</v>
      </c>
    </row>
    <row r="66" spans="1:104" ht="12.75">
      <c r="A66" s="191">
        <v>51</v>
      </c>
      <c r="B66" s="192" t="s">
        <v>25</v>
      </c>
      <c r="C66" s="193" t="s">
        <v>189</v>
      </c>
      <c r="D66" s="194" t="s">
        <v>173</v>
      </c>
      <c r="E66" s="195">
        <v>2</v>
      </c>
      <c r="F66" s="195">
        <v>0</v>
      </c>
      <c r="G66" s="196">
        <f>E66*F66</f>
        <v>0</v>
      </c>
      <c r="O66" s="190">
        <v>2</v>
      </c>
      <c r="AA66" s="164">
        <v>12</v>
      </c>
      <c r="AB66" s="164">
        <v>0</v>
      </c>
      <c r="AC66" s="164">
        <v>53</v>
      </c>
      <c r="AZ66" s="164">
        <v>1</v>
      </c>
      <c r="BA66" s="164">
        <f>IF(AZ66=1,G66,0)</f>
        <v>0</v>
      </c>
      <c r="BB66" s="164">
        <f>IF(AZ66=2,G66,0)</f>
        <v>0</v>
      </c>
      <c r="BC66" s="164">
        <f>IF(AZ66=3,G66,0)</f>
        <v>0</v>
      </c>
      <c r="BD66" s="164">
        <f>IF(AZ66=4,G66,0)</f>
        <v>0</v>
      </c>
      <c r="BE66" s="164">
        <f>IF(AZ66=5,G66,0)</f>
        <v>0</v>
      </c>
      <c r="CZ66" s="164">
        <v>0</v>
      </c>
    </row>
    <row r="67" spans="1:104" ht="12.75">
      <c r="A67" s="191">
        <v>52</v>
      </c>
      <c r="B67" s="192" t="s">
        <v>25</v>
      </c>
      <c r="C67" s="193" t="s">
        <v>190</v>
      </c>
      <c r="D67" s="194" t="s">
        <v>173</v>
      </c>
      <c r="E67" s="195">
        <v>3</v>
      </c>
      <c r="F67" s="195">
        <v>0</v>
      </c>
      <c r="G67" s="196">
        <f>E67*F67</f>
        <v>0</v>
      </c>
      <c r="O67" s="190">
        <v>2</v>
      </c>
      <c r="AA67" s="164">
        <v>12</v>
      </c>
      <c r="AB67" s="164">
        <v>0</v>
      </c>
      <c r="AC67" s="164">
        <v>55</v>
      </c>
      <c r="AZ67" s="164">
        <v>1</v>
      </c>
      <c r="BA67" s="164">
        <f>IF(AZ67=1,G67,0)</f>
        <v>0</v>
      </c>
      <c r="BB67" s="164">
        <f>IF(AZ67=2,G67,0)</f>
        <v>0</v>
      </c>
      <c r="BC67" s="164">
        <f>IF(AZ67=3,G67,0)</f>
        <v>0</v>
      </c>
      <c r="BD67" s="164">
        <f>IF(AZ67=4,G67,0)</f>
        <v>0</v>
      </c>
      <c r="BE67" s="164">
        <f>IF(AZ67=5,G67,0)</f>
        <v>0</v>
      </c>
      <c r="CZ67" s="164">
        <v>0</v>
      </c>
    </row>
    <row r="68" spans="1:104" ht="12.75">
      <c r="A68" s="191">
        <v>53</v>
      </c>
      <c r="B68" s="192" t="s">
        <v>25</v>
      </c>
      <c r="C68" s="193" t="s">
        <v>191</v>
      </c>
      <c r="D68" s="194" t="s">
        <v>173</v>
      </c>
      <c r="E68" s="195">
        <v>2</v>
      </c>
      <c r="F68" s="195">
        <v>0</v>
      </c>
      <c r="G68" s="196">
        <f>E68*F68</f>
        <v>0</v>
      </c>
      <c r="O68" s="190">
        <v>2</v>
      </c>
      <c r="AA68" s="164">
        <v>12</v>
      </c>
      <c r="AB68" s="164">
        <v>0</v>
      </c>
      <c r="AC68" s="164">
        <v>56</v>
      </c>
      <c r="AZ68" s="164">
        <v>1</v>
      </c>
      <c r="BA68" s="164">
        <f>IF(AZ68=1,G68,0)</f>
        <v>0</v>
      </c>
      <c r="BB68" s="164">
        <f>IF(AZ68=2,G68,0)</f>
        <v>0</v>
      </c>
      <c r="BC68" s="164">
        <f>IF(AZ68=3,G68,0)</f>
        <v>0</v>
      </c>
      <c r="BD68" s="164">
        <f>IF(AZ68=4,G68,0)</f>
        <v>0</v>
      </c>
      <c r="BE68" s="164">
        <f>IF(AZ68=5,G68,0)</f>
        <v>0</v>
      </c>
      <c r="CZ68" s="164">
        <v>0</v>
      </c>
    </row>
    <row r="69" spans="1:104" ht="12.75">
      <c r="A69" s="191">
        <v>54</v>
      </c>
      <c r="B69" s="192" t="s">
        <v>25</v>
      </c>
      <c r="C69" s="193" t="s">
        <v>192</v>
      </c>
      <c r="D69" s="194" t="s">
        <v>173</v>
      </c>
      <c r="E69" s="195">
        <v>1</v>
      </c>
      <c r="F69" s="195">
        <v>0</v>
      </c>
      <c r="G69" s="196">
        <f>E69*F69</f>
        <v>0</v>
      </c>
      <c r="O69" s="190">
        <v>2</v>
      </c>
      <c r="AA69" s="164">
        <v>12</v>
      </c>
      <c r="AB69" s="164">
        <v>0</v>
      </c>
      <c r="AC69" s="164">
        <v>110</v>
      </c>
      <c r="AZ69" s="164">
        <v>1</v>
      </c>
      <c r="BA69" s="164">
        <f>IF(AZ69=1,G69,0)</f>
        <v>0</v>
      </c>
      <c r="BB69" s="164">
        <f>IF(AZ69=2,G69,0)</f>
        <v>0</v>
      </c>
      <c r="BC69" s="164">
        <f>IF(AZ69=3,G69,0)</f>
        <v>0</v>
      </c>
      <c r="BD69" s="164">
        <f>IF(AZ69=4,G69,0)</f>
        <v>0</v>
      </c>
      <c r="BE69" s="164">
        <f>IF(AZ69=5,G69,0)</f>
        <v>0</v>
      </c>
      <c r="CZ69" s="164">
        <v>0</v>
      </c>
    </row>
    <row r="70" spans="1:104" ht="12.75">
      <c r="A70" s="191">
        <v>55</v>
      </c>
      <c r="B70" s="192" t="s">
        <v>25</v>
      </c>
      <c r="C70" s="193" t="s">
        <v>193</v>
      </c>
      <c r="D70" s="194" t="s">
        <v>175</v>
      </c>
      <c r="E70" s="195">
        <v>2</v>
      </c>
      <c r="F70" s="195">
        <v>0</v>
      </c>
      <c r="G70" s="196">
        <f>E70*F70</f>
        <v>0</v>
      </c>
      <c r="O70" s="190">
        <v>2</v>
      </c>
      <c r="AA70" s="164">
        <v>12</v>
      </c>
      <c r="AB70" s="164">
        <v>0</v>
      </c>
      <c r="AC70" s="164">
        <v>57</v>
      </c>
      <c r="AZ70" s="164">
        <v>1</v>
      </c>
      <c r="BA70" s="164">
        <f>IF(AZ70=1,G70,0)</f>
        <v>0</v>
      </c>
      <c r="BB70" s="164">
        <f>IF(AZ70=2,G70,0)</f>
        <v>0</v>
      </c>
      <c r="BC70" s="164">
        <f>IF(AZ70=3,G70,0)</f>
        <v>0</v>
      </c>
      <c r="BD70" s="164">
        <f>IF(AZ70=4,G70,0)</f>
        <v>0</v>
      </c>
      <c r="BE70" s="164">
        <f>IF(AZ70=5,G70,0)</f>
        <v>0</v>
      </c>
      <c r="CZ70" s="164">
        <v>0</v>
      </c>
    </row>
    <row r="71" spans="1:104" ht="22.5">
      <c r="A71" s="191">
        <v>56</v>
      </c>
      <c r="B71" s="192" t="s">
        <v>194</v>
      </c>
      <c r="C71" s="193" t="s">
        <v>195</v>
      </c>
      <c r="D71" s="194" t="s">
        <v>173</v>
      </c>
      <c r="E71" s="195">
        <v>3</v>
      </c>
      <c r="F71" s="195">
        <v>0</v>
      </c>
      <c r="G71" s="196">
        <f>E71*F71</f>
        <v>0</v>
      </c>
      <c r="O71" s="190">
        <v>2</v>
      </c>
      <c r="AA71" s="164">
        <v>1</v>
      </c>
      <c r="AB71" s="164">
        <v>1</v>
      </c>
      <c r="AC71" s="164">
        <v>1</v>
      </c>
      <c r="AZ71" s="164">
        <v>1</v>
      </c>
      <c r="BA71" s="164">
        <f>IF(AZ71=1,G71,0)</f>
        <v>0</v>
      </c>
      <c r="BB71" s="164">
        <f>IF(AZ71=2,G71,0)</f>
        <v>0</v>
      </c>
      <c r="BC71" s="164">
        <f>IF(AZ71=3,G71,0)</f>
        <v>0</v>
      </c>
      <c r="BD71" s="164">
        <f>IF(AZ71=4,G71,0)</f>
        <v>0</v>
      </c>
      <c r="BE71" s="164">
        <f>IF(AZ71=5,G71,0)</f>
        <v>0</v>
      </c>
      <c r="CZ71" s="164">
        <v>2E-05</v>
      </c>
    </row>
    <row r="72" spans="1:104" ht="12.75">
      <c r="A72" s="191">
        <v>57</v>
      </c>
      <c r="B72" s="192" t="s">
        <v>25</v>
      </c>
      <c r="C72" s="193" t="s">
        <v>196</v>
      </c>
      <c r="D72" s="194" t="s">
        <v>173</v>
      </c>
      <c r="E72" s="195">
        <v>3</v>
      </c>
      <c r="F72" s="195">
        <v>0</v>
      </c>
      <c r="G72" s="196">
        <f>E72*F72</f>
        <v>0</v>
      </c>
      <c r="O72" s="190">
        <v>2</v>
      </c>
      <c r="AA72" s="164">
        <v>12</v>
      </c>
      <c r="AB72" s="164">
        <v>0</v>
      </c>
      <c r="AC72" s="164">
        <v>60</v>
      </c>
      <c r="AZ72" s="164">
        <v>1</v>
      </c>
      <c r="BA72" s="164">
        <f>IF(AZ72=1,G72,0)</f>
        <v>0</v>
      </c>
      <c r="BB72" s="164">
        <f>IF(AZ72=2,G72,0)</f>
        <v>0</v>
      </c>
      <c r="BC72" s="164">
        <f>IF(AZ72=3,G72,0)</f>
        <v>0</v>
      </c>
      <c r="BD72" s="164">
        <f>IF(AZ72=4,G72,0)</f>
        <v>0</v>
      </c>
      <c r="BE72" s="164">
        <f>IF(AZ72=5,G72,0)</f>
        <v>0</v>
      </c>
      <c r="CZ72" s="164">
        <v>0</v>
      </c>
    </row>
    <row r="73" spans="1:104" ht="12.75">
      <c r="A73" s="191">
        <v>58</v>
      </c>
      <c r="B73" s="192" t="s">
        <v>25</v>
      </c>
      <c r="C73" s="193" t="s">
        <v>197</v>
      </c>
      <c r="D73" s="194" t="s">
        <v>173</v>
      </c>
      <c r="E73" s="195">
        <v>3</v>
      </c>
      <c r="F73" s="195">
        <v>0</v>
      </c>
      <c r="G73" s="196">
        <f>E73*F73</f>
        <v>0</v>
      </c>
      <c r="O73" s="190">
        <v>2</v>
      </c>
      <c r="AA73" s="164">
        <v>12</v>
      </c>
      <c r="AB73" s="164">
        <v>0</v>
      </c>
      <c r="AC73" s="164">
        <v>54</v>
      </c>
      <c r="AZ73" s="164">
        <v>1</v>
      </c>
      <c r="BA73" s="164">
        <f>IF(AZ73=1,G73,0)</f>
        <v>0</v>
      </c>
      <c r="BB73" s="164">
        <f>IF(AZ73=2,G73,0)</f>
        <v>0</v>
      </c>
      <c r="BC73" s="164">
        <f>IF(AZ73=3,G73,0)</f>
        <v>0</v>
      </c>
      <c r="BD73" s="164">
        <f>IF(AZ73=4,G73,0)</f>
        <v>0</v>
      </c>
      <c r="BE73" s="164">
        <f>IF(AZ73=5,G73,0)</f>
        <v>0</v>
      </c>
      <c r="CZ73" s="164">
        <v>0</v>
      </c>
    </row>
    <row r="74" spans="1:104" ht="12.75">
      <c r="A74" s="191">
        <v>59</v>
      </c>
      <c r="B74" s="192" t="s">
        <v>25</v>
      </c>
      <c r="C74" s="193" t="s">
        <v>198</v>
      </c>
      <c r="D74" s="194" t="s">
        <v>173</v>
      </c>
      <c r="E74" s="195">
        <v>3</v>
      </c>
      <c r="F74" s="195">
        <v>0</v>
      </c>
      <c r="G74" s="196">
        <f>E74*F74</f>
        <v>0</v>
      </c>
      <c r="O74" s="190">
        <v>2</v>
      </c>
      <c r="AA74" s="164">
        <v>12</v>
      </c>
      <c r="AB74" s="164">
        <v>0</v>
      </c>
      <c r="AC74" s="164">
        <v>188</v>
      </c>
      <c r="AZ74" s="164">
        <v>1</v>
      </c>
      <c r="BA74" s="164">
        <f>IF(AZ74=1,G74,0)</f>
        <v>0</v>
      </c>
      <c r="BB74" s="164">
        <f>IF(AZ74=2,G74,0)</f>
        <v>0</v>
      </c>
      <c r="BC74" s="164">
        <f>IF(AZ74=3,G74,0)</f>
        <v>0</v>
      </c>
      <c r="BD74" s="164">
        <f>IF(AZ74=4,G74,0)</f>
        <v>0</v>
      </c>
      <c r="BE74" s="164">
        <f>IF(AZ74=5,G74,0)</f>
        <v>0</v>
      </c>
      <c r="CZ74" s="164">
        <v>0</v>
      </c>
    </row>
    <row r="75" spans="1:104" ht="12.75">
      <c r="A75" s="191">
        <v>60</v>
      </c>
      <c r="B75" s="192" t="s">
        <v>199</v>
      </c>
      <c r="C75" s="193" t="s">
        <v>200</v>
      </c>
      <c r="D75" s="194" t="s">
        <v>173</v>
      </c>
      <c r="E75" s="195">
        <v>4</v>
      </c>
      <c r="F75" s="195">
        <v>0</v>
      </c>
      <c r="G75" s="196">
        <f>E75*F75</f>
        <v>0</v>
      </c>
      <c r="O75" s="190">
        <v>2</v>
      </c>
      <c r="AA75" s="164">
        <v>1</v>
      </c>
      <c r="AB75" s="164">
        <v>1</v>
      </c>
      <c r="AC75" s="164">
        <v>1</v>
      </c>
      <c r="AZ75" s="164">
        <v>1</v>
      </c>
      <c r="BA75" s="164">
        <f>IF(AZ75=1,G75,0)</f>
        <v>0</v>
      </c>
      <c r="BB75" s="164">
        <f>IF(AZ75=2,G75,0)</f>
        <v>0</v>
      </c>
      <c r="BC75" s="164">
        <f>IF(AZ75=3,G75,0)</f>
        <v>0</v>
      </c>
      <c r="BD75" s="164">
        <f>IF(AZ75=4,G75,0)</f>
        <v>0</v>
      </c>
      <c r="BE75" s="164">
        <f>IF(AZ75=5,G75,0)</f>
        <v>0</v>
      </c>
      <c r="CZ75" s="164">
        <v>0</v>
      </c>
    </row>
    <row r="76" spans="1:104" ht="12.75">
      <c r="A76" s="191">
        <v>61</v>
      </c>
      <c r="B76" s="192" t="s">
        <v>25</v>
      </c>
      <c r="C76" s="193" t="s">
        <v>201</v>
      </c>
      <c r="D76" s="194" t="s">
        <v>173</v>
      </c>
      <c r="E76" s="195">
        <v>1</v>
      </c>
      <c r="F76" s="195">
        <v>0</v>
      </c>
      <c r="G76" s="196">
        <f>E76*F76</f>
        <v>0</v>
      </c>
      <c r="O76" s="190">
        <v>2</v>
      </c>
      <c r="AA76" s="164">
        <v>12</v>
      </c>
      <c r="AB76" s="164">
        <v>0</v>
      </c>
      <c r="AC76" s="164">
        <v>58</v>
      </c>
      <c r="AZ76" s="164">
        <v>1</v>
      </c>
      <c r="BA76" s="164">
        <f>IF(AZ76=1,G76,0)</f>
        <v>0</v>
      </c>
      <c r="BB76" s="164">
        <f>IF(AZ76=2,G76,0)</f>
        <v>0</v>
      </c>
      <c r="BC76" s="164">
        <f>IF(AZ76=3,G76,0)</f>
        <v>0</v>
      </c>
      <c r="BD76" s="164">
        <f>IF(AZ76=4,G76,0)</f>
        <v>0</v>
      </c>
      <c r="BE76" s="164">
        <f>IF(AZ76=5,G76,0)</f>
        <v>0</v>
      </c>
      <c r="CZ76" s="164">
        <v>0</v>
      </c>
    </row>
    <row r="77" spans="1:104" ht="12.75">
      <c r="A77" s="191">
        <v>62</v>
      </c>
      <c r="B77" s="192" t="s">
        <v>25</v>
      </c>
      <c r="C77" s="193" t="s">
        <v>202</v>
      </c>
      <c r="D77" s="194" t="s">
        <v>173</v>
      </c>
      <c r="E77" s="195">
        <v>3</v>
      </c>
      <c r="F77" s="195">
        <v>0</v>
      </c>
      <c r="G77" s="196">
        <f>E77*F77</f>
        <v>0</v>
      </c>
      <c r="O77" s="190">
        <v>2</v>
      </c>
      <c r="AA77" s="164">
        <v>12</v>
      </c>
      <c r="AB77" s="164">
        <v>0</v>
      </c>
      <c r="AC77" s="164">
        <v>189</v>
      </c>
      <c r="AZ77" s="164">
        <v>1</v>
      </c>
      <c r="BA77" s="164">
        <f>IF(AZ77=1,G77,0)</f>
        <v>0</v>
      </c>
      <c r="BB77" s="164">
        <f>IF(AZ77=2,G77,0)</f>
        <v>0</v>
      </c>
      <c r="BC77" s="164">
        <f>IF(AZ77=3,G77,0)</f>
        <v>0</v>
      </c>
      <c r="BD77" s="164">
        <f>IF(AZ77=4,G77,0)</f>
        <v>0</v>
      </c>
      <c r="BE77" s="164">
        <f>IF(AZ77=5,G77,0)</f>
        <v>0</v>
      </c>
      <c r="CZ77" s="164">
        <v>0</v>
      </c>
    </row>
    <row r="78" spans="1:104" ht="12.75">
      <c r="A78" s="191">
        <v>63</v>
      </c>
      <c r="B78" s="192" t="s">
        <v>203</v>
      </c>
      <c r="C78" s="193" t="s">
        <v>204</v>
      </c>
      <c r="D78" s="194" t="s">
        <v>173</v>
      </c>
      <c r="E78" s="195">
        <v>6</v>
      </c>
      <c r="F78" s="195">
        <v>0</v>
      </c>
      <c r="G78" s="196">
        <f>E78*F78</f>
        <v>0</v>
      </c>
      <c r="O78" s="190">
        <v>2</v>
      </c>
      <c r="AA78" s="164">
        <v>1</v>
      </c>
      <c r="AB78" s="164">
        <v>1</v>
      </c>
      <c r="AC78" s="164">
        <v>1</v>
      </c>
      <c r="AZ78" s="164">
        <v>1</v>
      </c>
      <c r="BA78" s="164">
        <f>IF(AZ78=1,G78,0)</f>
        <v>0</v>
      </c>
      <c r="BB78" s="164">
        <f>IF(AZ78=2,G78,0)</f>
        <v>0</v>
      </c>
      <c r="BC78" s="164">
        <f>IF(AZ78=3,G78,0)</f>
        <v>0</v>
      </c>
      <c r="BD78" s="164">
        <f>IF(AZ78=4,G78,0)</f>
        <v>0</v>
      </c>
      <c r="BE78" s="164">
        <f>IF(AZ78=5,G78,0)</f>
        <v>0</v>
      </c>
      <c r="CZ78" s="164">
        <v>0.11178</v>
      </c>
    </row>
    <row r="79" spans="1:104" ht="12.75">
      <c r="A79" s="191">
        <v>64</v>
      </c>
      <c r="B79" s="192" t="s">
        <v>25</v>
      </c>
      <c r="C79" s="193" t="s">
        <v>205</v>
      </c>
      <c r="D79" s="194" t="s">
        <v>173</v>
      </c>
      <c r="E79" s="195">
        <v>1</v>
      </c>
      <c r="F79" s="195">
        <v>0</v>
      </c>
      <c r="G79" s="196">
        <f>E79*F79</f>
        <v>0</v>
      </c>
      <c r="O79" s="190">
        <v>2</v>
      </c>
      <c r="AA79" s="164">
        <v>12</v>
      </c>
      <c r="AB79" s="164">
        <v>0</v>
      </c>
      <c r="AC79" s="164">
        <v>63</v>
      </c>
      <c r="AZ79" s="164">
        <v>1</v>
      </c>
      <c r="BA79" s="164">
        <f>IF(AZ79=1,G79,0)</f>
        <v>0</v>
      </c>
      <c r="BB79" s="164">
        <f>IF(AZ79=2,G79,0)</f>
        <v>0</v>
      </c>
      <c r="BC79" s="164">
        <f>IF(AZ79=3,G79,0)</f>
        <v>0</v>
      </c>
      <c r="BD79" s="164">
        <f>IF(AZ79=4,G79,0)</f>
        <v>0</v>
      </c>
      <c r="BE79" s="164">
        <f>IF(AZ79=5,G79,0)</f>
        <v>0</v>
      </c>
      <c r="CZ79" s="164">
        <v>0</v>
      </c>
    </row>
    <row r="80" spans="1:104" ht="12.75">
      <c r="A80" s="191">
        <v>65</v>
      </c>
      <c r="B80" s="192" t="s">
        <v>25</v>
      </c>
      <c r="C80" s="193" t="s">
        <v>206</v>
      </c>
      <c r="D80" s="194" t="s">
        <v>173</v>
      </c>
      <c r="E80" s="195">
        <v>5</v>
      </c>
      <c r="F80" s="195">
        <v>0</v>
      </c>
      <c r="G80" s="196">
        <f>E80*F80</f>
        <v>0</v>
      </c>
      <c r="O80" s="190">
        <v>2</v>
      </c>
      <c r="AA80" s="164">
        <v>12</v>
      </c>
      <c r="AB80" s="164">
        <v>0</v>
      </c>
      <c r="AC80" s="164">
        <v>65</v>
      </c>
      <c r="AZ80" s="164">
        <v>1</v>
      </c>
      <c r="BA80" s="164">
        <f>IF(AZ80=1,G80,0)</f>
        <v>0</v>
      </c>
      <c r="BB80" s="164">
        <f>IF(AZ80=2,G80,0)</f>
        <v>0</v>
      </c>
      <c r="BC80" s="164">
        <f>IF(AZ80=3,G80,0)</f>
        <v>0</v>
      </c>
      <c r="BD80" s="164">
        <f>IF(AZ80=4,G80,0)</f>
        <v>0</v>
      </c>
      <c r="BE80" s="164">
        <f>IF(AZ80=5,G80,0)</f>
        <v>0</v>
      </c>
      <c r="CZ80" s="164">
        <v>0</v>
      </c>
    </row>
    <row r="81" spans="1:104" ht="12.75">
      <c r="A81" s="191">
        <v>66</v>
      </c>
      <c r="B81" s="192" t="s">
        <v>207</v>
      </c>
      <c r="C81" s="193" t="s">
        <v>208</v>
      </c>
      <c r="D81" s="194" t="s">
        <v>173</v>
      </c>
      <c r="E81" s="195">
        <v>2</v>
      </c>
      <c r="F81" s="195">
        <v>0</v>
      </c>
      <c r="G81" s="196">
        <f>E81*F81</f>
        <v>0</v>
      </c>
      <c r="O81" s="190">
        <v>2</v>
      </c>
      <c r="AA81" s="164">
        <v>1</v>
      </c>
      <c r="AB81" s="164">
        <v>1</v>
      </c>
      <c r="AC81" s="164">
        <v>1</v>
      </c>
      <c r="AZ81" s="164">
        <v>1</v>
      </c>
      <c r="BA81" s="164">
        <f>IF(AZ81=1,G81,0)</f>
        <v>0</v>
      </c>
      <c r="BB81" s="164">
        <f>IF(AZ81=2,G81,0)</f>
        <v>0</v>
      </c>
      <c r="BC81" s="164">
        <f>IF(AZ81=3,G81,0)</f>
        <v>0</v>
      </c>
      <c r="BD81" s="164">
        <f>IF(AZ81=4,G81,0)</f>
        <v>0</v>
      </c>
      <c r="BE81" s="164">
        <f>IF(AZ81=5,G81,0)</f>
        <v>0</v>
      </c>
      <c r="CZ81" s="164">
        <v>0.29823</v>
      </c>
    </row>
    <row r="82" spans="1:104" ht="12.75">
      <c r="A82" s="191">
        <v>67</v>
      </c>
      <c r="B82" s="192" t="s">
        <v>25</v>
      </c>
      <c r="C82" s="193" t="s">
        <v>209</v>
      </c>
      <c r="D82" s="194" t="s">
        <v>173</v>
      </c>
      <c r="E82" s="195">
        <v>2</v>
      </c>
      <c r="F82" s="195">
        <v>0</v>
      </c>
      <c r="G82" s="196">
        <f>E82*F82</f>
        <v>0</v>
      </c>
      <c r="O82" s="190">
        <v>2</v>
      </c>
      <c r="AA82" s="164">
        <v>12</v>
      </c>
      <c r="AB82" s="164">
        <v>0</v>
      </c>
      <c r="AC82" s="164">
        <v>64</v>
      </c>
      <c r="AZ82" s="164">
        <v>1</v>
      </c>
      <c r="BA82" s="164">
        <f>IF(AZ82=1,G82,0)</f>
        <v>0</v>
      </c>
      <c r="BB82" s="164">
        <f>IF(AZ82=2,G82,0)</f>
        <v>0</v>
      </c>
      <c r="BC82" s="164">
        <f>IF(AZ82=3,G82,0)</f>
        <v>0</v>
      </c>
      <c r="BD82" s="164">
        <f>IF(AZ82=4,G82,0)</f>
        <v>0</v>
      </c>
      <c r="BE82" s="164">
        <f>IF(AZ82=5,G82,0)</f>
        <v>0</v>
      </c>
      <c r="CZ82" s="164">
        <v>0</v>
      </c>
    </row>
    <row r="83" spans="1:104" ht="12.75">
      <c r="A83" s="191">
        <v>68</v>
      </c>
      <c r="B83" s="192" t="s">
        <v>25</v>
      </c>
      <c r="C83" s="193" t="s">
        <v>210</v>
      </c>
      <c r="D83" s="194" t="s">
        <v>173</v>
      </c>
      <c r="E83" s="195">
        <v>2</v>
      </c>
      <c r="F83" s="195">
        <v>0</v>
      </c>
      <c r="G83" s="196">
        <f>E83*F83</f>
        <v>0</v>
      </c>
      <c r="O83" s="190">
        <v>2</v>
      </c>
      <c r="AA83" s="164">
        <v>12</v>
      </c>
      <c r="AB83" s="164">
        <v>0</v>
      </c>
      <c r="AC83" s="164">
        <v>66</v>
      </c>
      <c r="AZ83" s="164">
        <v>1</v>
      </c>
      <c r="BA83" s="164">
        <f>IF(AZ83=1,G83,0)</f>
        <v>0</v>
      </c>
      <c r="BB83" s="164">
        <f>IF(AZ83=2,G83,0)</f>
        <v>0</v>
      </c>
      <c r="BC83" s="164">
        <f>IF(AZ83=3,G83,0)</f>
        <v>0</v>
      </c>
      <c r="BD83" s="164">
        <f>IF(AZ83=4,G83,0)</f>
        <v>0</v>
      </c>
      <c r="BE83" s="164">
        <f>IF(AZ83=5,G83,0)</f>
        <v>0</v>
      </c>
      <c r="CZ83" s="164">
        <v>0</v>
      </c>
    </row>
    <row r="84" spans="1:104" ht="12.75">
      <c r="A84" s="191">
        <v>69</v>
      </c>
      <c r="B84" s="192" t="s">
        <v>25</v>
      </c>
      <c r="C84" s="193" t="s">
        <v>211</v>
      </c>
      <c r="D84" s="194" t="s">
        <v>173</v>
      </c>
      <c r="E84" s="195">
        <v>6</v>
      </c>
      <c r="F84" s="195">
        <v>0</v>
      </c>
      <c r="G84" s="196">
        <f>E84*F84</f>
        <v>0</v>
      </c>
      <c r="O84" s="190">
        <v>2</v>
      </c>
      <c r="AA84" s="164">
        <v>12</v>
      </c>
      <c r="AB84" s="164">
        <v>0</v>
      </c>
      <c r="AC84" s="164">
        <v>190</v>
      </c>
      <c r="AZ84" s="164">
        <v>1</v>
      </c>
      <c r="BA84" s="164">
        <f>IF(AZ84=1,G84,0)</f>
        <v>0</v>
      </c>
      <c r="BB84" s="164">
        <f>IF(AZ84=2,G84,0)</f>
        <v>0</v>
      </c>
      <c r="BC84" s="164">
        <f>IF(AZ84=3,G84,0)</f>
        <v>0</v>
      </c>
      <c r="BD84" s="164">
        <f>IF(AZ84=4,G84,0)</f>
        <v>0</v>
      </c>
      <c r="BE84" s="164">
        <f>IF(AZ84=5,G84,0)</f>
        <v>0</v>
      </c>
      <c r="CZ84" s="164">
        <v>0</v>
      </c>
    </row>
    <row r="85" spans="1:104" ht="12.75">
      <c r="A85" s="191">
        <v>70</v>
      </c>
      <c r="B85" s="192" t="s">
        <v>212</v>
      </c>
      <c r="C85" s="193" t="s">
        <v>213</v>
      </c>
      <c r="D85" s="194" t="s">
        <v>98</v>
      </c>
      <c r="E85" s="195">
        <v>440</v>
      </c>
      <c r="F85" s="195">
        <v>0</v>
      </c>
      <c r="G85" s="196">
        <f>E85*F85</f>
        <v>0</v>
      </c>
      <c r="O85" s="190">
        <v>2</v>
      </c>
      <c r="AA85" s="164">
        <v>1</v>
      </c>
      <c r="AB85" s="164">
        <v>1</v>
      </c>
      <c r="AC85" s="164">
        <v>1</v>
      </c>
      <c r="AZ85" s="164">
        <v>1</v>
      </c>
      <c r="BA85" s="164">
        <f>IF(AZ85=1,G85,0)</f>
        <v>0</v>
      </c>
      <c r="BB85" s="164">
        <f>IF(AZ85=2,G85,0)</f>
        <v>0</v>
      </c>
      <c r="BC85" s="164">
        <f>IF(AZ85=3,G85,0)</f>
        <v>0</v>
      </c>
      <c r="BD85" s="164">
        <f>IF(AZ85=4,G85,0)</f>
        <v>0</v>
      </c>
      <c r="BE85" s="164">
        <f>IF(AZ85=5,G85,0)</f>
        <v>0</v>
      </c>
      <c r="CZ85" s="164">
        <v>0</v>
      </c>
    </row>
    <row r="86" spans="1:104" ht="12.75">
      <c r="A86" s="191">
        <v>71</v>
      </c>
      <c r="B86" s="192" t="s">
        <v>214</v>
      </c>
      <c r="C86" s="193" t="s">
        <v>215</v>
      </c>
      <c r="D86" s="194" t="s">
        <v>98</v>
      </c>
      <c r="E86" s="195">
        <v>440</v>
      </c>
      <c r="F86" s="195">
        <v>0</v>
      </c>
      <c r="G86" s="196">
        <f>E86*F86</f>
        <v>0</v>
      </c>
      <c r="O86" s="190">
        <v>2</v>
      </c>
      <c r="AA86" s="164">
        <v>1</v>
      </c>
      <c r="AB86" s="164">
        <v>1</v>
      </c>
      <c r="AC86" s="164">
        <v>1</v>
      </c>
      <c r="AZ86" s="164">
        <v>1</v>
      </c>
      <c r="BA86" s="164">
        <f>IF(AZ86=1,G86,0)</f>
        <v>0</v>
      </c>
      <c r="BB86" s="164">
        <f>IF(AZ86=2,G86,0)</f>
        <v>0</v>
      </c>
      <c r="BC86" s="164">
        <f>IF(AZ86=3,G86,0)</f>
        <v>0</v>
      </c>
      <c r="BD86" s="164">
        <f>IF(AZ86=4,G86,0)</f>
        <v>0</v>
      </c>
      <c r="BE86" s="164">
        <f>IF(AZ86=5,G86,0)</f>
        <v>0</v>
      </c>
      <c r="CZ86" s="164">
        <v>0</v>
      </c>
    </row>
    <row r="87" spans="1:57" ht="12.75">
      <c r="A87" s="197"/>
      <c r="B87" s="198" t="s">
        <v>75</v>
      </c>
      <c r="C87" s="199" t="str">
        <f>CONCATENATE(B50," ",C50)</f>
        <v>8 Trubní vedení</v>
      </c>
      <c r="D87" s="197"/>
      <c r="E87" s="200"/>
      <c r="F87" s="200"/>
      <c r="G87" s="201">
        <f>SUM(G50:G86)</f>
        <v>0</v>
      </c>
      <c r="O87" s="190">
        <v>4</v>
      </c>
      <c r="BA87" s="202">
        <f>SUM(BA50:BA86)</f>
        <v>0</v>
      </c>
      <c r="BB87" s="202">
        <f>SUM(BB50:BB86)</f>
        <v>0</v>
      </c>
      <c r="BC87" s="202">
        <f>SUM(BC50:BC86)</f>
        <v>0</v>
      </c>
      <c r="BD87" s="202">
        <f>SUM(BD50:BD86)</f>
        <v>0</v>
      </c>
      <c r="BE87" s="202">
        <f>SUM(BE50:BE86)</f>
        <v>0</v>
      </c>
    </row>
    <row r="88" spans="1:15" ht="12.75">
      <c r="A88" s="183" t="s">
        <v>72</v>
      </c>
      <c r="B88" s="184" t="s">
        <v>216</v>
      </c>
      <c r="C88" s="185" t="s">
        <v>217</v>
      </c>
      <c r="D88" s="186"/>
      <c r="E88" s="187"/>
      <c r="F88" s="187"/>
      <c r="G88" s="188"/>
      <c r="H88" s="189"/>
      <c r="I88" s="189"/>
      <c r="O88" s="190">
        <v>1</v>
      </c>
    </row>
    <row r="89" spans="1:104" ht="12.75">
      <c r="A89" s="191">
        <v>72</v>
      </c>
      <c r="B89" s="192" t="s">
        <v>218</v>
      </c>
      <c r="C89" s="193" t="s">
        <v>219</v>
      </c>
      <c r="D89" s="194" t="s">
        <v>106</v>
      </c>
      <c r="E89" s="195">
        <v>277.83504546</v>
      </c>
      <c r="F89" s="195">
        <v>0</v>
      </c>
      <c r="G89" s="196">
        <f>E89*F89</f>
        <v>0</v>
      </c>
      <c r="O89" s="190">
        <v>2</v>
      </c>
      <c r="AA89" s="164">
        <v>7</v>
      </c>
      <c r="AB89" s="164">
        <v>1</v>
      </c>
      <c r="AC89" s="164">
        <v>2</v>
      </c>
      <c r="AZ89" s="164">
        <v>1</v>
      </c>
      <c r="BA89" s="164">
        <f>IF(AZ89=1,G89,0)</f>
        <v>0</v>
      </c>
      <c r="BB89" s="164">
        <f>IF(AZ89=2,G89,0)</f>
        <v>0</v>
      </c>
      <c r="BC89" s="164">
        <f>IF(AZ89=3,G89,0)</f>
        <v>0</v>
      </c>
      <c r="BD89" s="164">
        <f>IF(AZ89=4,G89,0)</f>
        <v>0</v>
      </c>
      <c r="BE89" s="164">
        <f>IF(AZ89=5,G89,0)</f>
        <v>0</v>
      </c>
      <c r="CZ89" s="164">
        <v>0</v>
      </c>
    </row>
    <row r="90" spans="1:57" ht="12.75">
      <c r="A90" s="197"/>
      <c r="B90" s="198" t="s">
        <v>75</v>
      </c>
      <c r="C90" s="199" t="str">
        <f>CONCATENATE(B88," ",C88)</f>
        <v>99 Staveništní přesun hmot</v>
      </c>
      <c r="D90" s="197"/>
      <c r="E90" s="200"/>
      <c r="F90" s="200"/>
      <c r="G90" s="201">
        <f>SUM(G88:G89)</f>
        <v>0</v>
      </c>
      <c r="O90" s="190">
        <v>4</v>
      </c>
      <c r="BA90" s="202">
        <f>SUM(BA88:BA89)</f>
        <v>0</v>
      </c>
      <c r="BB90" s="202">
        <f>SUM(BB88:BB89)</f>
        <v>0</v>
      </c>
      <c r="BC90" s="202">
        <f>SUM(BC88:BC89)</f>
        <v>0</v>
      </c>
      <c r="BD90" s="202">
        <f>SUM(BD88:BD89)</f>
        <v>0</v>
      </c>
      <c r="BE90" s="202">
        <f>SUM(BE88:BE89)</f>
        <v>0</v>
      </c>
    </row>
    <row r="91" spans="1:15" ht="12.75">
      <c r="A91" s="183" t="s">
        <v>72</v>
      </c>
      <c r="B91" s="184" t="s">
        <v>220</v>
      </c>
      <c r="C91" s="185" t="s">
        <v>221</v>
      </c>
      <c r="D91" s="186"/>
      <c r="E91" s="187"/>
      <c r="F91" s="187"/>
      <c r="G91" s="188"/>
      <c r="H91" s="189"/>
      <c r="I91" s="189"/>
      <c r="O91" s="190">
        <v>1</v>
      </c>
    </row>
    <row r="92" spans="1:104" ht="22.5">
      <c r="A92" s="191">
        <v>73</v>
      </c>
      <c r="B92" s="192" t="s">
        <v>222</v>
      </c>
      <c r="C92" s="193" t="s">
        <v>223</v>
      </c>
      <c r="D92" s="194" t="s">
        <v>98</v>
      </c>
      <c r="E92" s="195">
        <v>445</v>
      </c>
      <c r="F92" s="195">
        <v>0</v>
      </c>
      <c r="G92" s="196">
        <f>E92*F92</f>
        <v>0</v>
      </c>
      <c r="O92" s="190">
        <v>2</v>
      </c>
      <c r="AA92" s="164">
        <v>1</v>
      </c>
      <c r="AB92" s="164">
        <v>9</v>
      </c>
      <c r="AC92" s="164">
        <v>9</v>
      </c>
      <c r="AZ92" s="164">
        <v>4</v>
      </c>
      <c r="BA92" s="164">
        <f>IF(AZ92=1,G92,0)</f>
        <v>0</v>
      </c>
      <c r="BB92" s="164">
        <f>IF(AZ92=2,G92,0)</f>
        <v>0</v>
      </c>
      <c r="BC92" s="164">
        <f>IF(AZ92=3,G92,0)</f>
        <v>0</v>
      </c>
      <c r="BD92" s="164">
        <f>IF(AZ92=4,G92,0)</f>
        <v>0</v>
      </c>
      <c r="BE92" s="164">
        <f>IF(AZ92=5,G92,0)</f>
        <v>0</v>
      </c>
      <c r="CZ92" s="164">
        <v>1E-05</v>
      </c>
    </row>
    <row r="93" spans="1:57" ht="12.75">
      <c r="A93" s="197"/>
      <c r="B93" s="198" t="s">
        <v>75</v>
      </c>
      <c r="C93" s="199" t="str">
        <f>CONCATENATE(B91," ",C91)</f>
        <v>M21 Elektromontáže</v>
      </c>
      <c r="D93" s="197"/>
      <c r="E93" s="200"/>
      <c r="F93" s="200"/>
      <c r="G93" s="201">
        <f>SUM(G91:G92)</f>
        <v>0</v>
      </c>
      <c r="O93" s="190">
        <v>4</v>
      </c>
      <c r="BA93" s="202">
        <f>SUM(BA91:BA92)</f>
        <v>0</v>
      </c>
      <c r="BB93" s="202">
        <f>SUM(BB91:BB92)</f>
        <v>0</v>
      </c>
      <c r="BC93" s="202">
        <f>SUM(BC91:BC92)</f>
        <v>0</v>
      </c>
      <c r="BD93" s="202">
        <f>SUM(BD91:BD92)</f>
        <v>0</v>
      </c>
      <c r="BE93" s="202">
        <f>SUM(BE91:BE92)</f>
        <v>0</v>
      </c>
    </row>
    <row r="94" spans="1:15" ht="12.75">
      <c r="A94" s="183" t="s">
        <v>72</v>
      </c>
      <c r="B94" s="184" t="s">
        <v>224</v>
      </c>
      <c r="C94" s="185" t="s">
        <v>225</v>
      </c>
      <c r="D94" s="186"/>
      <c r="E94" s="187"/>
      <c r="F94" s="187"/>
      <c r="G94" s="188"/>
      <c r="H94" s="189"/>
      <c r="I94" s="189"/>
      <c r="O94" s="190">
        <v>1</v>
      </c>
    </row>
    <row r="95" spans="1:104" ht="22.5">
      <c r="A95" s="191">
        <v>74</v>
      </c>
      <c r="B95" s="192" t="s">
        <v>226</v>
      </c>
      <c r="C95" s="193" t="s">
        <v>227</v>
      </c>
      <c r="D95" s="194" t="s">
        <v>98</v>
      </c>
      <c r="E95" s="195">
        <v>10</v>
      </c>
      <c r="F95" s="195">
        <v>0</v>
      </c>
      <c r="G95" s="196">
        <f>E95*F95</f>
        <v>0</v>
      </c>
      <c r="O95" s="190">
        <v>2</v>
      </c>
      <c r="AA95" s="164">
        <v>1</v>
      </c>
      <c r="AB95" s="164">
        <v>9</v>
      </c>
      <c r="AC95" s="164">
        <v>9</v>
      </c>
      <c r="AZ95" s="164">
        <v>4</v>
      </c>
      <c r="BA95" s="164">
        <f>IF(AZ95=1,G95,0)</f>
        <v>0</v>
      </c>
      <c r="BB95" s="164">
        <f>IF(AZ95=2,G95,0)</f>
        <v>0</v>
      </c>
      <c r="BC95" s="164">
        <f>IF(AZ95=3,G95,0)</f>
        <v>0</v>
      </c>
      <c r="BD95" s="164">
        <f>IF(AZ95=4,G95,0)</f>
        <v>0</v>
      </c>
      <c r="BE95" s="164">
        <f>IF(AZ95=5,G95,0)</f>
        <v>0</v>
      </c>
      <c r="CZ95" s="164">
        <v>0</v>
      </c>
    </row>
    <row r="96" spans="1:104" ht="12.75">
      <c r="A96" s="191">
        <v>75</v>
      </c>
      <c r="B96" s="192" t="s">
        <v>25</v>
      </c>
      <c r="C96" s="193" t="s">
        <v>228</v>
      </c>
      <c r="D96" s="194" t="s">
        <v>98</v>
      </c>
      <c r="E96" s="195">
        <v>10</v>
      </c>
      <c r="F96" s="195">
        <v>0</v>
      </c>
      <c r="G96" s="196">
        <f>E96*F96</f>
        <v>0</v>
      </c>
      <c r="O96" s="190">
        <v>2</v>
      </c>
      <c r="AA96" s="164">
        <v>12</v>
      </c>
      <c r="AB96" s="164">
        <v>0</v>
      </c>
      <c r="AC96" s="164">
        <v>72</v>
      </c>
      <c r="AZ96" s="164">
        <v>4</v>
      </c>
      <c r="BA96" s="164">
        <f>IF(AZ96=1,G96,0)</f>
        <v>0</v>
      </c>
      <c r="BB96" s="164">
        <f>IF(AZ96=2,G96,0)</f>
        <v>0</v>
      </c>
      <c r="BC96" s="164">
        <f>IF(AZ96=3,G96,0)</f>
        <v>0</v>
      </c>
      <c r="BD96" s="164">
        <f>IF(AZ96=4,G96,0)</f>
        <v>0</v>
      </c>
      <c r="BE96" s="164">
        <f>IF(AZ96=5,G96,0)</f>
        <v>0</v>
      </c>
      <c r="CZ96" s="164">
        <v>0</v>
      </c>
    </row>
    <row r="97" spans="1:104" ht="22.5">
      <c r="A97" s="191">
        <v>76</v>
      </c>
      <c r="B97" s="192" t="s">
        <v>229</v>
      </c>
      <c r="C97" s="193" t="s">
        <v>230</v>
      </c>
      <c r="D97" s="194" t="s">
        <v>98</v>
      </c>
      <c r="E97" s="195">
        <v>10</v>
      </c>
      <c r="F97" s="195">
        <v>0</v>
      </c>
      <c r="G97" s="196">
        <f>E97*F97</f>
        <v>0</v>
      </c>
      <c r="O97" s="190">
        <v>2</v>
      </c>
      <c r="AA97" s="164">
        <v>1</v>
      </c>
      <c r="AB97" s="164">
        <v>9</v>
      </c>
      <c r="AC97" s="164">
        <v>9</v>
      </c>
      <c r="AZ97" s="164">
        <v>4</v>
      </c>
      <c r="BA97" s="164">
        <f>IF(AZ97=1,G97,0)</f>
        <v>0</v>
      </c>
      <c r="BB97" s="164">
        <f>IF(AZ97=2,G97,0)</f>
        <v>0</v>
      </c>
      <c r="BC97" s="164">
        <f>IF(AZ97=3,G97,0)</f>
        <v>0</v>
      </c>
      <c r="BD97" s="164">
        <f>IF(AZ97=4,G97,0)</f>
        <v>0</v>
      </c>
      <c r="BE97" s="164">
        <f>IF(AZ97=5,G97,0)</f>
        <v>0</v>
      </c>
      <c r="CZ97" s="164">
        <v>0</v>
      </c>
    </row>
    <row r="98" spans="1:104" ht="12.75">
      <c r="A98" s="191">
        <v>77</v>
      </c>
      <c r="B98" s="192" t="s">
        <v>25</v>
      </c>
      <c r="C98" s="193" t="s">
        <v>231</v>
      </c>
      <c r="D98" s="194" t="s">
        <v>98</v>
      </c>
      <c r="E98" s="195">
        <v>10</v>
      </c>
      <c r="F98" s="195">
        <v>0</v>
      </c>
      <c r="G98" s="196">
        <f>E98*F98</f>
        <v>0</v>
      </c>
      <c r="O98" s="190">
        <v>2</v>
      </c>
      <c r="AA98" s="164">
        <v>12</v>
      </c>
      <c r="AB98" s="164">
        <v>0</v>
      </c>
      <c r="AC98" s="164">
        <v>193</v>
      </c>
      <c r="AZ98" s="164">
        <v>4</v>
      </c>
      <c r="BA98" s="164">
        <f>IF(AZ98=1,G98,0)</f>
        <v>0</v>
      </c>
      <c r="BB98" s="164">
        <f>IF(AZ98=2,G98,0)</f>
        <v>0</v>
      </c>
      <c r="BC98" s="164">
        <f>IF(AZ98=3,G98,0)</f>
        <v>0</v>
      </c>
      <c r="BD98" s="164">
        <f>IF(AZ98=4,G98,0)</f>
        <v>0</v>
      </c>
      <c r="BE98" s="164">
        <f>IF(AZ98=5,G98,0)</f>
        <v>0</v>
      </c>
      <c r="CZ98" s="164">
        <v>0</v>
      </c>
    </row>
    <row r="99" spans="1:104" ht="12.75">
      <c r="A99" s="191">
        <v>78</v>
      </c>
      <c r="B99" s="192" t="s">
        <v>232</v>
      </c>
      <c r="C99" s="193" t="s">
        <v>233</v>
      </c>
      <c r="D99" s="194" t="s">
        <v>98</v>
      </c>
      <c r="E99" s="195">
        <v>10</v>
      </c>
      <c r="F99" s="195">
        <v>0</v>
      </c>
      <c r="G99" s="196">
        <f>E99*F99</f>
        <v>0</v>
      </c>
      <c r="O99" s="190">
        <v>2</v>
      </c>
      <c r="AA99" s="164">
        <v>1</v>
      </c>
      <c r="AB99" s="164">
        <v>9</v>
      </c>
      <c r="AC99" s="164">
        <v>9</v>
      </c>
      <c r="AZ99" s="164">
        <v>4</v>
      </c>
      <c r="BA99" s="164">
        <f>IF(AZ99=1,G99,0)</f>
        <v>0</v>
      </c>
      <c r="BB99" s="164">
        <f>IF(AZ99=2,G99,0)</f>
        <v>0</v>
      </c>
      <c r="BC99" s="164">
        <f>IF(AZ99=3,G99,0)</f>
        <v>0</v>
      </c>
      <c r="BD99" s="164">
        <f>IF(AZ99=4,G99,0)</f>
        <v>0</v>
      </c>
      <c r="BE99" s="164">
        <f>IF(AZ99=5,G99,0)</f>
        <v>0</v>
      </c>
      <c r="CZ99" s="164">
        <v>0</v>
      </c>
    </row>
    <row r="100" spans="1:104" ht="12.75">
      <c r="A100" s="191">
        <v>79</v>
      </c>
      <c r="B100" s="192" t="s">
        <v>25</v>
      </c>
      <c r="C100" s="193" t="s">
        <v>234</v>
      </c>
      <c r="D100" s="194" t="s">
        <v>173</v>
      </c>
      <c r="E100" s="195">
        <v>32</v>
      </c>
      <c r="F100" s="195">
        <v>0</v>
      </c>
      <c r="G100" s="196">
        <f>E100*F100</f>
        <v>0</v>
      </c>
      <c r="O100" s="190">
        <v>2</v>
      </c>
      <c r="AA100" s="164">
        <v>12</v>
      </c>
      <c r="AB100" s="164">
        <v>0</v>
      </c>
      <c r="AC100" s="164">
        <v>73</v>
      </c>
      <c r="AZ100" s="164">
        <v>4</v>
      </c>
      <c r="BA100" s="164">
        <f>IF(AZ100=1,G100,0)</f>
        <v>0</v>
      </c>
      <c r="BB100" s="164">
        <f>IF(AZ100=2,G100,0)</f>
        <v>0</v>
      </c>
      <c r="BC100" s="164">
        <f>IF(AZ100=3,G100,0)</f>
        <v>0</v>
      </c>
      <c r="BD100" s="164">
        <f>IF(AZ100=4,G100,0)</f>
        <v>0</v>
      </c>
      <c r="BE100" s="164">
        <f>IF(AZ100=5,G100,0)</f>
        <v>0</v>
      </c>
      <c r="CZ100" s="164">
        <v>0</v>
      </c>
    </row>
    <row r="101" spans="1:104" ht="12.75">
      <c r="A101" s="191">
        <v>80</v>
      </c>
      <c r="B101" s="192" t="s">
        <v>25</v>
      </c>
      <c r="C101" s="193" t="s">
        <v>235</v>
      </c>
      <c r="D101" s="194" t="s">
        <v>173</v>
      </c>
      <c r="E101" s="195">
        <v>4</v>
      </c>
      <c r="F101" s="195">
        <v>0</v>
      </c>
      <c r="G101" s="196">
        <f>E101*F101</f>
        <v>0</v>
      </c>
      <c r="O101" s="190">
        <v>2</v>
      </c>
      <c r="AA101" s="164">
        <v>12</v>
      </c>
      <c r="AB101" s="164">
        <v>0</v>
      </c>
      <c r="AC101" s="164">
        <v>74</v>
      </c>
      <c r="AZ101" s="164">
        <v>4</v>
      </c>
      <c r="BA101" s="164">
        <f>IF(AZ101=1,G101,0)</f>
        <v>0</v>
      </c>
      <c r="BB101" s="164">
        <f>IF(AZ101=2,G101,0)</f>
        <v>0</v>
      </c>
      <c r="BC101" s="164">
        <f>IF(AZ101=3,G101,0)</f>
        <v>0</v>
      </c>
      <c r="BD101" s="164">
        <f>IF(AZ101=4,G101,0)</f>
        <v>0</v>
      </c>
      <c r="BE101" s="164">
        <f>IF(AZ101=5,G101,0)</f>
        <v>0</v>
      </c>
      <c r="CZ101" s="164">
        <v>0</v>
      </c>
    </row>
    <row r="102" spans="1:104" ht="12.75">
      <c r="A102" s="191">
        <v>81</v>
      </c>
      <c r="B102" s="192" t="s">
        <v>25</v>
      </c>
      <c r="C102" s="193" t="s">
        <v>236</v>
      </c>
      <c r="D102" s="194" t="s">
        <v>173</v>
      </c>
      <c r="E102" s="195">
        <v>6</v>
      </c>
      <c r="F102" s="195">
        <v>0</v>
      </c>
      <c r="G102" s="196">
        <f>E102*F102</f>
        <v>0</v>
      </c>
      <c r="O102" s="190">
        <v>2</v>
      </c>
      <c r="AA102" s="164">
        <v>12</v>
      </c>
      <c r="AB102" s="164">
        <v>0</v>
      </c>
      <c r="AC102" s="164">
        <v>194</v>
      </c>
      <c r="AZ102" s="164">
        <v>4</v>
      </c>
      <c r="BA102" s="164">
        <f>IF(AZ102=1,G102,0)</f>
        <v>0</v>
      </c>
      <c r="BB102" s="164">
        <f>IF(AZ102=2,G102,0)</f>
        <v>0</v>
      </c>
      <c r="BC102" s="164">
        <f>IF(AZ102=3,G102,0)</f>
        <v>0</v>
      </c>
      <c r="BD102" s="164">
        <f>IF(AZ102=4,G102,0)</f>
        <v>0</v>
      </c>
      <c r="BE102" s="164">
        <f>IF(AZ102=5,G102,0)</f>
        <v>0</v>
      </c>
      <c r="CZ102" s="164">
        <v>0</v>
      </c>
    </row>
    <row r="103" spans="1:104" ht="12.75">
      <c r="A103" s="191">
        <v>82</v>
      </c>
      <c r="B103" s="192" t="s">
        <v>237</v>
      </c>
      <c r="C103" s="193" t="s">
        <v>238</v>
      </c>
      <c r="D103" s="194" t="s">
        <v>173</v>
      </c>
      <c r="E103" s="195">
        <v>4</v>
      </c>
      <c r="F103" s="195">
        <v>0</v>
      </c>
      <c r="G103" s="196">
        <f>E103*F103</f>
        <v>0</v>
      </c>
      <c r="O103" s="190">
        <v>2</v>
      </c>
      <c r="AA103" s="164">
        <v>1</v>
      </c>
      <c r="AB103" s="164">
        <v>9</v>
      </c>
      <c r="AC103" s="164">
        <v>9</v>
      </c>
      <c r="AZ103" s="164">
        <v>4</v>
      </c>
      <c r="BA103" s="164">
        <f>IF(AZ103=1,G103,0)</f>
        <v>0</v>
      </c>
      <c r="BB103" s="164">
        <f>IF(AZ103=2,G103,0)</f>
        <v>0</v>
      </c>
      <c r="BC103" s="164">
        <f>IF(AZ103=3,G103,0)</f>
        <v>0</v>
      </c>
      <c r="BD103" s="164">
        <f>IF(AZ103=4,G103,0)</f>
        <v>0</v>
      </c>
      <c r="BE103" s="164">
        <f>IF(AZ103=5,G103,0)</f>
        <v>0</v>
      </c>
      <c r="CZ103" s="164">
        <v>0</v>
      </c>
    </row>
    <row r="104" spans="1:104" ht="12.75">
      <c r="A104" s="191">
        <v>83</v>
      </c>
      <c r="B104" s="192" t="s">
        <v>25</v>
      </c>
      <c r="C104" s="193" t="s">
        <v>239</v>
      </c>
      <c r="D104" s="194" t="s">
        <v>173</v>
      </c>
      <c r="E104" s="195">
        <v>4</v>
      </c>
      <c r="F104" s="195">
        <v>0</v>
      </c>
      <c r="G104" s="196">
        <f>E104*F104</f>
        <v>0</v>
      </c>
      <c r="O104" s="190">
        <v>2</v>
      </c>
      <c r="AA104" s="164">
        <v>12</v>
      </c>
      <c r="AB104" s="164">
        <v>0</v>
      </c>
      <c r="AC104" s="164">
        <v>75</v>
      </c>
      <c r="AZ104" s="164">
        <v>4</v>
      </c>
      <c r="BA104" s="164">
        <f>IF(AZ104=1,G104,0)</f>
        <v>0</v>
      </c>
      <c r="BB104" s="164">
        <f>IF(AZ104=2,G104,0)</f>
        <v>0</v>
      </c>
      <c r="BC104" s="164">
        <f>IF(AZ104=3,G104,0)</f>
        <v>0</v>
      </c>
      <c r="BD104" s="164">
        <f>IF(AZ104=4,G104,0)</f>
        <v>0</v>
      </c>
      <c r="BE104" s="164">
        <f>IF(AZ104=5,G104,0)</f>
        <v>0</v>
      </c>
      <c r="CZ104" s="164">
        <v>0</v>
      </c>
    </row>
    <row r="105" spans="1:104" ht="12.75">
      <c r="A105" s="191">
        <v>84</v>
      </c>
      <c r="B105" s="192" t="s">
        <v>25</v>
      </c>
      <c r="C105" s="193" t="s">
        <v>240</v>
      </c>
      <c r="D105" s="194" t="s">
        <v>173</v>
      </c>
      <c r="E105" s="195">
        <v>3</v>
      </c>
      <c r="F105" s="195">
        <v>0</v>
      </c>
      <c r="G105" s="196">
        <f>E105*F105</f>
        <v>0</v>
      </c>
      <c r="O105" s="190">
        <v>2</v>
      </c>
      <c r="AA105" s="164">
        <v>12</v>
      </c>
      <c r="AB105" s="164">
        <v>0</v>
      </c>
      <c r="AC105" s="164">
        <v>76</v>
      </c>
      <c r="AZ105" s="164">
        <v>4</v>
      </c>
      <c r="BA105" s="164">
        <f>IF(AZ105=1,G105,0)</f>
        <v>0</v>
      </c>
      <c r="BB105" s="164">
        <f>IF(AZ105=2,G105,0)</f>
        <v>0</v>
      </c>
      <c r="BC105" s="164">
        <f>IF(AZ105=3,G105,0)</f>
        <v>0</v>
      </c>
      <c r="BD105" s="164">
        <f>IF(AZ105=4,G105,0)</f>
        <v>0</v>
      </c>
      <c r="BE105" s="164">
        <f>IF(AZ105=5,G105,0)</f>
        <v>0</v>
      </c>
      <c r="CZ105" s="164">
        <v>0</v>
      </c>
    </row>
    <row r="106" spans="1:104" ht="12.75">
      <c r="A106" s="191">
        <v>85</v>
      </c>
      <c r="B106" s="192" t="s">
        <v>241</v>
      </c>
      <c r="C106" s="193" t="s">
        <v>242</v>
      </c>
      <c r="D106" s="194" t="s">
        <v>173</v>
      </c>
      <c r="E106" s="195">
        <v>1</v>
      </c>
      <c r="F106" s="195">
        <v>0</v>
      </c>
      <c r="G106" s="196">
        <f>E106*F106</f>
        <v>0</v>
      </c>
      <c r="O106" s="190">
        <v>2</v>
      </c>
      <c r="AA106" s="164">
        <v>1</v>
      </c>
      <c r="AB106" s="164">
        <v>9</v>
      </c>
      <c r="AC106" s="164">
        <v>9</v>
      </c>
      <c r="AZ106" s="164">
        <v>4</v>
      </c>
      <c r="BA106" s="164">
        <f>IF(AZ106=1,G106,0)</f>
        <v>0</v>
      </c>
      <c r="BB106" s="164">
        <f>IF(AZ106=2,G106,0)</f>
        <v>0</v>
      </c>
      <c r="BC106" s="164">
        <f>IF(AZ106=3,G106,0)</f>
        <v>0</v>
      </c>
      <c r="BD106" s="164">
        <f>IF(AZ106=4,G106,0)</f>
        <v>0</v>
      </c>
      <c r="BE106" s="164">
        <f>IF(AZ106=5,G106,0)</f>
        <v>0</v>
      </c>
      <c r="CZ106" s="164">
        <v>0.0037</v>
      </c>
    </row>
    <row r="107" spans="1:57" ht="12.75">
      <c r="A107" s="197"/>
      <c r="B107" s="198" t="s">
        <v>75</v>
      </c>
      <c r="C107" s="199" t="str">
        <f>CONCATENATE(B94," ",C94)</f>
        <v>M23 Montáže potrubí</v>
      </c>
      <c r="D107" s="197"/>
      <c r="E107" s="200"/>
      <c r="F107" s="200"/>
      <c r="G107" s="201">
        <f>SUM(G94:G106)</f>
        <v>0</v>
      </c>
      <c r="O107" s="190">
        <v>4</v>
      </c>
      <c r="BA107" s="202">
        <f>SUM(BA94:BA106)</f>
        <v>0</v>
      </c>
      <c r="BB107" s="202">
        <f>SUM(BB94:BB106)</f>
        <v>0</v>
      </c>
      <c r="BC107" s="202">
        <f>SUM(BC94:BC106)</f>
        <v>0</v>
      </c>
      <c r="BD107" s="202">
        <f>SUM(BD94:BD106)</f>
        <v>0</v>
      </c>
      <c r="BE107" s="202">
        <f>SUM(BE94:BE106)</f>
        <v>0</v>
      </c>
    </row>
    <row r="108" spans="1:15" ht="12.75">
      <c r="A108" s="183" t="s">
        <v>72</v>
      </c>
      <c r="B108" s="184" t="s">
        <v>243</v>
      </c>
      <c r="C108" s="185" t="s">
        <v>244</v>
      </c>
      <c r="D108" s="186"/>
      <c r="E108" s="187"/>
      <c r="F108" s="187"/>
      <c r="G108" s="188"/>
      <c r="H108" s="189"/>
      <c r="I108" s="189"/>
      <c r="O108" s="190">
        <v>1</v>
      </c>
    </row>
    <row r="109" spans="1:104" ht="12.75">
      <c r="A109" s="191">
        <v>86</v>
      </c>
      <c r="B109" s="192" t="s">
        <v>245</v>
      </c>
      <c r="C109" s="193" t="s">
        <v>246</v>
      </c>
      <c r="D109" s="194" t="s">
        <v>98</v>
      </c>
      <c r="E109" s="195">
        <v>440</v>
      </c>
      <c r="F109" s="195">
        <v>0</v>
      </c>
      <c r="G109" s="196">
        <f>E109*F109</f>
        <v>0</v>
      </c>
      <c r="O109" s="190">
        <v>2</v>
      </c>
      <c r="AA109" s="164">
        <v>1</v>
      </c>
      <c r="AB109" s="164">
        <v>9</v>
      </c>
      <c r="AC109" s="164">
        <v>9</v>
      </c>
      <c r="AZ109" s="164">
        <v>4</v>
      </c>
      <c r="BA109" s="164">
        <f>IF(AZ109=1,G109,0)</f>
        <v>0</v>
      </c>
      <c r="BB109" s="164">
        <f>IF(AZ109=2,G109,0)</f>
        <v>0</v>
      </c>
      <c r="BC109" s="164">
        <f>IF(AZ109=3,G109,0)</f>
        <v>0</v>
      </c>
      <c r="BD109" s="164">
        <f>IF(AZ109=4,G109,0)</f>
        <v>0</v>
      </c>
      <c r="BE109" s="164">
        <f>IF(AZ109=5,G109,0)</f>
        <v>0</v>
      </c>
      <c r="CZ109" s="164">
        <v>0</v>
      </c>
    </row>
    <row r="110" spans="1:104" ht="12.75">
      <c r="A110" s="191">
        <v>87</v>
      </c>
      <c r="B110" s="192" t="s">
        <v>25</v>
      </c>
      <c r="C110" s="193" t="s">
        <v>247</v>
      </c>
      <c r="D110" s="194" t="s">
        <v>98</v>
      </c>
      <c r="E110" s="195">
        <v>440</v>
      </c>
      <c r="F110" s="195">
        <v>0</v>
      </c>
      <c r="G110" s="196">
        <f>E110*F110</f>
        <v>0</v>
      </c>
      <c r="O110" s="190">
        <v>2</v>
      </c>
      <c r="AA110" s="164">
        <v>12</v>
      </c>
      <c r="AB110" s="164">
        <v>0</v>
      </c>
      <c r="AC110" s="164">
        <v>81</v>
      </c>
      <c r="AZ110" s="164">
        <v>4</v>
      </c>
      <c r="BA110" s="164">
        <f>IF(AZ110=1,G110,0)</f>
        <v>0</v>
      </c>
      <c r="BB110" s="164">
        <f>IF(AZ110=2,G110,0)</f>
        <v>0</v>
      </c>
      <c r="BC110" s="164">
        <f>IF(AZ110=3,G110,0)</f>
        <v>0</v>
      </c>
      <c r="BD110" s="164">
        <f>IF(AZ110=4,G110,0)</f>
        <v>0</v>
      </c>
      <c r="BE110" s="164">
        <f>IF(AZ110=5,G110,0)</f>
        <v>0</v>
      </c>
      <c r="CZ110" s="164">
        <v>0</v>
      </c>
    </row>
    <row r="111" spans="1:57" ht="12.75">
      <c r="A111" s="197"/>
      <c r="B111" s="198" t="s">
        <v>75</v>
      </c>
      <c r="C111" s="199" t="str">
        <f>CONCATENATE(B108," ",C108)</f>
        <v>M46 Zemní práce při montážích</v>
      </c>
      <c r="D111" s="197"/>
      <c r="E111" s="200"/>
      <c r="F111" s="200"/>
      <c r="G111" s="201">
        <f>SUM(G108:G110)</f>
        <v>0</v>
      </c>
      <c r="O111" s="190">
        <v>4</v>
      </c>
      <c r="BA111" s="202">
        <f>SUM(BA108:BA110)</f>
        <v>0</v>
      </c>
      <c r="BB111" s="202">
        <f>SUM(BB108:BB110)</f>
        <v>0</v>
      </c>
      <c r="BC111" s="202">
        <f>SUM(BC108:BC110)</f>
        <v>0</v>
      </c>
      <c r="BD111" s="202">
        <f>SUM(BD108:BD110)</f>
        <v>0</v>
      </c>
      <c r="BE111" s="202">
        <f>SUM(BE108:BE110)</f>
        <v>0</v>
      </c>
    </row>
    <row r="112" spans="1:15" ht="12.75">
      <c r="A112" s="183" t="s">
        <v>72</v>
      </c>
      <c r="B112" s="184" t="s">
        <v>248</v>
      </c>
      <c r="C112" s="185" t="s">
        <v>249</v>
      </c>
      <c r="D112" s="186"/>
      <c r="E112" s="187"/>
      <c r="F112" s="187"/>
      <c r="G112" s="188"/>
      <c r="H112" s="189"/>
      <c r="I112" s="189"/>
      <c r="O112" s="190">
        <v>1</v>
      </c>
    </row>
    <row r="113" spans="1:104" ht="12.75">
      <c r="A113" s="191">
        <v>88</v>
      </c>
      <c r="B113" s="192" t="s">
        <v>250</v>
      </c>
      <c r="C113" s="193" t="s">
        <v>251</v>
      </c>
      <c r="D113" s="194" t="s">
        <v>252</v>
      </c>
      <c r="E113" s="195">
        <v>1</v>
      </c>
      <c r="F113" s="195">
        <v>0</v>
      </c>
      <c r="G113" s="196">
        <f>E113*F113</f>
        <v>0</v>
      </c>
      <c r="O113" s="190">
        <v>2</v>
      </c>
      <c r="AA113" s="164">
        <v>1</v>
      </c>
      <c r="AB113" s="164">
        <v>1</v>
      </c>
      <c r="AC113" s="164">
        <v>1</v>
      </c>
      <c r="AZ113" s="164">
        <v>2</v>
      </c>
      <c r="BA113" s="164">
        <f>IF(AZ113=1,G113,0)</f>
        <v>0</v>
      </c>
      <c r="BB113" s="164">
        <f>IF(AZ113=2,G113,0)</f>
        <v>0</v>
      </c>
      <c r="BC113" s="164">
        <f>IF(AZ113=3,G113,0)</f>
        <v>0</v>
      </c>
      <c r="BD113" s="164">
        <f>IF(AZ113=4,G113,0)</f>
        <v>0</v>
      </c>
      <c r="BE113" s="164">
        <f>IF(AZ113=5,G113,0)</f>
        <v>0</v>
      </c>
      <c r="CZ113" s="164">
        <v>0</v>
      </c>
    </row>
    <row r="114" spans="1:57" ht="12.75">
      <c r="A114" s="197"/>
      <c r="B114" s="198" t="s">
        <v>75</v>
      </c>
      <c r="C114" s="199" t="str">
        <f>CONCATENATE(B112," ",C112)</f>
        <v>OS Ostatní práce</v>
      </c>
      <c r="D114" s="197"/>
      <c r="E114" s="200"/>
      <c r="F114" s="200"/>
      <c r="G114" s="201">
        <f>SUM(G112:G113)</f>
        <v>0</v>
      </c>
      <c r="O114" s="190">
        <v>4</v>
      </c>
      <c r="BA114" s="202">
        <f>SUM(BA112:BA113)</f>
        <v>0</v>
      </c>
      <c r="BB114" s="202">
        <f>SUM(BB112:BB113)</f>
        <v>0</v>
      </c>
      <c r="BC114" s="202">
        <f>SUM(BC112:BC113)</f>
        <v>0</v>
      </c>
      <c r="BD114" s="202">
        <f>SUM(BD112:BD113)</f>
        <v>0</v>
      </c>
      <c r="BE114" s="202">
        <f>SUM(BE112:BE113)</f>
        <v>0</v>
      </c>
    </row>
    <row r="115" ht="12.75">
      <c r="E115" s="164"/>
    </row>
    <row r="116" ht="12.75">
      <c r="E116" s="164"/>
    </row>
    <row r="117" ht="12.75">
      <c r="E117" s="164"/>
    </row>
    <row r="118" ht="12.75">
      <c r="E118" s="164"/>
    </row>
    <row r="119" ht="12.75">
      <c r="E119" s="164"/>
    </row>
    <row r="120" ht="12.75">
      <c r="E120" s="164"/>
    </row>
    <row r="121" ht="12.75">
      <c r="E121" s="164"/>
    </row>
    <row r="122" ht="12.75">
      <c r="E122" s="164"/>
    </row>
    <row r="123" ht="12.75">
      <c r="E123" s="164"/>
    </row>
    <row r="124" ht="12.75">
      <c r="E124" s="164"/>
    </row>
    <row r="125" ht="12.75">
      <c r="E125" s="164"/>
    </row>
    <row r="126" ht="12.75">
      <c r="E126" s="164"/>
    </row>
    <row r="127" ht="12.75">
      <c r="E127" s="164"/>
    </row>
    <row r="128" ht="12.75">
      <c r="E128" s="164"/>
    </row>
    <row r="129" ht="12.75">
      <c r="E129" s="164"/>
    </row>
    <row r="130" ht="12.75">
      <c r="E130" s="164"/>
    </row>
    <row r="131" ht="12.75">
      <c r="E131" s="164"/>
    </row>
    <row r="132" ht="12.75">
      <c r="E132" s="164"/>
    </row>
    <row r="133" ht="12.75">
      <c r="E133" s="164"/>
    </row>
    <row r="134" ht="12.75">
      <c r="E134" s="164"/>
    </row>
    <row r="135" ht="12.75">
      <c r="E135" s="164"/>
    </row>
    <row r="136" ht="12.75">
      <c r="E136" s="164"/>
    </row>
    <row r="137" ht="12.75">
      <c r="E137" s="164"/>
    </row>
    <row r="138" spans="1:7" ht="12.75">
      <c r="A138" s="203"/>
      <c r="B138" s="203"/>
      <c r="C138" s="203"/>
      <c r="D138" s="203"/>
      <c r="E138" s="203"/>
      <c r="F138" s="203"/>
      <c r="G138" s="203"/>
    </row>
    <row r="139" spans="1:7" ht="12.75">
      <c r="A139" s="203"/>
      <c r="B139" s="203"/>
      <c r="C139" s="203"/>
      <c r="D139" s="203"/>
      <c r="E139" s="203"/>
      <c r="F139" s="203"/>
      <c r="G139" s="203"/>
    </row>
    <row r="140" spans="1:7" ht="12.75">
      <c r="A140" s="203"/>
      <c r="B140" s="203"/>
      <c r="C140" s="203"/>
      <c r="D140" s="203"/>
      <c r="E140" s="203"/>
      <c r="F140" s="203"/>
      <c r="G140" s="203"/>
    </row>
    <row r="141" spans="1:7" ht="12.75">
      <c r="A141" s="203"/>
      <c r="B141" s="203"/>
      <c r="C141" s="203"/>
      <c r="D141" s="203"/>
      <c r="E141" s="203"/>
      <c r="F141" s="203"/>
      <c r="G141" s="203"/>
    </row>
    <row r="142" ht="12.75">
      <c r="E142" s="164"/>
    </row>
    <row r="143" ht="12.75">
      <c r="E143" s="164"/>
    </row>
    <row r="144" ht="12.75">
      <c r="E144" s="164"/>
    </row>
    <row r="145" ht="12.75">
      <c r="E145" s="164"/>
    </row>
    <row r="146" ht="12.75">
      <c r="E146" s="164"/>
    </row>
    <row r="147" ht="12.75">
      <c r="E147" s="164"/>
    </row>
    <row r="148" ht="12.75">
      <c r="E148" s="164"/>
    </row>
    <row r="149" ht="12.75">
      <c r="E149" s="164"/>
    </row>
    <row r="150" ht="12.75">
      <c r="E150" s="164"/>
    </row>
    <row r="151" ht="12.75">
      <c r="E151" s="164"/>
    </row>
    <row r="152" ht="12.75">
      <c r="E152" s="164"/>
    </row>
    <row r="153" ht="12.75">
      <c r="E153" s="164"/>
    </row>
    <row r="154" ht="12.75">
      <c r="E154" s="164"/>
    </row>
    <row r="155" ht="12.75">
      <c r="E155" s="164"/>
    </row>
    <row r="156" ht="12.75">
      <c r="E156" s="164"/>
    </row>
    <row r="157" ht="12.75">
      <c r="E157" s="164"/>
    </row>
    <row r="158" ht="12.75">
      <c r="E158" s="164"/>
    </row>
    <row r="159" ht="12.75">
      <c r="E159" s="164"/>
    </row>
    <row r="160" ht="12.75">
      <c r="E160" s="164"/>
    </row>
    <row r="161" ht="12.75">
      <c r="E161" s="164"/>
    </row>
    <row r="162" ht="12.75">
      <c r="E162" s="164"/>
    </row>
    <row r="163" ht="12.75">
      <c r="E163" s="164"/>
    </row>
    <row r="164" ht="12.75">
      <c r="E164" s="164"/>
    </row>
    <row r="165" ht="12.75">
      <c r="E165" s="164"/>
    </row>
    <row r="166" ht="12.75">
      <c r="E166" s="164"/>
    </row>
    <row r="167" ht="12.75">
      <c r="E167" s="164"/>
    </row>
    <row r="168" ht="12.75">
      <c r="E168" s="164"/>
    </row>
    <row r="169" ht="12.75">
      <c r="E169" s="164"/>
    </row>
    <row r="170" ht="12.75">
      <c r="E170" s="164"/>
    </row>
    <row r="171" ht="12.75">
      <c r="E171" s="164"/>
    </row>
    <row r="172" ht="12.75">
      <c r="E172" s="164"/>
    </row>
    <row r="173" spans="1:2" ht="12.75">
      <c r="A173" s="204"/>
      <c r="B173" s="204"/>
    </row>
    <row r="174" spans="1:7" ht="12.75">
      <c r="A174" s="203"/>
      <c r="B174" s="203"/>
      <c r="C174" s="205"/>
      <c r="D174" s="205"/>
      <c r="E174" s="206"/>
      <c r="F174" s="205"/>
      <c r="G174" s="207"/>
    </row>
    <row r="175" spans="1:7" ht="12.75">
      <c r="A175" s="208"/>
      <c r="B175" s="208"/>
      <c r="C175" s="203"/>
      <c r="D175" s="203"/>
      <c r="E175" s="209"/>
      <c r="F175" s="203"/>
      <c r="G175" s="203"/>
    </row>
    <row r="176" spans="1:7" ht="12.75">
      <c r="A176" s="203"/>
      <c r="B176" s="203"/>
      <c r="C176" s="203"/>
      <c r="D176" s="203"/>
      <c r="E176" s="209"/>
      <c r="F176" s="203"/>
      <c r="G176" s="203"/>
    </row>
    <row r="177" spans="1:7" ht="12.75">
      <c r="A177" s="203"/>
      <c r="B177" s="203"/>
      <c r="C177" s="203"/>
      <c r="D177" s="203"/>
      <c r="E177" s="209"/>
      <c r="F177" s="203"/>
      <c r="G177" s="203"/>
    </row>
    <row r="178" spans="1:7" ht="12.75">
      <c r="A178" s="203"/>
      <c r="B178" s="203"/>
      <c r="C178" s="203"/>
      <c r="D178" s="203"/>
      <c r="E178" s="209"/>
      <c r="F178" s="203"/>
      <c r="G178" s="203"/>
    </row>
    <row r="179" spans="1:7" ht="12.75">
      <c r="A179" s="203"/>
      <c r="B179" s="203"/>
      <c r="C179" s="203"/>
      <c r="D179" s="203"/>
      <c r="E179" s="209"/>
      <c r="F179" s="203"/>
      <c r="G179" s="203"/>
    </row>
    <row r="180" spans="1:7" ht="12.75">
      <c r="A180" s="203"/>
      <c r="B180" s="203"/>
      <c r="C180" s="203"/>
      <c r="D180" s="203"/>
      <c r="E180" s="209"/>
      <c r="F180" s="203"/>
      <c r="G180" s="203"/>
    </row>
    <row r="181" spans="1:7" ht="12.75">
      <c r="A181" s="203"/>
      <c r="B181" s="203"/>
      <c r="C181" s="203"/>
      <c r="D181" s="203"/>
      <c r="E181" s="209"/>
      <c r="F181" s="203"/>
      <c r="G181" s="203"/>
    </row>
    <row r="182" spans="1:7" ht="12.75">
      <c r="A182" s="203"/>
      <c r="B182" s="203"/>
      <c r="C182" s="203"/>
      <c r="D182" s="203"/>
      <c r="E182" s="209"/>
      <c r="F182" s="203"/>
      <c r="G182" s="203"/>
    </row>
    <row r="183" spans="1:7" ht="12.75">
      <c r="A183" s="203"/>
      <c r="B183" s="203"/>
      <c r="C183" s="203"/>
      <c r="D183" s="203"/>
      <c r="E183" s="209"/>
      <c r="F183" s="203"/>
      <c r="G183" s="203"/>
    </row>
    <row r="184" spans="1:7" ht="12.75">
      <c r="A184" s="203"/>
      <c r="B184" s="203"/>
      <c r="C184" s="203"/>
      <c r="D184" s="203"/>
      <c r="E184" s="209"/>
      <c r="F184" s="203"/>
      <c r="G184" s="203"/>
    </row>
    <row r="185" spans="1:7" ht="12.75">
      <c r="A185" s="203"/>
      <c r="B185" s="203"/>
      <c r="C185" s="203"/>
      <c r="D185" s="203"/>
      <c r="E185" s="209"/>
      <c r="F185" s="203"/>
      <c r="G185" s="203"/>
    </row>
    <row r="186" spans="1:7" ht="12.75">
      <c r="A186" s="203"/>
      <c r="B186" s="203"/>
      <c r="C186" s="203"/>
      <c r="D186" s="203"/>
      <c r="E186" s="209"/>
      <c r="F186" s="203"/>
      <c r="G186" s="203"/>
    </row>
    <row r="187" spans="1:7" ht="12.75">
      <c r="A187" s="203"/>
      <c r="B187" s="203"/>
      <c r="C187" s="203"/>
      <c r="D187" s="203"/>
      <c r="E187" s="209"/>
      <c r="F187" s="203"/>
      <c r="G187" s="203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Jarka</dc:creator>
  <cp:keywords/>
  <dc:description/>
  <cp:lastModifiedBy>Jarka</cp:lastModifiedBy>
  <dcterms:created xsi:type="dcterms:W3CDTF">2012-07-16T15:14:59Z</dcterms:created>
  <dcterms:modified xsi:type="dcterms:W3CDTF">2012-07-16T15:15:51Z</dcterms:modified>
  <cp:category/>
  <cp:version/>
  <cp:contentType/>
  <cp:contentStatus/>
</cp:coreProperties>
</file>