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1190" activeTab="0"/>
  </bookViews>
  <sheets>
    <sheet name="Rekapitulace stavby" sheetId="1" r:id="rId1"/>
    <sheet name="0 - Vedlejší a ostatní ná..." sheetId="2" r:id="rId2"/>
    <sheet name="1 - SO 01 - MK Polní a pa..." sheetId="3" r:id="rId3"/>
    <sheet name="2 - SO 02 - Chodníky" sheetId="4" r:id="rId4"/>
  </sheets>
  <definedNames>
    <definedName name="_xlnm._FilterDatabase" localSheetId="1" hidden="1">'0 - Vedlejší a ostatní ná...'!$C$77:$K$77</definedName>
    <definedName name="_xlnm._FilterDatabase" localSheetId="2" hidden="1">'1 - SO 01 - MK Polní a pa...'!$C$84:$K$84</definedName>
    <definedName name="_xlnm._FilterDatabase" localSheetId="3" hidden="1">'2 - SO 02 - Chodníky'!$C$80:$K$80</definedName>
    <definedName name="_xlnm.Print_Titles" localSheetId="1">'0 - Vedlejší a ostatní ná...'!$77:$77</definedName>
    <definedName name="_xlnm.Print_Titles" localSheetId="2">'1 - SO 01 - MK Polní a pa...'!$84:$84</definedName>
    <definedName name="_xlnm.Print_Titles" localSheetId="3">'2 - SO 02 - Chodníky'!$80:$80</definedName>
    <definedName name="_xlnm.Print_Titles" localSheetId="0">'Rekapitulace stavby'!$49:$49</definedName>
    <definedName name="_xlnm.Print_Area" localSheetId="1">'0 - Vedlejší a ostatní ná...'!$C$4:$J$36,'0 - Vedlejší a ostatní ná...'!$C$42:$J$59,'0 - Vedlejší a ostatní ná...'!$C$65:$K$94</definedName>
    <definedName name="_xlnm.Print_Area" localSheetId="2">'1 - SO 01 - MK Polní a pa...'!$C$4:$J$36,'1 - SO 01 - MK Polní a pa...'!$C$42:$J$66,'1 - SO 01 - MK Polní a pa...'!$C$72:$K$256</definedName>
    <definedName name="_xlnm.Print_Area" localSheetId="3">'2 - SO 02 - Chodníky'!$C$4:$J$36,'2 - SO 02 - Chodníky'!$C$42:$J$62,'2 - SO 02 - Chodníky'!$C$68:$K$132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<sst xmlns="http://schemas.openxmlformats.org/spreadsheetml/2006/main" count="3107" uniqueCount="599">
  <si>
    <t>Export VZ</t>
  </si>
  <si>
    <t>List obsahuje:</t>
  </si>
  <si>
    <t>3.0</t>
  </si>
  <si>
    <t>ZAMOK</t>
  </si>
  <si>
    <t>False</t>
  </si>
  <si>
    <t>{09be62ad-c604-4845-970b-c337233026b2}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</si>
  <si>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</si>
  <si>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</si>
  <si>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</si>
  <si>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</si>
  <si>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</si>
  <si>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</si>
  <si>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</si>
  <si>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</si>
  <si>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0471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</si>
  <si>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</si>
  <si>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</si>
  <si>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Parkování v Jablunkově, parkoviště u MěÚ</t>
  </si>
  <si>
    <t>0,1</t>
  </si>
  <si>
    <t>KSO:</t>
  </si>
  <si>
    <t/>
  </si>
  <si>
    <t>CC-CZ:</t>
  </si>
  <si>
    <t>1</t>
  </si>
  <si>
    <t>Místo:</t>
  </si>
  <si>
    <t>Jablunkov</t>
  </si>
  <si>
    <t>Datum:</t>
  </si>
  <si>
    <t>7. 8. 2016</t>
  </si>
  <si>
    <t>10</t>
  </si>
  <si>
    <t>100</t>
  </si>
  <si>
    <t>Zadavatel:</t>
  </si>
  <si>
    <t>IČ:</t>
  </si>
  <si>
    <t>00296739</t>
  </si>
  <si>
    <t>Městský úřad Jablunkov</t>
  </si>
  <si>
    <t>DIČ:</t>
  </si>
  <si>
    <t>CZ00296739</t>
  </si>
  <si>
    <t>Uchazeč:</t>
  </si>
  <si>
    <t>Vyplň údaj</t>
  </si>
  <si>
    <t>Projektant:</t>
  </si>
  <si>
    <t>13436970</t>
  </si>
  <si>
    <t>Ing. Igor Sauer - IngPLAN</t>
  </si>
  <si>
    <t>CZ530204334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</si>
  <si>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</si>
  <si>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</si>
  <si>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</si>
  <si>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</si>
  <si>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</si>
  <si>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</si>
  <si>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</si>
  <si>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</si>
  <si>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</si>
  <si>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</si>
  <si>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</si>
  <si>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</si>
  <si>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</si>
  <si>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</si>
  <si>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</si>
  <si>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</si>
  <si>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</si>
  <si>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</si>
  <si>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</si>
  <si>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</si>
  <si>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</si>
  <si>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</si>
  <si>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</si>
  <si>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</si>
  <si>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</si>
  <si>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</si>
  <si>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</si>
  <si>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</si>
  <si>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</si>
  <si>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</si>
  <si>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</si>
  <si>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</si>
  <si>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</si>
  <si>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</si>
  <si>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</si>
  <si>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</si>
  <si>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</si>
  <si>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</si>
  <si>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</si>
  <si>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</si>
  <si>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Vedlejší a ostatní náklady</t>
  </si>
  <si>
    <t>STA</t>
  </si>
  <si>
    <t>{ded0d8c0-f46b-4052-b541-af7e2f4d4474}</t>
  </si>
  <si>
    <t>2</t>
  </si>
  <si>
    <t>SO 01 - MK Polní a parkoviště</t>
  </si>
  <si>
    <t>{5fb1f946-a718-4897-b9e7-141c9af27723}</t>
  </si>
  <si>
    <t>SO 02 - Chodníky</t>
  </si>
  <si>
    <t>{919bc540-305a-41c7-870d-a2653aff8732}</t>
  </si>
  <si>
    <t>Zpět na list:</t>
  </si>
  <si>
    <t>KRYCÍ LIST SOUPISU</t>
  </si>
  <si>
    <t>Objekt:</t>
  </si>
  <si>
    <t>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</si>
  <si>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</si>
  <si>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</si>
  <si>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</si>
  <si>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</si>
  <si>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</si>
  <si>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</si>
  <si>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</si>
  <si>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</si>
  <si>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</si>
  <si>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</si>
  <si>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</si>
  <si>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</si>
  <si>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</si>
  <si>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</si>
  <si>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</si>
  <si>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</si>
  <si>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</si>
  <si>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</si>
  <si>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</si>
  <si>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</si>
  <si>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</si>
  <si>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</si>
  <si>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</si>
  <si>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</si>
  <si>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</si>
  <si>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</si>
  <si>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</si>
  <si>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</si>
  <si>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kč</t>
  </si>
  <si>
    <t>CS ÚRS 2016 01</t>
  </si>
  <si>
    <t>1024</t>
  </si>
  <si>
    <t>1753653106</t>
  </si>
  <si>
    <t>P</t>
  </si>
  <si>
    <t>Poznámka k položce:
vytyčení stávajících inženýrských sítí  a výškových úrovní pro umístění objektů stavby</t>
  </si>
  <si>
    <t>012303000</t>
  </si>
  <si>
    <t>Geodetické práce po výstavbě</t>
  </si>
  <si>
    <t>500136521</t>
  </si>
  <si>
    <t>Poznámka k položce:
zaměření skutečného provedení stavby na podkladě KN</t>
  </si>
  <si>
    <t>3</t>
  </si>
  <si>
    <t>013254000</t>
  </si>
  <si>
    <t>Dokumentace skutečného provedení stavby</t>
  </si>
  <si>
    <t>-248053994</t>
  </si>
  <si>
    <t>Poznámka k položce:
Dokumentace pro kolaudaci a závěrečná zpráva</t>
  </si>
  <si>
    <t>041103000</t>
  </si>
  <si>
    <t>Autorský dozor projektanta</t>
  </si>
  <si>
    <t>Kč</t>
  </si>
  <si>
    <t>578924186</t>
  </si>
  <si>
    <t>5</t>
  </si>
  <si>
    <t>R</t>
  </si>
  <si>
    <t>Provizorní dopravní značení</t>
  </si>
  <si>
    <t>vlastní</t>
  </si>
  <si>
    <t>1405724976</t>
  </si>
  <si>
    <t>Poznámka k položce:
viz výkres provizorní dopravní zznačení</t>
  </si>
  <si>
    <t>VRN</t>
  </si>
  <si>
    <t>Vedlejší rozpočtové náklady</t>
  </si>
  <si>
    <t>6</t>
  </si>
  <si>
    <t>032103000</t>
  </si>
  <si>
    <t>Náklady na stavební buňky</t>
  </si>
  <si>
    <t>392300650</t>
  </si>
  <si>
    <t>7</t>
  </si>
  <si>
    <t>032203000</t>
  </si>
  <si>
    <t>Pronájem ploch staveniště</t>
  </si>
  <si>
    <t>-684111595</t>
  </si>
  <si>
    <t>8</t>
  </si>
  <si>
    <t>032903000</t>
  </si>
  <si>
    <t>Náklady na provoz a údržbu vybavení staveniště</t>
  </si>
  <si>
    <t>751884057</t>
  </si>
  <si>
    <t>9</t>
  </si>
  <si>
    <t>034103000</t>
  </si>
  <si>
    <t>Energie pro zařízení staveniště</t>
  </si>
  <si>
    <t>1226114595</t>
  </si>
  <si>
    <t>039103000</t>
  </si>
  <si>
    <t>Rozebrání, bourání a odvoz zařízení staveniště</t>
  </si>
  <si>
    <t>-60769710</t>
  </si>
  <si>
    <t>1 - SO 01 - MK Polní a parkoviště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</si>
  <si>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</si>
  <si>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</si>
  <si>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</si>
  <si>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</si>
  <si>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</si>
  <si>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</si>
  <si>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</si>
  <si>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</si>
  <si>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</si>
  <si>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</si>
  <si>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</si>
  <si>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</si>
  <si>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</si>
  <si>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komunikací pro pěší ze zámkových dlaždic</t>
  </si>
  <si>
    <t>m2</t>
  </si>
  <si>
    <t>-1080519090</t>
  </si>
  <si>
    <t>113107222</t>
  </si>
  <si>
    <t>Odstranění podkladu pl přes 200 m2 z kameniva drceného tl 200 mm</t>
  </si>
  <si>
    <t>499348991</t>
  </si>
  <si>
    <t>VV</t>
  </si>
  <si>
    <t>"podkladní vrstva zámkové dlažby =" 246,0</t>
  </si>
  <si>
    <t>113107224</t>
  </si>
  <si>
    <t>Odstranění podkladu pl přes 200 m2 z kameniva drceného tl 400 mm</t>
  </si>
  <si>
    <t>121586275</t>
  </si>
  <si>
    <t>"podkladní vrstvy vozovky tl. cca 35 cm=" 947,0</t>
  </si>
  <si>
    <t>113107243</t>
  </si>
  <si>
    <t>Odstranění podkladu pl přes 200 m2 živičných tl 150 mm</t>
  </si>
  <si>
    <t>-1410611917</t>
  </si>
  <si>
    <t>"odstranění krytu stávajících ploch v tl. cca 150 mm =" 947,0</t>
  </si>
  <si>
    <t>113154123</t>
  </si>
  <si>
    <t>Frézování živičného krytu tl 50 mm pruh š 1 m pl do 500 m2 bez překážek v trase</t>
  </si>
  <si>
    <t>1248844537</t>
  </si>
  <si>
    <t>113202111</t>
  </si>
  <si>
    <t>Vytrhání obrub krajníků obrubníků stojatých</t>
  </si>
  <si>
    <t>m</t>
  </si>
  <si>
    <t>283026128</t>
  </si>
  <si>
    <t>"odečet ze situace =" 86,0</t>
  </si>
  <si>
    <t>121101103</t>
  </si>
  <si>
    <t>Sejmutí ornice s přemístěním na vzdálenost do 250 m</t>
  </si>
  <si>
    <t>m3</t>
  </si>
  <si>
    <t>-2032099267</t>
  </si>
  <si>
    <t>"plocha ze situace, tloušťka 10 cm =" 0,10 * 149</t>
  </si>
  <si>
    <t>122302201</t>
  </si>
  <si>
    <t>Odkopávky a prokopávky nezapažené pro silnice objemu do 100 m3 v hornině tř. 4</t>
  </si>
  <si>
    <t>-918891991</t>
  </si>
  <si>
    <t>"odkop plochy po odstraněných stromech =" 85,0 * 0,5</t>
  </si>
  <si>
    <t>132301101</t>
  </si>
  <si>
    <t>Hloubení rýh š do 600 mm v hornině tř. 4 objemu do 100 m3</t>
  </si>
  <si>
    <t>-2029895968</t>
  </si>
  <si>
    <t>"výkop trativod =" 0,4*0,4*87,10</t>
  </si>
  <si>
    <t>132301201</t>
  </si>
  <si>
    <t>Hloubení rýh š do 2000 mm v hornině tř. 4 objemu do 100 m3</t>
  </si>
  <si>
    <t>959264808</t>
  </si>
  <si>
    <t>"výkop pro kanalizaci DN 200 =" 0,8 * (1,1 - 0,3)* 61,0</t>
  </si>
  <si>
    <t>"výkop pro vsakovací jímku =" 3 * 3 *4</t>
  </si>
  <si>
    <t>Součet</t>
  </si>
  <si>
    <t>11</t>
  </si>
  <si>
    <t>162501102</t>
  </si>
  <si>
    <t>Vodorovné přemístění do 3000 m výkopku/sypaniny z horniny tř. 1 až 4</t>
  </si>
  <si>
    <t>208451230</t>
  </si>
  <si>
    <t>"dtto kubatura sejmutí =" 14,9</t>
  </si>
  <si>
    <t>12</t>
  </si>
  <si>
    <t>162701105</t>
  </si>
  <si>
    <t>Vodorovné přemístění do 10000 m výkopku/sypaniny z horniny tř. 1 až 4</t>
  </si>
  <si>
    <t>1160179105</t>
  </si>
  <si>
    <t>"výkop trativod =" 13,936</t>
  </si>
  <si>
    <t>"výkop pro kanalzaci =" 39,040</t>
  </si>
  <si>
    <t>"část výkopu pro jímku - vytlačená kubatura =" 1,06*1,06*3,14*4</t>
  </si>
  <si>
    <t>"odkop plochy po odstraněných stromech =" 42,5</t>
  </si>
  <si>
    <t>13</t>
  </si>
  <si>
    <t>162701109</t>
  </si>
  <si>
    <t>Příplatek k vodorovnému přemístění výkopku/sypaniny z horniny tř. 1 až 4 ZKD 1000 m přes 10000 m</t>
  </si>
  <si>
    <t>-1909052789</t>
  </si>
  <si>
    <t>předpokládaná vzdálenost 15 km</t>
  </si>
  <si>
    <t>"výkop trativod =" (15-10) * 13,936</t>
  </si>
  <si>
    <t>"výkop pro kanalizaci =" (15-10) * 39,04</t>
  </si>
  <si>
    <t>"část výkopu pro jímku - vytlačená kubatura =" (15-10) * 14,112</t>
  </si>
  <si>
    <t>"odkop plochy po odstraněných stromech =" (15-10) * 42,50</t>
  </si>
  <si>
    <t>14</t>
  </si>
  <si>
    <t>171201211</t>
  </si>
  <si>
    <t>Poplatek za uložení odpadu ze sypaniny na skládce (skládkovné)</t>
  </si>
  <si>
    <t>t</t>
  </si>
  <si>
    <t>-314951416</t>
  </si>
  <si>
    <t>"výkop trativod =" 1,65 * 13,936</t>
  </si>
  <si>
    <t>"výkop kanalizace =" 1,65 * 39,040</t>
  </si>
  <si>
    <t>"část výkopu pro jímku - vytlačená kubatura =" 14,112</t>
  </si>
  <si>
    <t>"z odkopu plochy po odstraněných stromech =" 42,50</t>
  </si>
  <si>
    <t>174101101</t>
  </si>
  <si>
    <t>Zásyp jam, šachet rýh nebo kolem objektů sypaninou se zhutněním</t>
  </si>
  <si>
    <t>-478744352</t>
  </si>
  <si>
    <t>"zásyp štěrkodrtí rýhy potrubí =" 39,04 - 4,88 - 24,4</t>
  </si>
  <si>
    <t>"zásyp výkopkem kolem vsakovací jímky =" 36,0 - 14,112</t>
  </si>
  <si>
    <t>16</t>
  </si>
  <si>
    <t>M</t>
  </si>
  <si>
    <t>583441980</t>
  </si>
  <si>
    <t>štěrkodrť frakce 0-63</t>
  </si>
  <si>
    <t>272253917</t>
  </si>
  <si>
    <t>"výpočet =" 2,2 * 9,76</t>
  </si>
  <si>
    <t>17</t>
  </si>
  <si>
    <t>175111101</t>
  </si>
  <si>
    <t>Obsypání potrubí ručně sypaninou bez prohození, uloženou do 3 m</t>
  </si>
  <si>
    <t>-449554954</t>
  </si>
  <si>
    <t>"výpočet =" 0,8 * 0,50 * 61,0</t>
  </si>
  <si>
    <t>"výplň vsakovací jímky frakcí 32/63 na výšku 1 m =" 1,0 * 1,0 * 3,14 * 1,0</t>
  </si>
  <si>
    <t>18</t>
  </si>
  <si>
    <t>583441700</t>
  </si>
  <si>
    <t>štěrkodrť frakce 0-22</t>
  </si>
  <si>
    <t>191679847</t>
  </si>
  <si>
    <t>"výpočet =" 2,2 * 24,40</t>
  </si>
  <si>
    <t>19</t>
  </si>
  <si>
    <t>583439620</t>
  </si>
  <si>
    <t>kamenivo drcené hrubé frakce 32-63</t>
  </si>
  <si>
    <t>148855634</t>
  </si>
  <si>
    <t>Poznámka k položce:
Drcené kamenivo dle ČSN EN 13242 (kamenivo pro nestmelené směsi …..)</t>
  </si>
  <si>
    <t>"výplň vsakovací jímky =" 2,2 * 3,14</t>
  </si>
  <si>
    <t>20</t>
  </si>
  <si>
    <t>181301103</t>
  </si>
  <si>
    <t>Rozprostření ornice tl vrstvy do 200 mm pl do 500 m2 v rovině nebo ve svahu do 1:5</t>
  </si>
  <si>
    <t>-817598649</t>
  </si>
  <si>
    <t>181R1</t>
  </si>
  <si>
    <t xml:space="preserve">Nákup a dovoz chybějící ornice </t>
  </si>
  <si>
    <t>1133423771</t>
  </si>
  <si>
    <t>"výpočet =" 0,20 * 37,0</t>
  </si>
  <si>
    <t>22</t>
  </si>
  <si>
    <t>181411121</t>
  </si>
  <si>
    <t>Založení lučního trávníku výsevem plochy do 1000 m2 v rovině a ve svahu do 1:5</t>
  </si>
  <si>
    <t>-789827435</t>
  </si>
  <si>
    <t>23</t>
  </si>
  <si>
    <t>005724720</t>
  </si>
  <si>
    <t>osivo směs travní krajinná - rovinná</t>
  </si>
  <si>
    <t>kg</t>
  </si>
  <si>
    <t>-1097545881</t>
  </si>
  <si>
    <t>"spotřeba =" 0,035 * 37,0</t>
  </si>
  <si>
    <t>24</t>
  </si>
  <si>
    <t>181951102</t>
  </si>
  <si>
    <t>Úprava pláně v hornině tř. 1 až 4 se zhutněním</t>
  </si>
  <si>
    <t>-142277588</t>
  </si>
  <si>
    <t>25</t>
  </si>
  <si>
    <t>183403111</t>
  </si>
  <si>
    <t>Obdělání půdy nakopáním na hloubku do 0,1 m v rovině a svahu do 1:5</t>
  </si>
  <si>
    <t>871410214</t>
  </si>
  <si>
    <t>26</t>
  </si>
  <si>
    <t>184802611</t>
  </si>
  <si>
    <t>Chemické odplevelení po založení kultury postřikem na široko v rovině a svahu do 1:5</t>
  </si>
  <si>
    <t>1821461799</t>
  </si>
  <si>
    <t>27</t>
  </si>
  <si>
    <t>18490R</t>
  </si>
  <si>
    <t>Výsadba keře Magnolia x loebneri „Merrill“ (bíle kvetoucí), vč.dodávky</t>
  </si>
  <si>
    <t>kus</t>
  </si>
  <si>
    <t>302360547</t>
  </si>
  <si>
    <t>Zakládání</t>
  </si>
  <si>
    <t>28</t>
  </si>
  <si>
    <t>212752212</t>
  </si>
  <si>
    <t>Trativod z drenážních trubek plastových flexibilních D do 100 mm včetně lože otevřený výkop</t>
  </si>
  <si>
    <t>1220856387</t>
  </si>
  <si>
    <t>Vodorovné konstrukce</t>
  </si>
  <si>
    <t>29</t>
  </si>
  <si>
    <t>451572111</t>
  </si>
  <si>
    <t>Lože pod potrubí otevřený výkop z kameniva drobného těženého</t>
  </si>
  <si>
    <t>194249101</t>
  </si>
  <si>
    <t>"lože pod potrubí =" 0,8 * 0,1* 61,0</t>
  </si>
  <si>
    <t>Komunikace pozemní</t>
  </si>
  <si>
    <t>30</t>
  </si>
  <si>
    <t>564851114</t>
  </si>
  <si>
    <t>Podklad ze štěrkodrtě ŠD tl 180 mm</t>
  </si>
  <si>
    <t>1491895217</t>
  </si>
  <si>
    <t>ŠD A 0/32, tl. 180 mm</t>
  </si>
  <si>
    <t>"ul.Polní a parkovací pruh =" 910,0</t>
  </si>
  <si>
    <t>31</t>
  </si>
  <si>
    <t>564861111</t>
  </si>
  <si>
    <t>Podklad ze štěrkodrtě ŠD tl 200 mm</t>
  </si>
  <si>
    <t>-1488209006</t>
  </si>
  <si>
    <t>ŠD A 32/63 , tl. 200 m</t>
  </si>
  <si>
    <t>"ul.Polní a parkovací pruh =" 1001,0</t>
  </si>
  <si>
    <t>32</t>
  </si>
  <si>
    <t>565156111</t>
  </si>
  <si>
    <t>Asfaltový beton vrstva podkladní ACP 22 (obalované kamenivo OKH) tl 70 mm š do 3 m</t>
  </si>
  <si>
    <t>-1942849287</t>
  </si>
  <si>
    <t>"ulice Polní =" 485,0</t>
  </si>
  <si>
    <t>"parkovací pruh =" 425,0</t>
  </si>
  <si>
    <t>33</t>
  </si>
  <si>
    <t>573191111</t>
  </si>
  <si>
    <t>Nátěr infiltrační kationaktivní v množství emulzí 1 kg/m2</t>
  </si>
  <si>
    <t>359752407</t>
  </si>
  <si>
    <t>34</t>
  </si>
  <si>
    <t>573231111</t>
  </si>
  <si>
    <t>Postřik živičný spojovací ze silniční emulze v množství do 0,7 kg/m2</t>
  </si>
  <si>
    <t>589538356</t>
  </si>
  <si>
    <t>35</t>
  </si>
  <si>
    <t>577144111</t>
  </si>
  <si>
    <t>Asfaltový beton vrstva obrusná ACO 11 (ABS) tř. I tl 50 mm š do 3 m z nemodifikovaného asfaltu</t>
  </si>
  <si>
    <t>1961343949</t>
  </si>
  <si>
    <t>"ulice Polní =" 485,0 + 55,0</t>
  </si>
  <si>
    <t>Trubní vedení</t>
  </si>
  <si>
    <t>36</t>
  </si>
  <si>
    <t>871350410</t>
  </si>
  <si>
    <t>Montáž kanalizačního potrubí korugovaného SN 10  z polypropylenu DN 200</t>
  </si>
  <si>
    <t>-714012116</t>
  </si>
  <si>
    <t>"propojení UV a napojení na vsakovací jímku =" 61,0</t>
  </si>
  <si>
    <t>37</t>
  </si>
  <si>
    <t>286147230</t>
  </si>
  <si>
    <t>trubka kanalizační žebrovaná ULTRA RIB 2 DIN (PP) vnitřní průměr 200mm, dl. 6m</t>
  </si>
  <si>
    <t>1195070303</t>
  </si>
  <si>
    <t>"výpočet =" 61/6 *1,093</t>
  </si>
  <si>
    <t>38</t>
  </si>
  <si>
    <t>894411311</t>
  </si>
  <si>
    <t>Osazení železobetonových dílců pro šachty skruží rovných</t>
  </si>
  <si>
    <t>-610670649</t>
  </si>
  <si>
    <t>39</t>
  </si>
  <si>
    <t>59244691</t>
  </si>
  <si>
    <t>Deska zákrytová TBK-Q.2 2000-2160/150 A15</t>
  </si>
  <si>
    <t>935037128</t>
  </si>
  <si>
    <t>40</t>
  </si>
  <si>
    <t>59284846</t>
  </si>
  <si>
    <t>Skruž TBS-Q.2 2000/1000/90 drenážní</t>
  </si>
  <si>
    <t>700311284</t>
  </si>
  <si>
    <t>41</t>
  </si>
  <si>
    <t>894812267</t>
  </si>
  <si>
    <t>Revizní a čistící šachta z PP DN 425 mříž litinová do teleskopu čtvercová pro zatížení 40 t</t>
  </si>
  <si>
    <t>-199772192</t>
  </si>
  <si>
    <t>Ostatní konstrukce a práce, bourání</t>
  </si>
  <si>
    <t>42</t>
  </si>
  <si>
    <t>914111111</t>
  </si>
  <si>
    <t>Montáž svislé dopravní značky do velikosti 1 m2 objímkami na sloupek nebo konzolu</t>
  </si>
  <si>
    <t>1898806033</t>
  </si>
  <si>
    <t>"IP11b =" 2</t>
  </si>
  <si>
    <t>"IP12+O1 =" 1</t>
  </si>
  <si>
    <t>"E8e =" 1</t>
  </si>
  <si>
    <t>43</t>
  </si>
  <si>
    <t>404443330</t>
  </si>
  <si>
    <t>značka svislá reflexní AL- NK 500 x 150 mm</t>
  </si>
  <si>
    <t>-1480521296</t>
  </si>
  <si>
    <t>44</t>
  </si>
  <si>
    <t>404442570</t>
  </si>
  <si>
    <t>značka svislá reflexní AL- NK 500 x 700 mm</t>
  </si>
  <si>
    <t>208978017</t>
  </si>
  <si>
    <t>"IP12 + O1 =" 1</t>
  </si>
  <si>
    <t>45</t>
  </si>
  <si>
    <t>914511112</t>
  </si>
  <si>
    <t>Montáž sloupku dopravních značek délky do 3,5 m s betonovým základem a patkou</t>
  </si>
  <si>
    <t>867687651</t>
  </si>
  <si>
    <t>46</t>
  </si>
  <si>
    <t>404452250</t>
  </si>
  <si>
    <t>sloupek Zn 60 - 350</t>
  </si>
  <si>
    <t>774353334</t>
  </si>
  <si>
    <t>47</t>
  </si>
  <si>
    <t>404452530</t>
  </si>
  <si>
    <t>víčko plastové na sloupek 60</t>
  </si>
  <si>
    <t>765657471</t>
  </si>
  <si>
    <t>48</t>
  </si>
  <si>
    <t>915111112</t>
  </si>
  <si>
    <t>Vodorovné dopravní značení šířky 125 mm retroreflexní bílou barvou dělící čáry souvislé</t>
  </si>
  <si>
    <t>-1982973830</t>
  </si>
  <si>
    <t>"výpočet =" 25 * 6</t>
  </si>
  <si>
    <t>49</t>
  </si>
  <si>
    <t>915131112</t>
  </si>
  <si>
    <t>Vodorovné dopravní značení retroreflexní bílou barvou přechody pro chodce, šipky nebo symboly</t>
  </si>
  <si>
    <t>664861920</t>
  </si>
  <si>
    <t>"2 x symbol O1 =" 3,0</t>
  </si>
  <si>
    <t>"V7 =" 2 * 4,5 * 0,5</t>
  </si>
  <si>
    <t>50</t>
  </si>
  <si>
    <t>915321115</t>
  </si>
  <si>
    <t>Předformátované vodorovné dopravní značení vodící pás pro slabozraké</t>
  </si>
  <si>
    <t>-805009480</t>
  </si>
  <si>
    <t>51</t>
  </si>
  <si>
    <t>915611111</t>
  </si>
  <si>
    <t>Předznačení vodorovného liniového značení</t>
  </si>
  <si>
    <t>1068589985</t>
  </si>
  <si>
    <t>52</t>
  </si>
  <si>
    <t>915621111</t>
  </si>
  <si>
    <t>Předznačení vodorovného plošného značení</t>
  </si>
  <si>
    <t>410966477</t>
  </si>
  <si>
    <t>53</t>
  </si>
  <si>
    <t>916111123.1</t>
  </si>
  <si>
    <t>Osazení obruby z drobných kostek s boční opěrou do lože z betonu prostého C16/20</t>
  </si>
  <si>
    <t>-1755052080</t>
  </si>
  <si>
    <t>"zřízení jedořádku - délka dtto betonová obruba =" 255,0</t>
  </si>
  <si>
    <t>54</t>
  </si>
  <si>
    <t>583801200</t>
  </si>
  <si>
    <t>kostka dlažební drobná, žula velikost 8/10 cm</t>
  </si>
  <si>
    <t>541972759</t>
  </si>
  <si>
    <t>Poznámka k položce:
1t = cca 5 m2</t>
  </si>
  <si>
    <t>"spotřeba =" 0,024 * 1,01 * 255,0</t>
  </si>
  <si>
    <t>55</t>
  </si>
  <si>
    <t>916131213.1</t>
  </si>
  <si>
    <t>Osazení silničního obrubníku betonového stojatého s boční opěrou do lože z betonu prostého C16/20</t>
  </si>
  <si>
    <t>-1440429312</t>
  </si>
  <si>
    <t>"levá strana =" 150,0</t>
  </si>
  <si>
    <t>"pravá strana =" 105,0</t>
  </si>
  <si>
    <t>56</t>
  </si>
  <si>
    <t>592174650</t>
  </si>
  <si>
    <t>obrubník betonový silniční Standard 100x15x25 cm</t>
  </si>
  <si>
    <t>-826774020</t>
  </si>
  <si>
    <t>"spotřeba =" 1,01 * 255,0</t>
  </si>
  <si>
    <t>997</t>
  </si>
  <si>
    <t>Přesun sutě</t>
  </si>
  <si>
    <t>57</t>
  </si>
  <si>
    <t>997221551</t>
  </si>
  <si>
    <t>Vodorovná doprava suti ze sypkých materiálů do 1 km</t>
  </si>
  <si>
    <t>-840843248</t>
  </si>
  <si>
    <t>"z frézování tl. 50 mm =" 0,128 * 55,0</t>
  </si>
  <si>
    <t>"rozebraná zámková dlažba =" 0,260 * 246,0</t>
  </si>
  <si>
    <t>"podkladní vrstva zámkové dlažby =" 0,235 * 246,0</t>
  </si>
  <si>
    <t>"podkladní vrstvy vozovky tl. cca 35 cm=" 0,560 * 947,0</t>
  </si>
  <si>
    <t>58</t>
  </si>
  <si>
    <t>997221559</t>
  </si>
  <si>
    <t>Příplatek ZKD 1 km u vodorovné dopravy suti ze sypkých materiálů</t>
  </si>
  <si>
    <t>-1573737280</t>
  </si>
  <si>
    <t>"z frézování tl. 50 mm =" (15-1) * 7,040</t>
  </si>
  <si>
    <t>"rozebraná zámková dlažba =" (15-1) * 63,960</t>
  </si>
  <si>
    <t>"podkladní vrstva zámkové dlažby =" (15-1) * 57,810</t>
  </si>
  <si>
    <t>"podkladní vrstvy vozovky tl. cca 35 cm=" (15-1) * 530,320</t>
  </si>
  <si>
    <t>59</t>
  </si>
  <si>
    <t>997221561</t>
  </si>
  <si>
    <t>Vodorovná doprava suti z kusových materiálů do 1 km</t>
  </si>
  <si>
    <t>116784231</t>
  </si>
  <si>
    <t>"odstraněný asf.kryt =" 0,316 * 947,0</t>
  </si>
  <si>
    <t>60</t>
  </si>
  <si>
    <t>997221569</t>
  </si>
  <si>
    <t>Příplatek ZKD 1 km u vodorovné dopravy suti z kusových materiálů</t>
  </si>
  <si>
    <t>-1090960949</t>
  </si>
  <si>
    <t>"odstraněný asf.kryt =" (15-1) * 299,252</t>
  </si>
  <si>
    <t>61</t>
  </si>
  <si>
    <t>997221571</t>
  </si>
  <si>
    <t>Vodorovná doprava vybouraných hmot do 1 km</t>
  </si>
  <si>
    <t>-650870085</t>
  </si>
  <si>
    <t>"vybourané obrubníky =" 0,205  * 86,0</t>
  </si>
  <si>
    <t>62</t>
  </si>
  <si>
    <t>997221579</t>
  </si>
  <si>
    <t>Příplatek ZKD 1 km u vodorovné dopravy vybouraných hmot</t>
  </si>
  <si>
    <t>1833022327</t>
  </si>
  <si>
    <t>"vybouranéobrubníky =" (15-1) * 17,630</t>
  </si>
  <si>
    <t>63</t>
  </si>
  <si>
    <t>997221815</t>
  </si>
  <si>
    <t>Poplatek za uložení betonového odpadu na skládce (skládkovné)</t>
  </si>
  <si>
    <t>772545054</t>
  </si>
  <si>
    <t>"vybourané obrubníky =" 17,630</t>
  </si>
  <si>
    <t>"rozebraná zámková dlažba =" 63,96</t>
  </si>
  <si>
    <t>64</t>
  </si>
  <si>
    <t>997221845</t>
  </si>
  <si>
    <t>Poplatek za uložení odpadu z asfaltových povrchů na skládce (skládkovné)</t>
  </si>
  <si>
    <t>-367423946</t>
  </si>
  <si>
    <t>"z frézování tl. 50 mm =" 7,040</t>
  </si>
  <si>
    <t>"odstraněný asf.kryt =" 299,252</t>
  </si>
  <si>
    <t>65</t>
  </si>
  <si>
    <t>997221855</t>
  </si>
  <si>
    <t>Poplatek za uložení odpadu z kameniva na skládce (skládkovné)</t>
  </si>
  <si>
    <t>-1906873349</t>
  </si>
  <si>
    <t>"podkladní vrstva zámkové dlažby =" 57,810</t>
  </si>
  <si>
    <t>"podkladní vrstvy vozovky tl. cca 35 cm=" 530,320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</si>
  <si>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</si>
  <si>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</si>
  <si>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</si>
  <si>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</si>
  <si>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</si>
  <si>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762085538</t>
  </si>
  <si>
    <t>2 - SO 02 - Chodníky</t>
  </si>
  <si>
    <t>-1495156953</t>
  </si>
  <si>
    <t>"dtto naložení =" 32,475</t>
  </si>
  <si>
    <t>167101101</t>
  </si>
  <si>
    <t>Nakládání výkopku z hornin tř. 1 až 4 do 100 m3</t>
  </si>
  <si>
    <t>1104195653</t>
  </si>
  <si>
    <t>"levá strana =" 0,15 * 202,50</t>
  </si>
  <si>
    <t>"pravástrana =" 0,15 * 14,0</t>
  </si>
  <si>
    <t>181301102</t>
  </si>
  <si>
    <t>Rozprostření ornice tl vrstvy do 150 mm pl do 500 m2 v rovině nebo ve svahu do 1:5</t>
  </si>
  <si>
    <t>1526512109</t>
  </si>
  <si>
    <t>"levá strana =" 202,5</t>
  </si>
  <si>
    <t>"pravá strana =" 14,0</t>
  </si>
  <si>
    <t>-377593112</t>
  </si>
  <si>
    <t>"spotřeba =" 32,475</t>
  </si>
  <si>
    <t>"odpočet sejmutého množszví =" 0,1 * -149,0</t>
  </si>
  <si>
    <t>549225265</t>
  </si>
  <si>
    <t>2056596047</t>
  </si>
  <si>
    <t>"spotřeba =" 0,035 * 216,5</t>
  </si>
  <si>
    <t>1478629761</t>
  </si>
  <si>
    <t>-1283161135</t>
  </si>
  <si>
    <t>-1733496018</t>
  </si>
  <si>
    <t>1532488109</t>
  </si>
  <si>
    <t>1899678469</t>
  </si>
  <si>
    <t>596211112</t>
  </si>
  <si>
    <t>Kladení zámkové dlažby komunikací pro pěší tl 60 mm skupiny A pl do 300 m2</t>
  </si>
  <si>
    <t>-1578244679</t>
  </si>
  <si>
    <t>"pravostranný chodník - šedá =" 118,0</t>
  </si>
  <si>
    <t>"pravostranný chodník - reliéfní =" 7,8</t>
  </si>
  <si>
    <t>"levostranný chodník - šedá =" 210,0</t>
  </si>
  <si>
    <t>"levostranný chodník - reliéfní =" 10,0</t>
  </si>
  <si>
    <t>592452670</t>
  </si>
  <si>
    <t>dlažba pro nevidomé 20 x 10 x 6 cm barevná</t>
  </si>
  <si>
    <t>1413614280</t>
  </si>
  <si>
    <t>"spotřeba =" 1,03 * 17,8</t>
  </si>
  <si>
    <t>592453080</t>
  </si>
  <si>
    <t>dlažba 20 x 10 x 6 cm přírodní</t>
  </si>
  <si>
    <t>-494753926</t>
  </si>
  <si>
    <t>"spotřeba =" 1,01 * 328,0</t>
  </si>
  <si>
    <t>596211114</t>
  </si>
  <si>
    <t>Příplatek za kombinaci dvou barev u kladení betonových dlažeb komunikací pro pěší tl 60 mm skupiny A</t>
  </si>
  <si>
    <t>1095044329</t>
  </si>
  <si>
    <t>596211210</t>
  </si>
  <si>
    <t>Kladení zámkové dlažby komunikací pro pěší tl 80 mm skupiny A pl do 50 m2</t>
  </si>
  <si>
    <t>2065918990</t>
  </si>
  <si>
    <t>"šedá dlažba =" 9,0</t>
  </si>
  <si>
    <t>"reliéfní, červená =" 3,5</t>
  </si>
  <si>
    <t>592452680</t>
  </si>
  <si>
    <t>dlažba pro nevidomé 20 x 10 x 8 cm barevná</t>
  </si>
  <si>
    <t>579200242</t>
  </si>
  <si>
    <t>"spotřeba =" 1,03 * 3,5</t>
  </si>
  <si>
    <t>592453170</t>
  </si>
  <si>
    <t>dlažba 20x20x8 cm šedá</t>
  </si>
  <si>
    <t>72537047</t>
  </si>
  <si>
    <t>"spotřeba =" 1,03 * 9,0</t>
  </si>
  <si>
    <t>596212215</t>
  </si>
  <si>
    <t>Příplatek za kombinaci více než dvou barev u betonových dlažeb komunikací tl 80 mm skupiny A</t>
  </si>
  <si>
    <t>1044374807</t>
  </si>
  <si>
    <t>916331112</t>
  </si>
  <si>
    <t>Osazení zahradního obrubníku betonového do lože z betonu s boční opěrou C16/20</t>
  </si>
  <si>
    <t>239909018</t>
  </si>
  <si>
    <t>592175120</t>
  </si>
  <si>
    <t>obrubník parkový 50x5x20 cm, přírodní</t>
  </si>
  <si>
    <t>-119807159</t>
  </si>
  <si>
    <t>"spotřeba =" 1,01 * 120,0</t>
  </si>
  <si>
    <t>998223011</t>
  </si>
  <si>
    <t>Přesun hmot pro pozemní komunikace s krytem dlážděným</t>
  </si>
  <si>
    <t>1517426693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</si>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</sst>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 applyAlignment="0">
      <protection locked="0"/>
    </xf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8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80" fillId="0" borderId="0" xfId="0" applyNumberFormat="1" applyFont="1" applyBorder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vertical="center" wrapText="1"/>
    </xf>
    <xf numFmtId="0" fontId="79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0" fillId="0" borderId="0" xfId="0" applyFont="1" applyAlignment="1">
      <alignment horizontal="left"/>
    </xf>
    <xf numFmtId="4" fontId="80" fillId="0" borderId="0" xfId="0" applyNumberFormat="1" applyFont="1" applyAlignment="1">
      <alignment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103" fillId="33" borderId="0" xfId="36" applyFont="1" applyFill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D0B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71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A7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73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 descr="C:\KROSplusData\System\Temp\rad5D0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8971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F7A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247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4" t="s">
        <v>0</v>
      </c>
      <c r="B1" s="235"/>
      <c r="C1" s="235"/>
      <c r="D1" s="236" t="s">
        <v>1</v>
      </c>
      <c r="E1" s="235"/>
      <c r="F1" s="235"/>
      <c r="G1" s="235"/>
      <c r="H1" s="235"/>
      <c r="I1" s="235"/>
      <c r="J1" s="235"/>
      <c r="K1" s="237" t="s">
        <v>592</v>
      </c>
      <c r="L1" s="237"/>
      <c r="M1" s="237"/>
      <c r="N1" s="237"/>
      <c r="O1" s="237"/>
      <c r="P1" s="237"/>
      <c r="Q1" s="237"/>
      <c r="R1" s="237"/>
      <c r="S1" s="237"/>
      <c r="T1" s="235"/>
      <c r="U1" s="235"/>
      <c r="V1" s="235"/>
      <c r="W1" s="237" t="s">
        <v>593</v>
      </c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29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2"/>
      <c r="AQ5" s="24"/>
      <c r="BE5" s="265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69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2"/>
      <c r="AQ6" s="24"/>
      <c r="BE6" s="239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39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9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9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239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34</v>
      </c>
      <c r="AO11" s="22"/>
      <c r="AP11" s="22"/>
      <c r="AQ11" s="24"/>
      <c r="BE11" s="239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9"/>
      <c r="BS12" s="17" t="s">
        <v>18</v>
      </c>
    </row>
    <row r="13" spans="2:71" ht="14.2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36</v>
      </c>
      <c r="AO13" s="22"/>
      <c r="AP13" s="22"/>
      <c r="AQ13" s="24"/>
      <c r="BE13" s="239"/>
      <c r="BS13" s="17" t="s">
        <v>18</v>
      </c>
    </row>
    <row r="14" spans="2:71" ht="15">
      <c r="B14" s="21"/>
      <c r="C14" s="22"/>
      <c r="D14" s="22"/>
      <c r="E14" s="270" t="s">
        <v>36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30" t="s">
        <v>33</v>
      </c>
      <c r="AL14" s="22"/>
      <c r="AM14" s="22"/>
      <c r="AN14" s="32" t="s">
        <v>36</v>
      </c>
      <c r="AO14" s="22"/>
      <c r="AP14" s="22"/>
      <c r="AQ14" s="24"/>
      <c r="BE14" s="239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9"/>
      <c r="BS15" s="17" t="s">
        <v>4</v>
      </c>
    </row>
    <row r="16" spans="2:71" ht="14.2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38</v>
      </c>
      <c r="AO16" s="22"/>
      <c r="AP16" s="22"/>
      <c r="AQ16" s="24"/>
      <c r="BE16" s="239"/>
      <c r="BS16" s="17" t="s">
        <v>4</v>
      </c>
    </row>
    <row r="17" spans="2:71" ht="18" customHeight="1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40</v>
      </c>
      <c r="AO17" s="22"/>
      <c r="AP17" s="22"/>
      <c r="AQ17" s="24"/>
      <c r="BE17" s="239"/>
      <c r="BS17" s="17" t="s">
        <v>41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9"/>
      <c r="BS18" s="17" t="s">
        <v>6</v>
      </c>
    </row>
    <row r="19" spans="2:71" ht="14.25" customHeight="1">
      <c r="B19" s="21"/>
      <c r="C19" s="22"/>
      <c r="D19" s="30" t="s">
        <v>42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9"/>
      <c r="BS19" s="17" t="s">
        <v>6</v>
      </c>
    </row>
    <row r="20" spans="2:71" ht="22.5" customHeight="1">
      <c r="B20" s="21"/>
      <c r="C20" s="22"/>
      <c r="D20" s="22"/>
      <c r="E20" s="271" t="s">
        <v>20</v>
      </c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2"/>
      <c r="AP20" s="22"/>
      <c r="AQ20" s="24"/>
      <c r="BE20" s="239"/>
      <c r="BS20" s="17" t="s">
        <v>41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9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9"/>
    </row>
    <row r="23" spans="2:57" s="1" customFormat="1" ht="25.5" customHeight="1">
      <c r="B23" s="34"/>
      <c r="C23" s="35"/>
      <c r="D23" s="36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72">
        <f>ROUND(AG51,2)</f>
        <v>0</v>
      </c>
      <c r="AL23" s="273"/>
      <c r="AM23" s="273"/>
      <c r="AN23" s="273"/>
      <c r="AO23" s="273"/>
      <c r="AP23" s="35"/>
      <c r="AQ23" s="38"/>
      <c r="BE23" s="256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74" t="s">
        <v>44</v>
      </c>
      <c r="M25" s="261"/>
      <c r="N25" s="261"/>
      <c r="O25" s="261"/>
      <c r="P25" s="35"/>
      <c r="Q25" s="35"/>
      <c r="R25" s="35"/>
      <c r="S25" s="35"/>
      <c r="T25" s="35"/>
      <c r="U25" s="35"/>
      <c r="V25" s="35"/>
      <c r="W25" s="274" t="s">
        <v>45</v>
      </c>
      <c r="X25" s="261"/>
      <c r="Y25" s="261"/>
      <c r="Z25" s="261"/>
      <c r="AA25" s="261"/>
      <c r="AB25" s="261"/>
      <c r="AC25" s="261"/>
      <c r="AD25" s="261"/>
      <c r="AE25" s="261"/>
      <c r="AF25" s="35"/>
      <c r="AG25" s="35"/>
      <c r="AH25" s="35"/>
      <c r="AI25" s="35"/>
      <c r="AJ25" s="35"/>
      <c r="AK25" s="274" t="s">
        <v>46</v>
      </c>
      <c r="AL25" s="261"/>
      <c r="AM25" s="261"/>
      <c r="AN25" s="261"/>
      <c r="AO25" s="261"/>
      <c r="AP25" s="35"/>
      <c r="AQ25" s="38"/>
      <c r="BE25" s="256"/>
    </row>
    <row r="26" spans="2:57" s="2" customFormat="1" ht="14.25" customHeight="1">
      <c r="B26" s="40"/>
      <c r="C26" s="41"/>
      <c r="D26" s="42" t="s">
        <v>47</v>
      </c>
      <c r="E26" s="41"/>
      <c r="F26" s="42" t="s">
        <v>48</v>
      </c>
      <c r="G26" s="41"/>
      <c r="H26" s="41"/>
      <c r="I26" s="41"/>
      <c r="J26" s="41"/>
      <c r="K26" s="41"/>
      <c r="L26" s="262">
        <v>0.21</v>
      </c>
      <c r="M26" s="263"/>
      <c r="N26" s="263"/>
      <c r="O26" s="263"/>
      <c r="P26" s="41"/>
      <c r="Q26" s="41"/>
      <c r="R26" s="41"/>
      <c r="S26" s="41"/>
      <c r="T26" s="41"/>
      <c r="U26" s="41"/>
      <c r="V26" s="41"/>
      <c r="W26" s="264">
        <f>ROUND(AZ51,2)</f>
        <v>0</v>
      </c>
      <c r="X26" s="263"/>
      <c r="Y26" s="263"/>
      <c r="Z26" s="263"/>
      <c r="AA26" s="263"/>
      <c r="AB26" s="263"/>
      <c r="AC26" s="263"/>
      <c r="AD26" s="263"/>
      <c r="AE26" s="263"/>
      <c r="AF26" s="41"/>
      <c r="AG26" s="41"/>
      <c r="AH26" s="41"/>
      <c r="AI26" s="41"/>
      <c r="AJ26" s="41"/>
      <c r="AK26" s="264">
        <f>ROUND(AV51,2)</f>
        <v>0</v>
      </c>
      <c r="AL26" s="263"/>
      <c r="AM26" s="263"/>
      <c r="AN26" s="263"/>
      <c r="AO26" s="263"/>
      <c r="AP26" s="41"/>
      <c r="AQ26" s="43"/>
      <c r="BE26" s="266"/>
    </row>
    <row r="27" spans="2:57" s="2" customFormat="1" ht="14.25" customHeight="1">
      <c r="B27" s="40"/>
      <c r="C27" s="41"/>
      <c r="D27" s="41"/>
      <c r="E27" s="41"/>
      <c r="F27" s="42" t="s">
        <v>49</v>
      </c>
      <c r="G27" s="41"/>
      <c r="H27" s="41"/>
      <c r="I27" s="41"/>
      <c r="J27" s="41"/>
      <c r="K27" s="41"/>
      <c r="L27" s="262">
        <v>0.15</v>
      </c>
      <c r="M27" s="263"/>
      <c r="N27" s="263"/>
      <c r="O27" s="263"/>
      <c r="P27" s="41"/>
      <c r="Q27" s="41"/>
      <c r="R27" s="41"/>
      <c r="S27" s="41"/>
      <c r="T27" s="41"/>
      <c r="U27" s="41"/>
      <c r="V27" s="41"/>
      <c r="W27" s="264">
        <f>ROUND(BA51,2)</f>
        <v>0</v>
      </c>
      <c r="X27" s="263"/>
      <c r="Y27" s="263"/>
      <c r="Z27" s="263"/>
      <c r="AA27" s="263"/>
      <c r="AB27" s="263"/>
      <c r="AC27" s="263"/>
      <c r="AD27" s="263"/>
      <c r="AE27" s="263"/>
      <c r="AF27" s="41"/>
      <c r="AG27" s="41"/>
      <c r="AH27" s="41"/>
      <c r="AI27" s="41"/>
      <c r="AJ27" s="41"/>
      <c r="AK27" s="264">
        <f>ROUND(AW51,2)</f>
        <v>0</v>
      </c>
      <c r="AL27" s="263"/>
      <c r="AM27" s="263"/>
      <c r="AN27" s="263"/>
      <c r="AO27" s="263"/>
      <c r="AP27" s="41"/>
      <c r="AQ27" s="43"/>
      <c r="BE27" s="266"/>
    </row>
    <row r="28" spans="2:57" s="2" customFormat="1" ht="14.25" customHeight="1" hidden="1">
      <c r="B28" s="40"/>
      <c r="C28" s="41"/>
      <c r="D28" s="41"/>
      <c r="E28" s="41"/>
      <c r="F28" s="42" t="s">
        <v>50</v>
      </c>
      <c r="G28" s="41"/>
      <c r="H28" s="41"/>
      <c r="I28" s="41"/>
      <c r="J28" s="41"/>
      <c r="K28" s="41"/>
      <c r="L28" s="262">
        <v>0.21</v>
      </c>
      <c r="M28" s="263"/>
      <c r="N28" s="263"/>
      <c r="O28" s="263"/>
      <c r="P28" s="41"/>
      <c r="Q28" s="41"/>
      <c r="R28" s="41"/>
      <c r="S28" s="41"/>
      <c r="T28" s="41"/>
      <c r="U28" s="41"/>
      <c r="V28" s="41"/>
      <c r="W28" s="264">
        <f>ROUND(BB51,2)</f>
        <v>0</v>
      </c>
      <c r="X28" s="263"/>
      <c r="Y28" s="263"/>
      <c r="Z28" s="263"/>
      <c r="AA28" s="263"/>
      <c r="AB28" s="263"/>
      <c r="AC28" s="263"/>
      <c r="AD28" s="263"/>
      <c r="AE28" s="263"/>
      <c r="AF28" s="41"/>
      <c r="AG28" s="41"/>
      <c r="AH28" s="41"/>
      <c r="AI28" s="41"/>
      <c r="AJ28" s="41"/>
      <c r="AK28" s="264">
        <v>0</v>
      </c>
      <c r="AL28" s="263"/>
      <c r="AM28" s="263"/>
      <c r="AN28" s="263"/>
      <c r="AO28" s="263"/>
      <c r="AP28" s="41"/>
      <c r="AQ28" s="43"/>
      <c r="BE28" s="266"/>
    </row>
    <row r="29" spans="2:57" s="2" customFormat="1" ht="14.25" customHeight="1" hidden="1">
      <c r="B29" s="40"/>
      <c r="C29" s="41"/>
      <c r="D29" s="41"/>
      <c r="E29" s="41"/>
      <c r="F29" s="42" t="s">
        <v>51</v>
      </c>
      <c r="G29" s="41"/>
      <c r="H29" s="41"/>
      <c r="I29" s="41"/>
      <c r="J29" s="41"/>
      <c r="K29" s="41"/>
      <c r="L29" s="262">
        <v>0.15</v>
      </c>
      <c r="M29" s="263"/>
      <c r="N29" s="263"/>
      <c r="O29" s="263"/>
      <c r="P29" s="41"/>
      <c r="Q29" s="41"/>
      <c r="R29" s="41"/>
      <c r="S29" s="41"/>
      <c r="T29" s="41"/>
      <c r="U29" s="41"/>
      <c r="V29" s="41"/>
      <c r="W29" s="264">
        <f>ROUND(BC51,2)</f>
        <v>0</v>
      </c>
      <c r="X29" s="263"/>
      <c r="Y29" s="263"/>
      <c r="Z29" s="263"/>
      <c r="AA29" s="263"/>
      <c r="AB29" s="263"/>
      <c r="AC29" s="263"/>
      <c r="AD29" s="263"/>
      <c r="AE29" s="263"/>
      <c r="AF29" s="41"/>
      <c r="AG29" s="41"/>
      <c r="AH29" s="41"/>
      <c r="AI29" s="41"/>
      <c r="AJ29" s="41"/>
      <c r="AK29" s="264">
        <v>0</v>
      </c>
      <c r="AL29" s="263"/>
      <c r="AM29" s="263"/>
      <c r="AN29" s="263"/>
      <c r="AO29" s="263"/>
      <c r="AP29" s="41"/>
      <c r="AQ29" s="43"/>
      <c r="BE29" s="266"/>
    </row>
    <row r="30" spans="2:57" s="2" customFormat="1" ht="14.25" customHeight="1" hidden="1">
      <c r="B30" s="40"/>
      <c r="C30" s="41"/>
      <c r="D30" s="41"/>
      <c r="E30" s="41"/>
      <c r="F30" s="42" t="s">
        <v>52</v>
      </c>
      <c r="G30" s="41"/>
      <c r="H30" s="41"/>
      <c r="I30" s="41"/>
      <c r="J30" s="41"/>
      <c r="K30" s="41"/>
      <c r="L30" s="262">
        <v>0</v>
      </c>
      <c r="M30" s="263"/>
      <c r="N30" s="263"/>
      <c r="O30" s="263"/>
      <c r="P30" s="41"/>
      <c r="Q30" s="41"/>
      <c r="R30" s="41"/>
      <c r="S30" s="41"/>
      <c r="T30" s="41"/>
      <c r="U30" s="41"/>
      <c r="V30" s="41"/>
      <c r="W30" s="264">
        <f>ROUND(BD51,2)</f>
        <v>0</v>
      </c>
      <c r="X30" s="263"/>
      <c r="Y30" s="263"/>
      <c r="Z30" s="263"/>
      <c r="AA30" s="263"/>
      <c r="AB30" s="263"/>
      <c r="AC30" s="263"/>
      <c r="AD30" s="263"/>
      <c r="AE30" s="263"/>
      <c r="AF30" s="41"/>
      <c r="AG30" s="41"/>
      <c r="AH30" s="41"/>
      <c r="AI30" s="41"/>
      <c r="AJ30" s="41"/>
      <c r="AK30" s="264">
        <v>0</v>
      </c>
      <c r="AL30" s="263"/>
      <c r="AM30" s="263"/>
      <c r="AN30" s="263"/>
      <c r="AO30" s="263"/>
      <c r="AP30" s="41"/>
      <c r="AQ30" s="43"/>
      <c r="BE30" s="266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6"/>
    </row>
    <row r="32" spans="2:57" s="1" customFormat="1" ht="25.5" customHeight="1">
      <c r="B32" s="34"/>
      <c r="C32" s="44"/>
      <c r="D32" s="45" t="s">
        <v>53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54</v>
      </c>
      <c r="U32" s="46"/>
      <c r="V32" s="46"/>
      <c r="W32" s="46"/>
      <c r="X32" s="249" t="s">
        <v>55</v>
      </c>
      <c r="Y32" s="250"/>
      <c r="Z32" s="250"/>
      <c r="AA32" s="250"/>
      <c r="AB32" s="250"/>
      <c r="AC32" s="46"/>
      <c r="AD32" s="46"/>
      <c r="AE32" s="46"/>
      <c r="AF32" s="46"/>
      <c r="AG32" s="46"/>
      <c r="AH32" s="46"/>
      <c r="AI32" s="46"/>
      <c r="AJ32" s="46"/>
      <c r="AK32" s="251">
        <f>SUM(AK23:AK30)</f>
        <v>0</v>
      </c>
      <c r="AL32" s="250"/>
      <c r="AM32" s="250"/>
      <c r="AN32" s="250"/>
      <c r="AO32" s="252"/>
      <c r="AP32" s="44"/>
      <c r="AQ32" s="48"/>
      <c r="BE32" s="256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56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0471</v>
      </c>
      <c r="AR41" s="55"/>
    </row>
    <row r="42" spans="2:44" s="4" customFormat="1" ht="36.75" customHeight="1">
      <c r="B42" s="57"/>
      <c r="C42" s="58" t="s">
        <v>16</v>
      </c>
      <c r="L42" s="253" t="str">
        <f>K6</f>
        <v>Parkování v Jablunkově, parkoviště u MěÚ</v>
      </c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Jablunkov</v>
      </c>
      <c r="AI44" s="56" t="s">
        <v>25</v>
      </c>
      <c r="AM44" s="255" t="str">
        <f>IF(AN8="","",AN8)</f>
        <v>7. 8. 2016</v>
      </c>
      <c r="AN44" s="256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Městský úřad Jablunkov</v>
      </c>
      <c r="AI46" s="56" t="s">
        <v>37</v>
      </c>
      <c r="AM46" s="257" t="str">
        <f>IF(E17="","",E17)</f>
        <v>Ing. Igor Sauer - IngPLAN</v>
      </c>
      <c r="AN46" s="256"/>
      <c r="AO46" s="256"/>
      <c r="AP46" s="256"/>
      <c r="AR46" s="34"/>
      <c r="AS46" s="258" t="s">
        <v>57</v>
      </c>
      <c r="AT46" s="259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35</v>
      </c>
      <c r="L47" s="3">
        <f>IF(E14="Vyplň údaj","",E14)</f>
      </c>
      <c r="AR47" s="34"/>
      <c r="AS47" s="260"/>
      <c r="AT47" s="261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60"/>
      <c r="AT48" s="261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43" t="s">
        <v>58</v>
      </c>
      <c r="D49" s="244"/>
      <c r="E49" s="244"/>
      <c r="F49" s="244"/>
      <c r="G49" s="244"/>
      <c r="H49" s="65"/>
      <c r="I49" s="245" t="s">
        <v>59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6" t="s">
        <v>60</v>
      </c>
      <c r="AH49" s="244"/>
      <c r="AI49" s="244"/>
      <c r="AJ49" s="244"/>
      <c r="AK49" s="244"/>
      <c r="AL49" s="244"/>
      <c r="AM49" s="244"/>
      <c r="AN49" s="245" t="s">
        <v>61</v>
      </c>
      <c r="AO49" s="244"/>
      <c r="AP49" s="244"/>
      <c r="AQ49" s="66" t="s">
        <v>62</v>
      </c>
      <c r="AR49" s="34"/>
      <c r="AS49" s="67" t="s">
        <v>63</v>
      </c>
      <c r="AT49" s="68" t="s">
        <v>64</v>
      </c>
      <c r="AU49" s="68" t="s">
        <v>65</v>
      </c>
      <c r="AV49" s="68" t="s">
        <v>66</v>
      </c>
      <c r="AW49" s="68" t="s">
        <v>67</v>
      </c>
      <c r="AX49" s="68" t="s">
        <v>68</v>
      </c>
      <c r="AY49" s="68" t="s">
        <v>69</v>
      </c>
      <c r="AZ49" s="68" t="s">
        <v>70</v>
      </c>
      <c r="BA49" s="68" t="s">
        <v>71</v>
      </c>
      <c r="BB49" s="68" t="s">
        <v>72</v>
      </c>
      <c r="BC49" s="68" t="s">
        <v>73</v>
      </c>
      <c r="BD49" s="69" t="s">
        <v>74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47">
        <f>ROUND(SUM(AG52:AG54),2)</f>
        <v>0</v>
      </c>
      <c r="AH51" s="247"/>
      <c r="AI51" s="247"/>
      <c r="AJ51" s="247"/>
      <c r="AK51" s="247"/>
      <c r="AL51" s="247"/>
      <c r="AM51" s="247"/>
      <c r="AN51" s="248">
        <f>SUM(AG51,AT51)</f>
        <v>0</v>
      </c>
      <c r="AO51" s="248"/>
      <c r="AP51" s="248"/>
      <c r="AQ51" s="73" t="s">
        <v>20</v>
      </c>
      <c r="AR51" s="57"/>
      <c r="AS51" s="74">
        <f>ROUND(SUM(AS52:AS54),2)</f>
        <v>0</v>
      </c>
      <c r="AT51" s="75">
        <f>ROUND(SUM(AV51:AW51),2)</f>
        <v>0</v>
      </c>
      <c r="AU51" s="76">
        <f>ROUND(SUM(AU52:AU54),5)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0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76</v>
      </c>
      <c r="BT51" s="58" t="s">
        <v>77</v>
      </c>
      <c r="BU51" s="78" t="s">
        <v>78</v>
      </c>
      <c r="BV51" s="58" t="s">
        <v>79</v>
      </c>
      <c r="BW51" s="58" t="s">
        <v>5</v>
      </c>
      <c r="BX51" s="58" t="s">
        <v>80</v>
      </c>
      <c r="CL51" s="58" t="s">
        <v>20</v>
      </c>
    </row>
    <row r="52" spans="1:91" s="5" customFormat="1" ht="27" customHeight="1">
      <c r="A52" s="230" t="s">
        <v>594</v>
      </c>
      <c r="B52" s="79"/>
      <c r="C52" s="80"/>
      <c r="D52" s="242" t="s">
        <v>77</v>
      </c>
      <c r="E52" s="241"/>
      <c r="F52" s="241"/>
      <c r="G52" s="241"/>
      <c r="H52" s="241"/>
      <c r="I52" s="81"/>
      <c r="J52" s="242" t="s">
        <v>81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0">
        <f>'0 - Vedlejší a ostatní ná...'!J27</f>
        <v>0</v>
      </c>
      <c r="AH52" s="241"/>
      <c r="AI52" s="241"/>
      <c r="AJ52" s="241"/>
      <c r="AK52" s="241"/>
      <c r="AL52" s="241"/>
      <c r="AM52" s="241"/>
      <c r="AN52" s="240">
        <f>SUM(AG52,AT52)</f>
        <v>0</v>
      </c>
      <c r="AO52" s="241"/>
      <c r="AP52" s="241"/>
      <c r="AQ52" s="82" t="s">
        <v>82</v>
      </c>
      <c r="AR52" s="79"/>
      <c r="AS52" s="83">
        <v>0</v>
      </c>
      <c r="AT52" s="84">
        <f>ROUND(SUM(AV52:AW52),2)</f>
        <v>0</v>
      </c>
      <c r="AU52" s="85">
        <f>'0 - Vedlejší a ostatní ná...'!P78</f>
        <v>0</v>
      </c>
      <c r="AV52" s="84">
        <f>'0 - Vedlejší a ostatní ná...'!J30</f>
        <v>0</v>
      </c>
      <c r="AW52" s="84">
        <f>'0 - Vedlejší a ostatní ná...'!J31</f>
        <v>0</v>
      </c>
      <c r="AX52" s="84">
        <f>'0 - Vedlejší a ostatní ná...'!J32</f>
        <v>0</v>
      </c>
      <c r="AY52" s="84">
        <f>'0 - Vedlejší a ostatní ná...'!J33</f>
        <v>0</v>
      </c>
      <c r="AZ52" s="84">
        <f>'0 - Vedlejší a ostatní ná...'!F30</f>
        <v>0</v>
      </c>
      <c r="BA52" s="84">
        <f>'0 - Vedlejší a ostatní ná...'!F31</f>
        <v>0</v>
      </c>
      <c r="BB52" s="84">
        <f>'0 - Vedlejší a ostatní ná...'!F32</f>
        <v>0</v>
      </c>
      <c r="BC52" s="84">
        <f>'0 - Vedlejší a ostatní ná...'!F33</f>
        <v>0</v>
      </c>
      <c r="BD52" s="86">
        <f>'0 - Vedlejší a ostatní ná...'!F34</f>
        <v>0</v>
      </c>
      <c r="BT52" s="87" t="s">
        <v>22</v>
      </c>
      <c r="BV52" s="87" t="s">
        <v>79</v>
      </c>
      <c r="BW52" s="87" t="s">
        <v>83</v>
      </c>
      <c r="BX52" s="87" t="s">
        <v>5</v>
      </c>
      <c r="CL52" s="87" t="s">
        <v>20</v>
      </c>
      <c r="CM52" s="87" t="s">
        <v>84</v>
      </c>
    </row>
    <row r="53" spans="1:91" s="5" customFormat="1" ht="27" customHeight="1">
      <c r="A53" s="230" t="s">
        <v>594</v>
      </c>
      <c r="B53" s="79"/>
      <c r="C53" s="80"/>
      <c r="D53" s="242" t="s">
        <v>22</v>
      </c>
      <c r="E53" s="241"/>
      <c r="F53" s="241"/>
      <c r="G53" s="241"/>
      <c r="H53" s="241"/>
      <c r="I53" s="81"/>
      <c r="J53" s="242" t="s">
        <v>85</v>
      </c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0">
        <f>'1 - SO 01 - MK Polní a pa...'!J27</f>
        <v>0</v>
      </c>
      <c r="AH53" s="241"/>
      <c r="AI53" s="241"/>
      <c r="AJ53" s="241"/>
      <c r="AK53" s="241"/>
      <c r="AL53" s="241"/>
      <c r="AM53" s="241"/>
      <c r="AN53" s="240">
        <f>SUM(AG53,AT53)</f>
        <v>0</v>
      </c>
      <c r="AO53" s="241"/>
      <c r="AP53" s="241"/>
      <c r="AQ53" s="82" t="s">
        <v>82</v>
      </c>
      <c r="AR53" s="79"/>
      <c r="AS53" s="83">
        <v>0</v>
      </c>
      <c r="AT53" s="84">
        <f>ROUND(SUM(AV53:AW53),2)</f>
        <v>0</v>
      </c>
      <c r="AU53" s="85">
        <f>'1 - SO 01 - MK Polní a pa...'!P85</f>
        <v>0</v>
      </c>
      <c r="AV53" s="84">
        <f>'1 - SO 01 - MK Polní a pa...'!J30</f>
        <v>0</v>
      </c>
      <c r="AW53" s="84">
        <f>'1 - SO 01 - MK Polní a pa...'!J31</f>
        <v>0</v>
      </c>
      <c r="AX53" s="84">
        <f>'1 - SO 01 - MK Polní a pa...'!J32</f>
        <v>0</v>
      </c>
      <c r="AY53" s="84">
        <f>'1 - SO 01 - MK Polní a pa...'!J33</f>
        <v>0</v>
      </c>
      <c r="AZ53" s="84">
        <f>'1 - SO 01 - MK Polní a pa...'!F30</f>
        <v>0</v>
      </c>
      <c r="BA53" s="84">
        <f>'1 - SO 01 - MK Polní a pa...'!F31</f>
        <v>0</v>
      </c>
      <c r="BB53" s="84">
        <f>'1 - SO 01 - MK Polní a pa...'!F32</f>
        <v>0</v>
      </c>
      <c r="BC53" s="84">
        <f>'1 - SO 01 - MK Polní a pa...'!F33</f>
        <v>0</v>
      </c>
      <c r="BD53" s="86">
        <f>'1 - SO 01 - MK Polní a pa...'!F34</f>
        <v>0</v>
      </c>
      <c r="BT53" s="87" t="s">
        <v>22</v>
      </c>
      <c r="BV53" s="87" t="s">
        <v>79</v>
      </c>
      <c r="BW53" s="87" t="s">
        <v>86</v>
      </c>
      <c r="BX53" s="87" t="s">
        <v>5</v>
      </c>
      <c r="CL53" s="87" t="s">
        <v>20</v>
      </c>
      <c r="CM53" s="87" t="s">
        <v>84</v>
      </c>
    </row>
    <row r="54" spans="1:91" s="5" customFormat="1" ht="27" customHeight="1">
      <c r="A54" s="230" t="s">
        <v>594</v>
      </c>
      <c r="B54" s="79"/>
      <c r="C54" s="80"/>
      <c r="D54" s="242" t="s">
        <v>84</v>
      </c>
      <c r="E54" s="241"/>
      <c r="F54" s="241"/>
      <c r="G54" s="241"/>
      <c r="H54" s="241"/>
      <c r="I54" s="81"/>
      <c r="J54" s="242" t="s">
        <v>87</v>
      </c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0">
        <f>'2 - SO 02 - Chodníky'!J27</f>
        <v>0</v>
      </c>
      <c r="AH54" s="241"/>
      <c r="AI54" s="241"/>
      <c r="AJ54" s="241"/>
      <c r="AK54" s="241"/>
      <c r="AL54" s="241"/>
      <c r="AM54" s="241"/>
      <c r="AN54" s="240">
        <f>SUM(AG54,AT54)</f>
        <v>0</v>
      </c>
      <c r="AO54" s="241"/>
      <c r="AP54" s="241"/>
      <c r="AQ54" s="82" t="s">
        <v>82</v>
      </c>
      <c r="AR54" s="79"/>
      <c r="AS54" s="88">
        <v>0</v>
      </c>
      <c r="AT54" s="89">
        <f>ROUND(SUM(AV54:AW54),2)</f>
        <v>0</v>
      </c>
      <c r="AU54" s="90">
        <f>'2 - SO 02 - Chodníky'!P81</f>
        <v>0</v>
      </c>
      <c r="AV54" s="89">
        <f>'2 - SO 02 - Chodníky'!J30</f>
        <v>0</v>
      </c>
      <c r="AW54" s="89">
        <f>'2 - SO 02 - Chodníky'!J31</f>
        <v>0</v>
      </c>
      <c r="AX54" s="89">
        <f>'2 - SO 02 - Chodníky'!J32</f>
        <v>0</v>
      </c>
      <c r="AY54" s="89">
        <f>'2 - SO 02 - Chodníky'!J33</f>
        <v>0</v>
      </c>
      <c r="AZ54" s="89">
        <f>'2 - SO 02 - Chodníky'!F30</f>
        <v>0</v>
      </c>
      <c r="BA54" s="89">
        <f>'2 - SO 02 - Chodníky'!F31</f>
        <v>0</v>
      </c>
      <c r="BB54" s="89">
        <f>'2 - SO 02 - Chodníky'!F32</f>
        <v>0</v>
      </c>
      <c r="BC54" s="89">
        <f>'2 - SO 02 - Chodníky'!F33</f>
        <v>0</v>
      </c>
      <c r="BD54" s="91">
        <f>'2 - SO 02 - Chodníky'!F34</f>
        <v>0</v>
      </c>
      <c r="BT54" s="87" t="s">
        <v>22</v>
      </c>
      <c r="BV54" s="87" t="s">
        <v>79</v>
      </c>
      <c r="BW54" s="87" t="s">
        <v>88</v>
      </c>
      <c r="BX54" s="87" t="s">
        <v>5</v>
      </c>
      <c r="CL54" s="87" t="s">
        <v>20</v>
      </c>
      <c r="CM54" s="87" t="s">
        <v>84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 password="CC35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 - Vedlejší a ostatní ná...'!C2" tooltip="0 - Vedlejší a ostatní ná..." display="/"/>
    <hyperlink ref="A53" location="'1 - SO 01 - MK Polní a pa...'!C2" tooltip="1 - SO 01 - MK Polní a pa..." display="/"/>
    <hyperlink ref="A54" location="'2 - SO 02 - Chodníky'!C2" tooltip="2 - SO 02 - Chodník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2"/>
      <c r="C1" s="232"/>
      <c r="D1" s="231" t="s">
        <v>1</v>
      </c>
      <c r="E1" s="232"/>
      <c r="F1" s="233" t="s">
        <v>595</v>
      </c>
      <c r="G1" s="275" t="s">
        <v>596</v>
      </c>
      <c r="H1" s="275"/>
      <c r="I1" s="238"/>
      <c r="J1" s="233" t="s">
        <v>597</v>
      </c>
      <c r="K1" s="231" t="s">
        <v>89</v>
      </c>
      <c r="L1" s="233" t="s">
        <v>598</v>
      </c>
      <c r="M1" s="233"/>
      <c r="N1" s="233"/>
      <c r="O1" s="233"/>
      <c r="P1" s="233"/>
      <c r="Q1" s="233"/>
      <c r="R1" s="233"/>
      <c r="S1" s="233"/>
      <c r="T1" s="233"/>
      <c r="U1" s="229"/>
      <c r="V1" s="22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83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84</v>
      </c>
    </row>
    <row r="4" spans="2:46" ht="36.75" customHeight="1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6" t="str">
        <f>'Rekapitulace stavby'!K6</f>
        <v>Parkování v Jablunkově, parkoviště u MěÚ</v>
      </c>
      <c r="F7" s="268"/>
      <c r="G7" s="268"/>
      <c r="H7" s="268"/>
      <c r="I7" s="94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7" t="s">
        <v>92</v>
      </c>
      <c r="F9" s="261"/>
      <c r="G9" s="261"/>
      <c r="H9" s="26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7. 8. 2016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35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37</v>
      </c>
      <c r="E20" s="35"/>
      <c r="F20" s="35"/>
      <c r="G20" s="35"/>
      <c r="H20" s="35"/>
      <c r="I20" s="96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96" t="s">
        <v>33</v>
      </c>
      <c r="J21" s="28" t="s">
        <v>40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71" t="s">
        <v>20</v>
      </c>
      <c r="F24" s="278"/>
      <c r="G24" s="278"/>
      <c r="H24" s="278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43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45</v>
      </c>
      <c r="G29" s="35"/>
      <c r="H29" s="35"/>
      <c r="I29" s="106" t="s">
        <v>44</v>
      </c>
      <c r="J29" s="39" t="s">
        <v>46</v>
      </c>
      <c r="K29" s="38"/>
    </row>
    <row r="30" spans="2:11" s="1" customFormat="1" ht="14.25" customHeight="1">
      <c r="B30" s="34"/>
      <c r="C30" s="35"/>
      <c r="D30" s="42" t="s">
        <v>47</v>
      </c>
      <c r="E30" s="42" t="s">
        <v>48</v>
      </c>
      <c r="F30" s="107">
        <f>ROUND(SUM(BE78:BE94),2)</f>
        <v>0</v>
      </c>
      <c r="G30" s="35"/>
      <c r="H30" s="35"/>
      <c r="I30" s="108">
        <v>0.21</v>
      </c>
      <c r="J30" s="107">
        <f>ROUND(ROUND((SUM(BE78:BE94)),2)*I30,2)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49</v>
      </c>
      <c r="F31" s="107">
        <f>ROUND(SUM(BF78:BF94),2)</f>
        <v>0</v>
      </c>
      <c r="G31" s="35"/>
      <c r="H31" s="35"/>
      <c r="I31" s="108">
        <v>0.15</v>
      </c>
      <c r="J31" s="107">
        <f>ROUND(ROUND((SUM(BF78:BF94)),2)*I31,2)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50</v>
      </c>
      <c r="F32" s="107">
        <f>ROUND(SUM(BG78:BG94),2)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51</v>
      </c>
      <c r="F33" s="107">
        <f>ROUND(SUM(BH78:BH94),2)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52</v>
      </c>
      <c r="F34" s="107">
        <f>ROUND(SUM(BI78:BI94),2)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53</v>
      </c>
      <c r="E36" s="65"/>
      <c r="F36" s="65"/>
      <c r="G36" s="111" t="s">
        <v>54</v>
      </c>
      <c r="H36" s="112" t="s">
        <v>55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Parkování v Jablunkově, parkoviště u MěÚ</v>
      </c>
      <c r="F45" s="261"/>
      <c r="G45" s="261"/>
      <c r="H45" s="261"/>
      <c r="I45" s="95"/>
      <c r="J45" s="35"/>
      <c r="K45" s="38"/>
    </row>
    <row r="46" spans="2:11" s="1" customFormat="1" ht="14.25" customHeight="1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0 - Vedlejší a ostatní náklady</v>
      </c>
      <c r="F47" s="261"/>
      <c r="G47" s="261"/>
      <c r="H47" s="26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Jablunkov</v>
      </c>
      <c r="G49" s="35"/>
      <c r="H49" s="35"/>
      <c r="I49" s="96" t="s">
        <v>25</v>
      </c>
      <c r="J49" s="97" t="str">
        <f>IF(J12="","",J12)</f>
        <v>7. 8. 2016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Městský úřad Jablunkov</v>
      </c>
      <c r="G51" s="35"/>
      <c r="H51" s="35"/>
      <c r="I51" s="96" t="s">
        <v>37</v>
      </c>
      <c r="J51" s="28" t="str">
        <f>E21</f>
        <v>Ing. Igor Sauer - IngPLAN</v>
      </c>
      <c r="K51" s="38"/>
    </row>
    <row r="52" spans="2:11" s="1" customFormat="1" ht="14.25" customHeight="1">
      <c r="B52" s="34"/>
      <c r="C52" s="30" t="s">
        <v>35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7" customFormat="1" ht="24.75" customHeight="1">
      <c r="B58" s="124"/>
      <c r="C58" s="125"/>
      <c r="D58" s="126" t="s">
        <v>99</v>
      </c>
      <c r="E58" s="127"/>
      <c r="F58" s="127"/>
      <c r="G58" s="127"/>
      <c r="H58" s="127"/>
      <c r="I58" s="128"/>
      <c r="J58" s="129">
        <f>J89</f>
        <v>0</v>
      </c>
      <c r="K58" s="130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100</v>
      </c>
      <c r="I65" s="131"/>
      <c r="L65" s="34"/>
    </row>
    <row r="66" spans="2:12" s="1" customFormat="1" ht="6.75" customHeight="1">
      <c r="B66" s="34"/>
      <c r="I66" s="131"/>
      <c r="L66" s="34"/>
    </row>
    <row r="67" spans="2:12" s="1" customFormat="1" ht="14.25" customHeight="1">
      <c r="B67" s="34"/>
      <c r="C67" s="56" t="s">
        <v>16</v>
      </c>
      <c r="I67" s="131"/>
      <c r="L67" s="34"/>
    </row>
    <row r="68" spans="2:12" s="1" customFormat="1" ht="22.5" customHeight="1">
      <c r="B68" s="34"/>
      <c r="E68" s="279" t="str">
        <f>E7</f>
        <v>Parkování v Jablunkově, parkoviště u MěÚ</v>
      </c>
      <c r="F68" s="256"/>
      <c r="G68" s="256"/>
      <c r="H68" s="256"/>
      <c r="I68" s="131"/>
      <c r="L68" s="34"/>
    </row>
    <row r="69" spans="2:12" s="1" customFormat="1" ht="14.25" customHeight="1">
      <c r="B69" s="34"/>
      <c r="C69" s="56" t="s">
        <v>91</v>
      </c>
      <c r="I69" s="131"/>
      <c r="L69" s="34"/>
    </row>
    <row r="70" spans="2:12" s="1" customFormat="1" ht="23.25" customHeight="1">
      <c r="B70" s="34"/>
      <c r="E70" s="253" t="str">
        <f>E9</f>
        <v>0 - Vedlejší a ostatní náklady</v>
      </c>
      <c r="F70" s="256"/>
      <c r="G70" s="256"/>
      <c r="H70" s="256"/>
      <c r="I70" s="131"/>
      <c r="L70" s="34"/>
    </row>
    <row r="71" spans="2:12" s="1" customFormat="1" ht="6.75" customHeight="1">
      <c r="B71" s="34"/>
      <c r="I71" s="131"/>
      <c r="L71" s="34"/>
    </row>
    <row r="72" spans="2:12" s="1" customFormat="1" ht="18" customHeight="1">
      <c r="B72" s="34"/>
      <c r="C72" s="56" t="s">
        <v>23</v>
      </c>
      <c r="F72" s="132" t="str">
        <f>F12</f>
        <v>Jablunkov</v>
      </c>
      <c r="I72" s="133" t="s">
        <v>25</v>
      </c>
      <c r="J72" s="60" t="str">
        <f>IF(J12="","",J12)</f>
        <v>7. 8. 2016</v>
      </c>
      <c r="L72" s="34"/>
    </row>
    <row r="73" spans="2:12" s="1" customFormat="1" ht="6.75" customHeight="1">
      <c r="B73" s="34"/>
      <c r="I73" s="131"/>
      <c r="L73" s="34"/>
    </row>
    <row r="74" spans="2:12" s="1" customFormat="1" ht="15">
      <c r="B74" s="34"/>
      <c r="C74" s="56" t="s">
        <v>29</v>
      </c>
      <c r="F74" s="132" t="str">
        <f>E15</f>
        <v>Městský úřad Jablunkov</v>
      </c>
      <c r="I74" s="133" t="s">
        <v>37</v>
      </c>
      <c r="J74" s="132" t="str">
        <f>E21</f>
        <v>Ing. Igor Sauer - IngPLAN</v>
      </c>
      <c r="L74" s="34"/>
    </row>
    <row r="75" spans="2:12" s="1" customFormat="1" ht="14.25" customHeight="1">
      <c r="B75" s="34"/>
      <c r="C75" s="56" t="s">
        <v>35</v>
      </c>
      <c r="F75" s="132">
        <f>IF(E18="","",E18)</f>
      </c>
      <c r="I75" s="131"/>
      <c r="L75" s="34"/>
    </row>
    <row r="76" spans="2:12" s="1" customFormat="1" ht="9.75" customHeight="1">
      <c r="B76" s="34"/>
      <c r="I76" s="131"/>
      <c r="L76" s="34"/>
    </row>
    <row r="77" spans="2:20" s="8" customFormat="1" ht="29.25" customHeight="1">
      <c r="B77" s="134"/>
      <c r="C77" s="135" t="s">
        <v>101</v>
      </c>
      <c r="D77" s="136" t="s">
        <v>62</v>
      </c>
      <c r="E77" s="136" t="s">
        <v>58</v>
      </c>
      <c r="F77" s="136" t="s">
        <v>102</v>
      </c>
      <c r="G77" s="136" t="s">
        <v>103</v>
      </c>
      <c r="H77" s="136" t="s">
        <v>104</v>
      </c>
      <c r="I77" s="137" t="s">
        <v>105</v>
      </c>
      <c r="J77" s="136" t="s">
        <v>95</v>
      </c>
      <c r="K77" s="138" t="s">
        <v>106</v>
      </c>
      <c r="L77" s="134"/>
      <c r="M77" s="67" t="s">
        <v>107</v>
      </c>
      <c r="N77" s="68" t="s">
        <v>47</v>
      </c>
      <c r="O77" s="68" t="s">
        <v>108</v>
      </c>
      <c r="P77" s="68" t="s">
        <v>109</v>
      </c>
      <c r="Q77" s="68" t="s">
        <v>110</v>
      </c>
      <c r="R77" s="68" t="s">
        <v>111</v>
      </c>
      <c r="S77" s="68" t="s">
        <v>112</v>
      </c>
      <c r="T77" s="69" t="s">
        <v>113</v>
      </c>
    </row>
    <row r="78" spans="2:63" s="1" customFormat="1" ht="29.25" customHeight="1">
      <c r="B78" s="34"/>
      <c r="C78" s="71" t="s">
        <v>96</v>
      </c>
      <c r="I78" s="131"/>
      <c r="J78" s="139">
        <f>BK78</f>
        <v>0</v>
      </c>
      <c r="L78" s="34"/>
      <c r="M78" s="70"/>
      <c r="N78" s="61"/>
      <c r="O78" s="61"/>
      <c r="P78" s="140">
        <f>P79+P89</f>
        <v>0</v>
      </c>
      <c r="Q78" s="61"/>
      <c r="R78" s="140">
        <f>R79+R89</f>
        <v>0</v>
      </c>
      <c r="S78" s="61"/>
      <c r="T78" s="141">
        <f>T79+T89</f>
        <v>0</v>
      </c>
      <c r="AT78" s="17" t="s">
        <v>76</v>
      </c>
      <c r="AU78" s="17" t="s">
        <v>97</v>
      </c>
      <c r="BK78" s="142">
        <f>BK79+BK89</f>
        <v>0</v>
      </c>
    </row>
    <row r="79" spans="2:63" s="9" customFormat="1" ht="36.75" customHeight="1">
      <c r="B79" s="143"/>
      <c r="D79" s="144" t="s">
        <v>76</v>
      </c>
      <c r="E79" s="145" t="s">
        <v>114</v>
      </c>
      <c r="F79" s="145" t="s">
        <v>115</v>
      </c>
      <c r="I79" s="146"/>
      <c r="J79" s="147">
        <f>BK79</f>
        <v>0</v>
      </c>
      <c r="L79" s="143"/>
      <c r="M79" s="148"/>
      <c r="N79" s="149"/>
      <c r="O79" s="149"/>
      <c r="P79" s="150">
        <f>SUM(P80:P88)</f>
        <v>0</v>
      </c>
      <c r="Q79" s="149"/>
      <c r="R79" s="150">
        <f>SUM(R80:R88)</f>
        <v>0</v>
      </c>
      <c r="S79" s="149"/>
      <c r="T79" s="151">
        <f>SUM(T80:T88)</f>
        <v>0</v>
      </c>
      <c r="AR79" s="152" t="s">
        <v>116</v>
      </c>
      <c r="AT79" s="153" t="s">
        <v>76</v>
      </c>
      <c r="AU79" s="153" t="s">
        <v>77</v>
      </c>
      <c r="AY79" s="152" t="s">
        <v>117</v>
      </c>
      <c r="BK79" s="154">
        <f>SUM(BK80:BK88)</f>
        <v>0</v>
      </c>
    </row>
    <row r="80" spans="2:65" s="1" customFormat="1" ht="22.5" customHeight="1">
      <c r="B80" s="155"/>
      <c r="C80" s="156" t="s">
        <v>22</v>
      </c>
      <c r="D80" s="156" t="s">
        <v>118</v>
      </c>
      <c r="E80" s="157" t="s">
        <v>119</v>
      </c>
      <c r="F80" s="158" t="s">
        <v>120</v>
      </c>
      <c r="G80" s="159" t="s">
        <v>121</v>
      </c>
      <c r="H80" s="160">
        <v>1</v>
      </c>
      <c r="I80" s="161"/>
      <c r="J80" s="162">
        <f>ROUND(I80*H80,2)</f>
        <v>0</v>
      </c>
      <c r="K80" s="158" t="s">
        <v>122</v>
      </c>
      <c r="L80" s="34"/>
      <c r="M80" s="163" t="s">
        <v>20</v>
      </c>
      <c r="N80" s="164" t="s">
        <v>48</v>
      </c>
      <c r="O80" s="35"/>
      <c r="P80" s="165">
        <f>O80*H80</f>
        <v>0</v>
      </c>
      <c r="Q80" s="165">
        <v>0</v>
      </c>
      <c r="R80" s="165">
        <f>Q80*H80</f>
        <v>0</v>
      </c>
      <c r="S80" s="165">
        <v>0</v>
      </c>
      <c r="T80" s="166">
        <f>S80*H80</f>
        <v>0</v>
      </c>
      <c r="AR80" s="17" t="s">
        <v>123</v>
      </c>
      <c r="AT80" s="17" t="s">
        <v>118</v>
      </c>
      <c r="AU80" s="17" t="s">
        <v>22</v>
      </c>
      <c r="AY80" s="17" t="s">
        <v>117</v>
      </c>
      <c r="BE80" s="167">
        <f>IF(N80="základní",J80,0)</f>
        <v>0</v>
      </c>
      <c r="BF80" s="167">
        <f>IF(N80="snížená",J80,0)</f>
        <v>0</v>
      </c>
      <c r="BG80" s="167">
        <f>IF(N80="zákl. přenesená",J80,0)</f>
        <v>0</v>
      </c>
      <c r="BH80" s="167">
        <f>IF(N80="sníž. přenesená",J80,0)</f>
        <v>0</v>
      </c>
      <c r="BI80" s="167">
        <f>IF(N80="nulová",J80,0)</f>
        <v>0</v>
      </c>
      <c r="BJ80" s="17" t="s">
        <v>22</v>
      </c>
      <c r="BK80" s="167">
        <f>ROUND(I80*H80,2)</f>
        <v>0</v>
      </c>
      <c r="BL80" s="17" t="s">
        <v>123</v>
      </c>
      <c r="BM80" s="17" t="s">
        <v>124</v>
      </c>
    </row>
    <row r="81" spans="2:47" s="1" customFormat="1" ht="30" customHeight="1">
      <c r="B81" s="34"/>
      <c r="D81" s="168" t="s">
        <v>125</v>
      </c>
      <c r="F81" s="169" t="s">
        <v>126</v>
      </c>
      <c r="I81" s="131"/>
      <c r="L81" s="34"/>
      <c r="M81" s="63"/>
      <c r="N81" s="35"/>
      <c r="O81" s="35"/>
      <c r="P81" s="35"/>
      <c r="Q81" s="35"/>
      <c r="R81" s="35"/>
      <c r="S81" s="35"/>
      <c r="T81" s="64"/>
      <c r="AT81" s="17" t="s">
        <v>125</v>
      </c>
      <c r="AU81" s="17" t="s">
        <v>22</v>
      </c>
    </row>
    <row r="82" spans="2:65" s="1" customFormat="1" ht="22.5" customHeight="1">
      <c r="B82" s="155"/>
      <c r="C82" s="156" t="s">
        <v>84</v>
      </c>
      <c r="D82" s="156" t="s">
        <v>118</v>
      </c>
      <c r="E82" s="157" t="s">
        <v>127</v>
      </c>
      <c r="F82" s="158" t="s">
        <v>128</v>
      </c>
      <c r="G82" s="159" t="s">
        <v>121</v>
      </c>
      <c r="H82" s="160">
        <v>1</v>
      </c>
      <c r="I82" s="161"/>
      <c r="J82" s="162">
        <f>ROUND(I82*H82,2)</f>
        <v>0</v>
      </c>
      <c r="K82" s="158" t="s">
        <v>122</v>
      </c>
      <c r="L82" s="34"/>
      <c r="M82" s="163" t="s">
        <v>20</v>
      </c>
      <c r="N82" s="164" t="s">
        <v>48</v>
      </c>
      <c r="O82" s="35"/>
      <c r="P82" s="165">
        <f>O82*H82</f>
        <v>0</v>
      </c>
      <c r="Q82" s="165">
        <v>0</v>
      </c>
      <c r="R82" s="165">
        <f>Q82*H82</f>
        <v>0</v>
      </c>
      <c r="S82" s="165">
        <v>0</v>
      </c>
      <c r="T82" s="166">
        <f>S82*H82</f>
        <v>0</v>
      </c>
      <c r="AR82" s="17" t="s">
        <v>123</v>
      </c>
      <c r="AT82" s="17" t="s">
        <v>118</v>
      </c>
      <c r="AU82" s="17" t="s">
        <v>22</v>
      </c>
      <c r="AY82" s="17" t="s">
        <v>117</v>
      </c>
      <c r="BE82" s="167">
        <f>IF(N82="základní",J82,0)</f>
        <v>0</v>
      </c>
      <c r="BF82" s="167">
        <f>IF(N82="snížená",J82,0)</f>
        <v>0</v>
      </c>
      <c r="BG82" s="167">
        <f>IF(N82="zákl. přenesená",J82,0)</f>
        <v>0</v>
      </c>
      <c r="BH82" s="167">
        <f>IF(N82="sníž. přenesená",J82,0)</f>
        <v>0</v>
      </c>
      <c r="BI82" s="167">
        <f>IF(N82="nulová",J82,0)</f>
        <v>0</v>
      </c>
      <c r="BJ82" s="17" t="s">
        <v>22</v>
      </c>
      <c r="BK82" s="167">
        <f>ROUND(I82*H82,2)</f>
        <v>0</v>
      </c>
      <c r="BL82" s="17" t="s">
        <v>123</v>
      </c>
      <c r="BM82" s="17" t="s">
        <v>129</v>
      </c>
    </row>
    <row r="83" spans="2:47" s="1" customFormat="1" ht="30" customHeight="1">
      <c r="B83" s="34"/>
      <c r="D83" s="168" t="s">
        <v>125</v>
      </c>
      <c r="F83" s="169" t="s">
        <v>130</v>
      </c>
      <c r="I83" s="131"/>
      <c r="L83" s="34"/>
      <c r="M83" s="63"/>
      <c r="N83" s="35"/>
      <c r="O83" s="35"/>
      <c r="P83" s="35"/>
      <c r="Q83" s="35"/>
      <c r="R83" s="35"/>
      <c r="S83" s="35"/>
      <c r="T83" s="64"/>
      <c r="AT83" s="17" t="s">
        <v>125</v>
      </c>
      <c r="AU83" s="17" t="s">
        <v>22</v>
      </c>
    </row>
    <row r="84" spans="2:65" s="1" customFormat="1" ht="22.5" customHeight="1">
      <c r="B84" s="155"/>
      <c r="C84" s="156" t="s">
        <v>131</v>
      </c>
      <c r="D84" s="156" t="s">
        <v>118</v>
      </c>
      <c r="E84" s="157" t="s">
        <v>132</v>
      </c>
      <c r="F84" s="158" t="s">
        <v>133</v>
      </c>
      <c r="G84" s="159" t="s">
        <v>121</v>
      </c>
      <c r="H84" s="160">
        <v>1</v>
      </c>
      <c r="I84" s="161"/>
      <c r="J84" s="162">
        <f>ROUND(I84*H84,2)</f>
        <v>0</v>
      </c>
      <c r="K84" s="158" t="s">
        <v>122</v>
      </c>
      <c r="L84" s="34"/>
      <c r="M84" s="163" t="s">
        <v>20</v>
      </c>
      <c r="N84" s="164" t="s">
        <v>48</v>
      </c>
      <c r="O84" s="35"/>
      <c r="P84" s="165">
        <f>O84*H84</f>
        <v>0</v>
      </c>
      <c r="Q84" s="165">
        <v>0</v>
      </c>
      <c r="R84" s="165">
        <f>Q84*H84</f>
        <v>0</v>
      </c>
      <c r="S84" s="165">
        <v>0</v>
      </c>
      <c r="T84" s="166">
        <f>S84*H84</f>
        <v>0</v>
      </c>
      <c r="AR84" s="17" t="s">
        <v>123</v>
      </c>
      <c r="AT84" s="17" t="s">
        <v>118</v>
      </c>
      <c r="AU84" s="17" t="s">
        <v>22</v>
      </c>
      <c r="AY84" s="17" t="s">
        <v>117</v>
      </c>
      <c r="BE84" s="167">
        <f>IF(N84="základní",J84,0)</f>
        <v>0</v>
      </c>
      <c r="BF84" s="167">
        <f>IF(N84="snížená",J84,0)</f>
        <v>0</v>
      </c>
      <c r="BG84" s="167">
        <f>IF(N84="zákl. přenesená",J84,0)</f>
        <v>0</v>
      </c>
      <c r="BH84" s="167">
        <f>IF(N84="sníž. přenesená",J84,0)</f>
        <v>0</v>
      </c>
      <c r="BI84" s="167">
        <f>IF(N84="nulová",J84,0)</f>
        <v>0</v>
      </c>
      <c r="BJ84" s="17" t="s">
        <v>22</v>
      </c>
      <c r="BK84" s="167">
        <f>ROUND(I84*H84,2)</f>
        <v>0</v>
      </c>
      <c r="BL84" s="17" t="s">
        <v>123</v>
      </c>
      <c r="BM84" s="17" t="s">
        <v>134</v>
      </c>
    </row>
    <row r="85" spans="2:47" s="1" customFormat="1" ht="30" customHeight="1">
      <c r="B85" s="34"/>
      <c r="D85" s="168" t="s">
        <v>125</v>
      </c>
      <c r="F85" s="169" t="s">
        <v>135</v>
      </c>
      <c r="I85" s="131"/>
      <c r="L85" s="34"/>
      <c r="M85" s="63"/>
      <c r="N85" s="35"/>
      <c r="O85" s="35"/>
      <c r="P85" s="35"/>
      <c r="Q85" s="35"/>
      <c r="R85" s="35"/>
      <c r="S85" s="35"/>
      <c r="T85" s="64"/>
      <c r="AT85" s="17" t="s">
        <v>125</v>
      </c>
      <c r="AU85" s="17" t="s">
        <v>22</v>
      </c>
    </row>
    <row r="86" spans="2:65" s="1" customFormat="1" ht="22.5" customHeight="1">
      <c r="B86" s="155"/>
      <c r="C86" s="156" t="s">
        <v>116</v>
      </c>
      <c r="D86" s="156" t="s">
        <v>118</v>
      </c>
      <c r="E86" s="157" t="s">
        <v>136</v>
      </c>
      <c r="F86" s="158" t="s">
        <v>137</v>
      </c>
      <c r="G86" s="159" t="s">
        <v>138</v>
      </c>
      <c r="H86" s="160">
        <v>1</v>
      </c>
      <c r="I86" s="161"/>
      <c r="J86" s="162">
        <f>ROUND(I86*H86,2)</f>
        <v>0</v>
      </c>
      <c r="K86" s="158" t="s">
        <v>122</v>
      </c>
      <c r="L86" s="34"/>
      <c r="M86" s="163" t="s">
        <v>20</v>
      </c>
      <c r="N86" s="164" t="s">
        <v>48</v>
      </c>
      <c r="O86" s="35"/>
      <c r="P86" s="165">
        <f>O86*H86</f>
        <v>0</v>
      </c>
      <c r="Q86" s="165">
        <v>0</v>
      </c>
      <c r="R86" s="165">
        <f>Q86*H86</f>
        <v>0</v>
      </c>
      <c r="S86" s="165">
        <v>0</v>
      </c>
      <c r="T86" s="166">
        <f>S86*H86</f>
        <v>0</v>
      </c>
      <c r="AR86" s="17" t="s">
        <v>123</v>
      </c>
      <c r="AT86" s="17" t="s">
        <v>118</v>
      </c>
      <c r="AU86" s="17" t="s">
        <v>22</v>
      </c>
      <c r="AY86" s="17" t="s">
        <v>117</v>
      </c>
      <c r="BE86" s="167">
        <f>IF(N86="základní",J86,0)</f>
        <v>0</v>
      </c>
      <c r="BF86" s="167">
        <f>IF(N86="snížená",J86,0)</f>
        <v>0</v>
      </c>
      <c r="BG86" s="167">
        <f>IF(N86="zákl. přenesená",J86,0)</f>
        <v>0</v>
      </c>
      <c r="BH86" s="167">
        <f>IF(N86="sníž. přenesená",J86,0)</f>
        <v>0</v>
      </c>
      <c r="BI86" s="167">
        <f>IF(N86="nulová",J86,0)</f>
        <v>0</v>
      </c>
      <c r="BJ86" s="17" t="s">
        <v>22</v>
      </c>
      <c r="BK86" s="167">
        <f>ROUND(I86*H86,2)</f>
        <v>0</v>
      </c>
      <c r="BL86" s="17" t="s">
        <v>123</v>
      </c>
      <c r="BM86" s="17" t="s">
        <v>139</v>
      </c>
    </row>
    <row r="87" spans="2:65" s="1" customFormat="1" ht="22.5" customHeight="1">
      <c r="B87" s="155"/>
      <c r="C87" s="156" t="s">
        <v>140</v>
      </c>
      <c r="D87" s="156" t="s">
        <v>118</v>
      </c>
      <c r="E87" s="157" t="s">
        <v>141</v>
      </c>
      <c r="F87" s="158" t="s">
        <v>142</v>
      </c>
      <c r="G87" s="159" t="s">
        <v>138</v>
      </c>
      <c r="H87" s="160">
        <v>1</v>
      </c>
      <c r="I87" s="161"/>
      <c r="J87" s="162">
        <f>ROUND(I87*H87,2)</f>
        <v>0</v>
      </c>
      <c r="K87" s="158" t="s">
        <v>143</v>
      </c>
      <c r="L87" s="34"/>
      <c r="M87" s="163" t="s">
        <v>20</v>
      </c>
      <c r="N87" s="164" t="s">
        <v>48</v>
      </c>
      <c r="O87" s="35"/>
      <c r="P87" s="165">
        <f>O87*H87</f>
        <v>0</v>
      </c>
      <c r="Q87" s="165">
        <v>0</v>
      </c>
      <c r="R87" s="165">
        <f>Q87*H87</f>
        <v>0</v>
      </c>
      <c r="S87" s="165">
        <v>0</v>
      </c>
      <c r="T87" s="166">
        <f>S87*H87</f>
        <v>0</v>
      </c>
      <c r="AR87" s="17" t="s">
        <v>123</v>
      </c>
      <c r="AT87" s="17" t="s">
        <v>118</v>
      </c>
      <c r="AU87" s="17" t="s">
        <v>22</v>
      </c>
      <c r="AY87" s="17" t="s">
        <v>117</v>
      </c>
      <c r="BE87" s="167">
        <f>IF(N87="základní",J87,0)</f>
        <v>0</v>
      </c>
      <c r="BF87" s="167">
        <f>IF(N87="snížená",J87,0)</f>
        <v>0</v>
      </c>
      <c r="BG87" s="167">
        <f>IF(N87="zákl. přenesená",J87,0)</f>
        <v>0</v>
      </c>
      <c r="BH87" s="167">
        <f>IF(N87="sníž. přenesená",J87,0)</f>
        <v>0</v>
      </c>
      <c r="BI87" s="167">
        <f>IF(N87="nulová",J87,0)</f>
        <v>0</v>
      </c>
      <c r="BJ87" s="17" t="s">
        <v>22</v>
      </c>
      <c r="BK87" s="167">
        <f>ROUND(I87*H87,2)</f>
        <v>0</v>
      </c>
      <c r="BL87" s="17" t="s">
        <v>123</v>
      </c>
      <c r="BM87" s="17" t="s">
        <v>144</v>
      </c>
    </row>
    <row r="88" spans="2:47" s="1" customFormat="1" ht="30" customHeight="1">
      <c r="B88" s="34"/>
      <c r="D88" s="170" t="s">
        <v>125</v>
      </c>
      <c r="F88" s="171" t="s">
        <v>145</v>
      </c>
      <c r="I88" s="131"/>
      <c r="L88" s="34"/>
      <c r="M88" s="63"/>
      <c r="N88" s="35"/>
      <c r="O88" s="35"/>
      <c r="P88" s="35"/>
      <c r="Q88" s="35"/>
      <c r="R88" s="35"/>
      <c r="S88" s="35"/>
      <c r="T88" s="64"/>
      <c r="AT88" s="17" t="s">
        <v>125</v>
      </c>
      <c r="AU88" s="17" t="s">
        <v>22</v>
      </c>
    </row>
    <row r="89" spans="2:63" s="9" customFormat="1" ht="36.75" customHeight="1">
      <c r="B89" s="143"/>
      <c r="D89" s="144" t="s">
        <v>76</v>
      </c>
      <c r="E89" s="145" t="s">
        <v>146</v>
      </c>
      <c r="F89" s="145" t="s">
        <v>147</v>
      </c>
      <c r="I89" s="146"/>
      <c r="J89" s="147">
        <f>BK89</f>
        <v>0</v>
      </c>
      <c r="L89" s="143"/>
      <c r="M89" s="148"/>
      <c r="N89" s="149"/>
      <c r="O89" s="149"/>
      <c r="P89" s="150">
        <f>SUM(P90:P94)</f>
        <v>0</v>
      </c>
      <c r="Q89" s="149"/>
      <c r="R89" s="150">
        <f>SUM(R90:R94)</f>
        <v>0</v>
      </c>
      <c r="S89" s="149"/>
      <c r="T89" s="151">
        <f>SUM(T90:T94)</f>
        <v>0</v>
      </c>
      <c r="AR89" s="152" t="s">
        <v>140</v>
      </c>
      <c r="AT89" s="153" t="s">
        <v>76</v>
      </c>
      <c r="AU89" s="153" t="s">
        <v>77</v>
      </c>
      <c r="AY89" s="152" t="s">
        <v>117</v>
      </c>
      <c r="BK89" s="154">
        <f>SUM(BK90:BK94)</f>
        <v>0</v>
      </c>
    </row>
    <row r="90" spans="2:65" s="1" customFormat="1" ht="22.5" customHeight="1">
      <c r="B90" s="155"/>
      <c r="C90" s="156" t="s">
        <v>148</v>
      </c>
      <c r="D90" s="156" t="s">
        <v>118</v>
      </c>
      <c r="E90" s="157" t="s">
        <v>149</v>
      </c>
      <c r="F90" s="158" t="s">
        <v>150</v>
      </c>
      <c r="G90" s="159" t="s">
        <v>121</v>
      </c>
      <c r="H90" s="160">
        <v>1</v>
      </c>
      <c r="I90" s="161"/>
      <c r="J90" s="162">
        <f>ROUND(I90*H90,2)</f>
        <v>0</v>
      </c>
      <c r="K90" s="158" t="s">
        <v>122</v>
      </c>
      <c r="L90" s="34"/>
      <c r="M90" s="163" t="s">
        <v>20</v>
      </c>
      <c r="N90" s="164" t="s">
        <v>48</v>
      </c>
      <c r="O90" s="35"/>
      <c r="P90" s="165">
        <f>O90*H90</f>
        <v>0</v>
      </c>
      <c r="Q90" s="165">
        <v>0</v>
      </c>
      <c r="R90" s="165">
        <f>Q90*H90</f>
        <v>0</v>
      </c>
      <c r="S90" s="165">
        <v>0</v>
      </c>
      <c r="T90" s="166">
        <f>S90*H90</f>
        <v>0</v>
      </c>
      <c r="AR90" s="17" t="s">
        <v>123</v>
      </c>
      <c r="AT90" s="17" t="s">
        <v>118</v>
      </c>
      <c r="AU90" s="17" t="s">
        <v>22</v>
      </c>
      <c r="AY90" s="17" t="s">
        <v>117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17" t="s">
        <v>22</v>
      </c>
      <c r="BK90" s="167">
        <f>ROUND(I90*H90,2)</f>
        <v>0</v>
      </c>
      <c r="BL90" s="17" t="s">
        <v>123</v>
      </c>
      <c r="BM90" s="17" t="s">
        <v>151</v>
      </c>
    </row>
    <row r="91" spans="2:65" s="1" customFormat="1" ht="22.5" customHeight="1">
      <c r="B91" s="155"/>
      <c r="C91" s="156" t="s">
        <v>152</v>
      </c>
      <c r="D91" s="156" t="s">
        <v>118</v>
      </c>
      <c r="E91" s="157" t="s">
        <v>153</v>
      </c>
      <c r="F91" s="158" t="s">
        <v>154</v>
      </c>
      <c r="G91" s="159" t="s">
        <v>121</v>
      </c>
      <c r="H91" s="160">
        <v>1</v>
      </c>
      <c r="I91" s="161"/>
      <c r="J91" s="162">
        <f>ROUND(I91*H91,2)</f>
        <v>0</v>
      </c>
      <c r="K91" s="158" t="s">
        <v>122</v>
      </c>
      <c r="L91" s="34"/>
      <c r="M91" s="163" t="s">
        <v>20</v>
      </c>
      <c r="N91" s="164" t="s">
        <v>48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</v>
      </c>
      <c r="T91" s="166">
        <f>S91*H91</f>
        <v>0</v>
      </c>
      <c r="AR91" s="17" t="s">
        <v>123</v>
      </c>
      <c r="AT91" s="17" t="s">
        <v>118</v>
      </c>
      <c r="AU91" s="17" t="s">
        <v>22</v>
      </c>
      <c r="AY91" s="17" t="s">
        <v>117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22</v>
      </c>
      <c r="BK91" s="167">
        <f>ROUND(I91*H91,2)</f>
        <v>0</v>
      </c>
      <c r="BL91" s="17" t="s">
        <v>123</v>
      </c>
      <c r="BM91" s="17" t="s">
        <v>155</v>
      </c>
    </row>
    <row r="92" spans="2:65" s="1" customFormat="1" ht="22.5" customHeight="1">
      <c r="B92" s="155"/>
      <c r="C92" s="156" t="s">
        <v>156</v>
      </c>
      <c r="D92" s="156" t="s">
        <v>118</v>
      </c>
      <c r="E92" s="157" t="s">
        <v>157</v>
      </c>
      <c r="F92" s="158" t="s">
        <v>158</v>
      </c>
      <c r="G92" s="159" t="s">
        <v>121</v>
      </c>
      <c r="H92" s="160">
        <v>1</v>
      </c>
      <c r="I92" s="161"/>
      <c r="J92" s="162">
        <f>ROUND(I92*H92,2)</f>
        <v>0</v>
      </c>
      <c r="K92" s="158" t="s">
        <v>122</v>
      </c>
      <c r="L92" s="34"/>
      <c r="M92" s="163" t="s">
        <v>20</v>
      </c>
      <c r="N92" s="164" t="s">
        <v>48</v>
      </c>
      <c r="O92" s="35"/>
      <c r="P92" s="165">
        <f>O92*H92</f>
        <v>0</v>
      </c>
      <c r="Q92" s="165">
        <v>0</v>
      </c>
      <c r="R92" s="165">
        <f>Q92*H92</f>
        <v>0</v>
      </c>
      <c r="S92" s="165">
        <v>0</v>
      </c>
      <c r="T92" s="166">
        <f>S92*H92</f>
        <v>0</v>
      </c>
      <c r="AR92" s="17" t="s">
        <v>123</v>
      </c>
      <c r="AT92" s="17" t="s">
        <v>118</v>
      </c>
      <c r="AU92" s="17" t="s">
        <v>22</v>
      </c>
      <c r="AY92" s="17" t="s">
        <v>117</v>
      </c>
      <c r="BE92" s="167">
        <f>IF(N92="základní",J92,0)</f>
        <v>0</v>
      </c>
      <c r="BF92" s="167">
        <f>IF(N92="snížená",J92,0)</f>
        <v>0</v>
      </c>
      <c r="BG92" s="167">
        <f>IF(N92="zákl. přenesená",J92,0)</f>
        <v>0</v>
      </c>
      <c r="BH92" s="167">
        <f>IF(N92="sníž. přenesená",J92,0)</f>
        <v>0</v>
      </c>
      <c r="BI92" s="167">
        <f>IF(N92="nulová",J92,0)</f>
        <v>0</v>
      </c>
      <c r="BJ92" s="17" t="s">
        <v>22</v>
      </c>
      <c r="BK92" s="167">
        <f>ROUND(I92*H92,2)</f>
        <v>0</v>
      </c>
      <c r="BL92" s="17" t="s">
        <v>123</v>
      </c>
      <c r="BM92" s="17" t="s">
        <v>159</v>
      </c>
    </row>
    <row r="93" spans="2:65" s="1" customFormat="1" ht="22.5" customHeight="1">
      <c r="B93" s="155"/>
      <c r="C93" s="156" t="s">
        <v>160</v>
      </c>
      <c r="D93" s="156" t="s">
        <v>118</v>
      </c>
      <c r="E93" s="157" t="s">
        <v>161</v>
      </c>
      <c r="F93" s="158" t="s">
        <v>162</v>
      </c>
      <c r="G93" s="159" t="s">
        <v>121</v>
      </c>
      <c r="H93" s="160">
        <v>1</v>
      </c>
      <c r="I93" s="161"/>
      <c r="J93" s="162">
        <f>ROUND(I93*H93,2)</f>
        <v>0</v>
      </c>
      <c r="K93" s="158" t="s">
        <v>122</v>
      </c>
      <c r="L93" s="34"/>
      <c r="M93" s="163" t="s">
        <v>20</v>
      </c>
      <c r="N93" s="164" t="s">
        <v>48</v>
      </c>
      <c r="O93" s="35"/>
      <c r="P93" s="165">
        <f>O93*H93</f>
        <v>0</v>
      </c>
      <c r="Q93" s="165">
        <v>0</v>
      </c>
      <c r="R93" s="165">
        <f>Q93*H93</f>
        <v>0</v>
      </c>
      <c r="S93" s="165">
        <v>0</v>
      </c>
      <c r="T93" s="166">
        <f>S93*H93</f>
        <v>0</v>
      </c>
      <c r="AR93" s="17" t="s">
        <v>123</v>
      </c>
      <c r="AT93" s="17" t="s">
        <v>118</v>
      </c>
      <c r="AU93" s="17" t="s">
        <v>22</v>
      </c>
      <c r="AY93" s="17" t="s">
        <v>117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17" t="s">
        <v>22</v>
      </c>
      <c r="BK93" s="167">
        <f>ROUND(I93*H93,2)</f>
        <v>0</v>
      </c>
      <c r="BL93" s="17" t="s">
        <v>123</v>
      </c>
      <c r="BM93" s="17" t="s">
        <v>163</v>
      </c>
    </row>
    <row r="94" spans="2:65" s="1" customFormat="1" ht="22.5" customHeight="1">
      <c r="B94" s="155"/>
      <c r="C94" s="156" t="s">
        <v>27</v>
      </c>
      <c r="D94" s="156" t="s">
        <v>118</v>
      </c>
      <c r="E94" s="157" t="s">
        <v>164</v>
      </c>
      <c r="F94" s="158" t="s">
        <v>165</v>
      </c>
      <c r="G94" s="159" t="s">
        <v>121</v>
      </c>
      <c r="H94" s="160">
        <v>1</v>
      </c>
      <c r="I94" s="161"/>
      <c r="J94" s="162">
        <f>ROUND(I94*H94,2)</f>
        <v>0</v>
      </c>
      <c r="K94" s="158" t="s">
        <v>122</v>
      </c>
      <c r="L94" s="34"/>
      <c r="M94" s="163" t="s">
        <v>20</v>
      </c>
      <c r="N94" s="172" t="s">
        <v>48</v>
      </c>
      <c r="O94" s="173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7" t="s">
        <v>123</v>
      </c>
      <c r="AT94" s="17" t="s">
        <v>118</v>
      </c>
      <c r="AU94" s="17" t="s">
        <v>22</v>
      </c>
      <c r="AY94" s="17" t="s">
        <v>117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7" t="s">
        <v>22</v>
      </c>
      <c r="BK94" s="167">
        <f>ROUND(I94*H94,2)</f>
        <v>0</v>
      </c>
      <c r="BL94" s="17" t="s">
        <v>123</v>
      </c>
      <c r="BM94" s="17" t="s">
        <v>166</v>
      </c>
    </row>
    <row r="95" spans="2:12" s="1" customFormat="1" ht="6.75" customHeight="1">
      <c r="B95" s="49"/>
      <c r="C95" s="50"/>
      <c r="D95" s="50"/>
      <c r="E95" s="50"/>
      <c r="F95" s="50"/>
      <c r="G95" s="50"/>
      <c r="H95" s="50"/>
      <c r="I95" s="116"/>
      <c r="J95" s="50"/>
      <c r="K95" s="50"/>
      <c r="L95" s="34"/>
    </row>
    <row r="96" ht="13.5">
      <c r="AT96" s="176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2"/>
      <c r="C1" s="232"/>
      <c r="D1" s="231" t="s">
        <v>1</v>
      </c>
      <c r="E1" s="232"/>
      <c r="F1" s="233" t="s">
        <v>595</v>
      </c>
      <c r="G1" s="275" t="s">
        <v>596</v>
      </c>
      <c r="H1" s="275"/>
      <c r="I1" s="238"/>
      <c r="J1" s="233" t="s">
        <v>597</v>
      </c>
      <c r="K1" s="231" t="s">
        <v>89</v>
      </c>
      <c r="L1" s="233" t="s">
        <v>598</v>
      </c>
      <c r="M1" s="233"/>
      <c r="N1" s="233"/>
      <c r="O1" s="233"/>
      <c r="P1" s="233"/>
      <c r="Q1" s="233"/>
      <c r="R1" s="233"/>
      <c r="S1" s="233"/>
      <c r="T1" s="233"/>
      <c r="U1" s="229"/>
      <c r="V1" s="22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84</v>
      </c>
    </row>
    <row r="4" spans="2:46" ht="36.75" customHeight="1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6" t="str">
        <f>'Rekapitulace stavby'!K6</f>
        <v>Parkování v Jablunkově, parkoviště u MěÚ</v>
      </c>
      <c r="F7" s="268"/>
      <c r="G7" s="268"/>
      <c r="H7" s="268"/>
      <c r="I7" s="94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7" t="s">
        <v>167</v>
      </c>
      <c r="F9" s="261"/>
      <c r="G9" s="261"/>
      <c r="H9" s="26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7. 8. 2016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35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37</v>
      </c>
      <c r="E20" s="35"/>
      <c r="F20" s="35"/>
      <c r="G20" s="35"/>
      <c r="H20" s="35"/>
      <c r="I20" s="96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96" t="s">
        <v>33</v>
      </c>
      <c r="J21" s="28" t="s">
        <v>40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71" t="s">
        <v>20</v>
      </c>
      <c r="F24" s="278"/>
      <c r="G24" s="278"/>
      <c r="H24" s="278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43</v>
      </c>
      <c r="E27" s="35"/>
      <c r="F27" s="35"/>
      <c r="G27" s="35"/>
      <c r="H27" s="35"/>
      <c r="I27" s="95"/>
      <c r="J27" s="105">
        <f>ROUND(J85,2)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45</v>
      </c>
      <c r="G29" s="35"/>
      <c r="H29" s="35"/>
      <c r="I29" s="106" t="s">
        <v>44</v>
      </c>
      <c r="J29" s="39" t="s">
        <v>46</v>
      </c>
      <c r="K29" s="38"/>
    </row>
    <row r="30" spans="2:11" s="1" customFormat="1" ht="14.25" customHeight="1">
      <c r="B30" s="34"/>
      <c r="C30" s="35"/>
      <c r="D30" s="42" t="s">
        <v>47</v>
      </c>
      <c r="E30" s="42" t="s">
        <v>48</v>
      </c>
      <c r="F30" s="107">
        <f>ROUND(SUM(BE85:BE256),2)</f>
        <v>0</v>
      </c>
      <c r="G30" s="35"/>
      <c r="H30" s="35"/>
      <c r="I30" s="108">
        <v>0.21</v>
      </c>
      <c r="J30" s="107">
        <f>ROUND(ROUND((SUM(BE85:BE256)),2)*I30,2)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49</v>
      </c>
      <c r="F31" s="107">
        <f>ROUND(SUM(BF85:BF256),2)</f>
        <v>0</v>
      </c>
      <c r="G31" s="35"/>
      <c r="H31" s="35"/>
      <c r="I31" s="108">
        <v>0.15</v>
      </c>
      <c r="J31" s="107">
        <f>ROUND(ROUND((SUM(BF85:BF256)),2)*I31,2)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50</v>
      </c>
      <c r="F32" s="107">
        <f>ROUND(SUM(BG85:BG256),2)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51</v>
      </c>
      <c r="F33" s="107">
        <f>ROUND(SUM(BH85:BH256),2)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52</v>
      </c>
      <c r="F34" s="107">
        <f>ROUND(SUM(BI85:BI256),2)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53</v>
      </c>
      <c r="E36" s="65"/>
      <c r="F36" s="65"/>
      <c r="G36" s="111" t="s">
        <v>54</v>
      </c>
      <c r="H36" s="112" t="s">
        <v>55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Parkování v Jablunkově, parkoviště u MěÚ</v>
      </c>
      <c r="F45" s="261"/>
      <c r="G45" s="261"/>
      <c r="H45" s="261"/>
      <c r="I45" s="95"/>
      <c r="J45" s="35"/>
      <c r="K45" s="38"/>
    </row>
    <row r="46" spans="2:11" s="1" customFormat="1" ht="14.25" customHeight="1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1 - SO 01 - MK Polní a parkoviště</v>
      </c>
      <c r="F47" s="261"/>
      <c r="G47" s="261"/>
      <c r="H47" s="26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Jablunkov</v>
      </c>
      <c r="G49" s="35"/>
      <c r="H49" s="35"/>
      <c r="I49" s="96" t="s">
        <v>25</v>
      </c>
      <c r="J49" s="97" t="str">
        <f>IF(J12="","",J12)</f>
        <v>7. 8. 2016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Městský úřad Jablunkov</v>
      </c>
      <c r="G51" s="35"/>
      <c r="H51" s="35"/>
      <c r="I51" s="96" t="s">
        <v>37</v>
      </c>
      <c r="J51" s="28" t="str">
        <f>E21</f>
        <v>Ing. Igor Sauer - IngPLAN</v>
      </c>
      <c r="K51" s="38"/>
    </row>
    <row r="52" spans="2:11" s="1" customFormat="1" ht="14.25" customHeight="1">
      <c r="B52" s="34"/>
      <c r="C52" s="30" t="s">
        <v>35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J85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168</v>
      </c>
      <c r="E57" s="127"/>
      <c r="F57" s="127"/>
      <c r="G57" s="127"/>
      <c r="H57" s="127"/>
      <c r="I57" s="128"/>
      <c r="J57" s="129">
        <f>J86</f>
        <v>0</v>
      </c>
      <c r="K57" s="130"/>
    </row>
    <row r="58" spans="2:11" s="10" customFormat="1" ht="19.5" customHeight="1">
      <c r="B58" s="177"/>
      <c r="C58" s="178"/>
      <c r="D58" s="179" t="s">
        <v>169</v>
      </c>
      <c r="E58" s="180"/>
      <c r="F58" s="180"/>
      <c r="G58" s="180"/>
      <c r="H58" s="180"/>
      <c r="I58" s="181"/>
      <c r="J58" s="182">
        <f>J87</f>
        <v>0</v>
      </c>
      <c r="K58" s="183"/>
    </row>
    <row r="59" spans="2:11" s="10" customFormat="1" ht="19.5" customHeight="1">
      <c r="B59" s="177"/>
      <c r="C59" s="178"/>
      <c r="D59" s="179" t="s">
        <v>170</v>
      </c>
      <c r="E59" s="180"/>
      <c r="F59" s="180"/>
      <c r="G59" s="180"/>
      <c r="H59" s="180"/>
      <c r="I59" s="181"/>
      <c r="J59" s="182">
        <f>J154</f>
        <v>0</v>
      </c>
      <c r="K59" s="183"/>
    </row>
    <row r="60" spans="2:11" s="10" customFormat="1" ht="19.5" customHeight="1">
      <c r="B60" s="177"/>
      <c r="C60" s="178"/>
      <c r="D60" s="179" t="s">
        <v>171</v>
      </c>
      <c r="E60" s="180"/>
      <c r="F60" s="180"/>
      <c r="G60" s="180"/>
      <c r="H60" s="180"/>
      <c r="I60" s="181"/>
      <c r="J60" s="182">
        <f>J156</f>
        <v>0</v>
      </c>
      <c r="K60" s="183"/>
    </row>
    <row r="61" spans="2:11" s="10" customFormat="1" ht="19.5" customHeight="1">
      <c r="B61" s="177"/>
      <c r="C61" s="178"/>
      <c r="D61" s="179" t="s">
        <v>172</v>
      </c>
      <c r="E61" s="180"/>
      <c r="F61" s="180"/>
      <c r="G61" s="180"/>
      <c r="H61" s="180"/>
      <c r="I61" s="181"/>
      <c r="J61" s="182">
        <f>J159</f>
        <v>0</v>
      </c>
      <c r="K61" s="183"/>
    </row>
    <row r="62" spans="2:11" s="10" customFormat="1" ht="19.5" customHeight="1">
      <c r="B62" s="177"/>
      <c r="C62" s="178"/>
      <c r="D62" s="179" t="s">
        <v>173</v>
      </c>
      <c r="E62" s="180"/>
      <c r="F62" s="180"/>
      <c r="G62" s="180"/>
      <c r="H62" s="180"/>
      <c r="I62" s="181"/>
      <c r="J62" s="182">
        <f>J176</f>
        <v>0</v>
      </c>
      <c r="K62" s="183"/>
    </row>
    <row r="63" spans="2:11" s="10" customFormat="1" ht="19.5" customHeight="1">
      <c r="B63" s="177"/>
      <c r="C63" s="178"/>
      <c r="D63" s="179" t="s">
        <v>174</v>
      </c>
      <c r="E63" s="180"/>
      <c r="F63" s="180"/>
      <c r="G63" s="180"/>
      <c r="H63" s="180"/>
      <c r="I63" s="181"/>
      <c r="J63" s="182">
        <f>J185</f>
        <v>0</v>
      </c>
      <c r="K63" s="183"/>
    </row>
    <row r="64" spans="2:11" s="10" customFormat="1" ht="19.5" customHeight="1">
      <c r="B64" s="177"/>
      <c r="C64" s="178"/>
      <c r="D64" s="179" t="s">
        <v>175</v>
      </c>
      <c r="E64" s="180"/>
      <c r="F64" s="180"/>
      <c r="G64" s="180"/>
      <c r="H64" s="180"/>
      <c r="I64" s="181"/>
      <c r="J64" s="182">
        <f>J219</f>
        <v>0</v>
      </c>
      <c r="K64" s="183"/>
    </row>
    <row r="65" spans="2:11" s="10" customFormat="1" ht="19.5" customHeight="1">
      <c r="B65" s="177"/>
      <c r="C65" s="178"/>
      <c r="D65" s="179" t="s">
        <v>176</v>
      </c>
      <c r="E65" s="180"/>
      <c r="F65" s="180"/>
      <c r="G65" s="180"/>
      <c r="H65" s="180"/>
      <c r="I65" s="181"/>
      <c r="J65" s="182">
        <f>J255</f>
        <v>0</v>
      </c>
      <c r="K65" s="183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75" customHeight="1">
      <c r="B67" s="49"/>
      <c r="C67" s="50"/>
      <c r="D67" s="50"/>
      <c r="E67" s="50"/>
      <c r="F67" s="50"/>
      <c r="G67" s="50"/>
      <c r="H67" s="50"/>
      <c r="I67" s="116"/>
      <c r="J67" s="50"/>
      <c r="K67" s="51"/>
    </row>
    <row r="71" spans="2:12" s="1" customFormat="1" ht="6.75" customHeight="1">
      <c r="B71" s="52"/>
      <c r="C71" s="53"/>
      <c r="D71" s="53"/>
      <c r="E71" s="53"/>
      <c r="F71" s="53"/>
      <c r="G71" s="53"/>
      <c r="H71" s="53"/>
      <c r="I71" s="117"/>
      <c r="J71" s="53"/>
      <c r="K71" s="53"/>
      <c r="L71" s="34"/>
    </row>
    <row r="72" spans="2:12" s="1" customFormat="1" ht="36.75" customHeight="1">
      <c r="B72" s="34"/>
      <c r="C72" s="54" t="s">
        <v>100</v>
      </c>
      <c r="I72" s="131"/>
      <c r="L72" s="34"/>
    </row>
    <row r="73" spans="2:12" s="1" customFormat="1" ht="6.75" customHeight="1">
      <c r="B73" s="34"/>
      <c r="I73" s="131"/>
      <c r="L73" s="34"/>
    </row>
    <row r="74" spans="2:12" s="1" customFormat="1" ht="14.25" customHeight="1">
      <c r="B74" s="34"/>
      <c r="C74" s="56" t="s">
        <v>16</v>
      </c>
      <c r="I74" s="131"/>
      <c r="L74" s="34"/>
    </row>
    <row r="75" spans="2:12" s="1" customFormat="1" ht="22.5" customHeight="1">
      <c r="B75" s="34"/>
      <c r="E75" s="279" t="str">
        <f>E7</f>
        <v>Parkování v Jablunkově, parkoviště u MěÚ</v>
      </c>
      <c r="F75" s="256"/>
      <c r="G75" s="256"/>
      <c r="H75" s="256"/>
      <c r="I75" s="131"/>
      <c r="L75" s="34"/>
    </row>
    <row r="76" spans="2:12" s="1" customFormat="1" ht="14.25" customHeight="1">
      <c r="B76" s="34"/>
      <c r="C76" s="56" t="s">
        <v>91</v>
      </c>
      <c r="I76" s="131"/>
      <c r="L76" s="34"/>
    </row>
    <row r="77" spans="2:12" s="1" customFormat="1" ht="23.25" customHeight="1">
      <c r="B77" s="34"/>
      <c r="E77" s="253" t="str">
        <f>E9</f>
        <v>1 - SO 01 - MK Polní a parkoviště</v>
      </c>
      <c r="F77" s="256"/>
      <c r="G77" s="256"/>
      <c r="H77" s="256"/>
      <c r="I77" s="131"/>
      <c r="L77" s="34"/>
    </row>
    <row r="78" spans="2:12" s="1" customFormat="1" ht="6.75" customHeight="1">
      <c r="B78" s="34"/>
      <c r="I78" s="131"/>
      <c r="L78" s="34"/>
    </row>
    <row r="79" spans="2:12" s="1" customFormat="1" ht="18" customHeight="1">
      <c r="B79" s="34"/>
      <c r="C79" s="56" t="s">
        <v>23</v>
      </c>
      <c r="F79" s="132" t="str">
        <f>F12</f>
        <v>Jablunkov</v>
      </c>
      <c r="I79" s="133" t="s">
        <v>25</v>
      </c>
      <c r="J79" s="60" t="str">
        <f>IF(J12="","",J12)</f>
        <v>7. 8. 2016</v>
      </c>
      <c r="L79" s="34"/>
    </row>
    <row r="80" spans="2:12" s="1" customFormat="1" ht="6.75" customHeight="1">
      <c r="B80" s="34"/>
      <c r="I80" s="131"/>
      <c r="L80" s="34"/>
    </row>
    <row r="81" spans="2:12" s="1" customFormat="1" ht="15">
      <c r="B81" s="34"/>
      <c r="C81" s="56" t="s">
        <v>29</v>
      </c>
      <c r="F81" s="132" t="str">
        <f>E15</f>
        <v>Městský úřad Jablunkov</v>
      </c>
      <c r="I81" s="133" t="s">
        <v>37</v>
      </c>
      <c r="J81" s="132" t="str">
        <f>E21</f>
        <v>Ing. Igor Sauer - IngPLAN</v>
      </c>
      <c r="L81" s="34"/>
    </row>
    <row r="82" spans="2:12" s="1" customFormat="1" ht="14.25" customHeight="1">
      <c r="B82" s="34"/>
      <c r="C82" s="56" t="s">
        <v>35</v>
      </c>
      <c r="F82" s="132">
        <f>IF(E18="","",E18)</f>
      </c>
      <c r="I82" s="131"/>
      <c r="L82" s="34"/>
    </row>
    <row r="83" spans="2:12" s="1" customFormat="1" ht="9.75" customHeight="1">
      <c r="B83" s="34"/>
      <c r="I83" s="131"/>
      <c r="L83" s="34"/>
    </row>
    <row r="84" spans="2:20" s="8" customFormat="1" ht="29.25" customHeight="1">
      <c r="B84" s="134"/>
      <c r="C84" s="135" t="s">
        <v>101</v>
      </c>
      <c r="D84" s="136" t="s">
        <v>62</v>
      </c>
      <c r="E84" s="136" t="s">
        <v>58</v>
      </c>
      <c r="F84" s="136" t="s">
        <v>102</v>
      </c>
      <c r="G84" s="136" t="s">
        <v>103</v>
      </c>
      <c r="H84" s="136" t="s">
        <v>104</v>
      </c>
      <c r="I84" s="137" t="s">
        <v>105</v>
      </c>
      <c r="J84" s="136" t="s">
        <v>95</v>
      </c>
      <c r="K84" s="138" t="s">
        <v>106</v>
      </c>
      <c r="L84" s="134"/>
      <c r="M84" s="67" t="s">
        <v>107</v>
      </c>
      <c r="N84" s="68" t="s">
        <v>47</v>
      </c>
      <c r="O84" s="68" t="s">
        <v>108</v>
      </c>
      <c r="P84" s="68" t="s">
        <v>109</v>
      </c>
      <c r="Q84" s="68" t="s">
        <v>110</v>
      </c>
      <c r="R84" s="68" t="s">
        <v>111</v>
      </c>
      <c r="S84" s="68" t="s">
        <v>112</v>
      </c>
      <c r="T84" s="69" t="s">
        <v>113</v>
      </c>
    </row>
    <row r="85" spans="2:63" s="1" customFormat="1" ht="29.25" customHeight="1">
      <c r="B85" s="34"/>
      <c r="C85" s="71" t="s">
        <v>96</v>
      </c>
      <c r="I85" s="131"/>
      <c r="J85" s="139">
        <f>BK85</f>
        <v>0</v>
      </c>
      <c r="L85" s="34"/>
      <c r="M85" s="70"/>
      <c r="N85" s="61"/>
      <c r="O85" s="61"/>
      <c r="P85" s="140">
        <f>P86</f>
        <v>0</v>
      </c>
      <c r="Q85" s="61"/>
      <c r="R85" s="140">
        <f>R86</f>
        <v>193.5954182</v>
      </c>
      <c r="S85" s="61"/>
      <c r="T85" s="141">
        <f>T86</f>
        <v>976.0120000000001</v>
      </c>
      <c r="AT85" s="17" t="s">
        <v>76</v>
      </c>
      <c r="AU85" s="17" t="s">
        <v>97</v>
      </c>
      <c r="BK85" s="142">
        <f>BK86</f>
        <v>0</v>
      </c>
    </row>
    <row r="86" spans="2:63" s="9" customFormat="1" ht="36.75" customHeight="1">
      <c r="B86" s="143"/>
      <c r="D86" s="152" t="s">
        <v>76</v>
      </c>
      <c r="E86" s="184" t="s">
        <v>177</v>
      </c>
      <c r="F86" s="184" t="s">
        <v>178</v>
      </c>
      <c r="I86" s="146"/>
      <c r="J86" s="185">
        <f>BK86</f>
        <v>0</v>
      </c>
      <c r="L86" s="143"/>
      <c r="M86" s="148"/>
      <c r="N86" s="149"/>
      <c r="O86" s="149"/>
      <c r="P86" s="150">
        <f>P87+P154+P156+P159+P176+P185+P219+P255</f>
        <v>0</v>
      </c>
      <c r="Q86" s="149"/>
      <c r="R86" s="150">
        <f>R87+R154+R156+R159+R176+R185+R219+R255</f>
        <v>193.5954182</v>
      </c>
      <c r="S86" s="149"/>
      <c r="T86" s="151">
        <f>T87+T154+T156+T159+T176+T185+T219+T255</f>
        <v>976.0120000000001</v>
      </c>
      <c r="AR86" s="152" t="s">
        <v>22</v>
      </c>
      <c r="AT86" s="153" t="s">
        <v>76</v>
      </c>
      <c r="AU86" s="153" t="s">
        <v>77</v>
      </c>
      <c r="AY86" s="152" t="s">
        <v>117</v>
      </c>
      <c r="BK86" s="154">
        <f>BK87+BK154+BK156+BK159+BK176+BK185+BK219+BK255</f>
        <v>0</v>
      </c>
    </row>
    <row r="87" spans="2:63" s="9" customFormat="1" ht="19.5" customHeight="1">
      <c r="B87" s="143"/>
      <c r="D87" s="144" t="s">
        <v>76</v>
      </c>
      <c r="E87" s="186" t="s">
        <v>22</v>
      </c>
      <c r="F87" s="186" t="s">
        <v>179</v>
      </c>
      <c r="I87" s="146"/>
      <c r="J87" s="187">
        <f>BK87</f>
        <v>0</v>
      </c>
      <c r="L87" s="143"/>
      <c r="M87" s="148"/>
      <c r="N87" s="149"/>
      <c r="O87" s="149"/>
      <c r="P87" s="150">
        <f>SUM(P88:P153)</f>
        <v>0</v>
      </c>
      <c r="Q87" s="149"/>
      <c r="R87" s="150">
        <f>SUM(R88:R153)</f>
        <v>82.06404500000001</v>
      </c>
      <c r="S87" s="149"/>
      <c r="T87" s="151">
        <f>SUM(T88:T153)</f>
        <v>976.0120000000001</v>
      </c>
      <c r="AR87" s="152" t="s">
        <v>22</v>
      </c>
      <c r="AT87" s="153" t="s">
        <v>76</v>
      </c>
      <c r="AU87" s="153" t="s">
        <v>22</v>
      </c>
      <c r="AY87" s="152" t="s">
        <v>117</v>
      </c>
      <c r="BK87" s="154">
        <f>SUM(BK88:BK153)</f>
        <v>0</v>
      </c>
    </row>
    <row r="88" spans="2:65" s="1" customFormat="1" ht="22.5" customHeight="1">
      <c r="B88" s="155"/>
      <c r="C88" s="156" t="s">
        <v>22</v>
      </c>
      <c r="D88" s="156" t="s">
        <v>118</v>
      </c>
      <c r="E88" s="157" t="s">
        <v>180</v>
      </c>
      <c r="F88" s="158" t="s">
        <v>181</v>
      </c>
      <c r="G88" s="159" t="s">
        <v>182</v>
      </c>
      <c r="H88" s="160">
        <v>246</v>
      </c>
      <c r="I88" s="161"/>
      <c r="J88" s="162">
        <f>ROUND(I88*H88,2)</f>
        <v>0</v>
      </c>
      <c r="K88" s="158" t="s">
        <v>122</v>
      </c>
      <c r="L88" s="34"/>
      <c r="M88" s="163" t="s">
        <v>20</v>
      </c>
      <c r="N88" s="164" t="s">
        <v>48</v>
      </c>
      <c r="O88" s="35"/>
      <c r="P88" s="165">
        <f>O88*H88</f>
        <v>0</v>
      </c>
      <c r="Q88" s="165">
        <v>0</v>
      </c>
      <c r="R88" s="165">
        <f>Q88*H88</f>
        <v>0</v>
      </c>
      <c r="S88" s="165">
        <v>0.26</v>
      </c>
      <c r="T88" s="166">
        <f>S88*H88</f>
        <v>63.96</v>
      </c>
      <c r="AR88" s="17" t="s">
        <v>116</v>
      </c>
      <c r="AT88" s="17" t="s">
        <v>118</v>
      </c>
      <c r="AU88" s="17" t="s">
        <v>84</v>
      </c>
      <c r="AY88" s="17" t="s">
        <v>117</v>
      </c>
      <c r="BE88" s="167">
        <f>IF(N88="základní",J88,0)</f>
        <v>0</v>
      </c>
      <c r="BF88" s="167">
        <f>IF(N88="snížená",J88,0)</f>
        <v>0</v>
      </c>
      <c r="BG88" s="167">
        <f>IF(N88="zákl. přenesená",J88,0)</f>
        <v>0</v>
      </c>
      <c r="BH88" s="167">
        <f>IF(N88="sníž. přenesená",J88,0)</f>
        <v>0</v>
      </c>
      <c r="BI88" s="167">
        <f>IF(N88="nulová",J88,0)</f>
        <v>0</v>
      </c>
      <c r="BJ88" s="17" t="s">
        <v>22</v>
      </c>
      <c r="BK88" s="167">
        <f>ROUND(I88*H88,2)</f>
        <v>0</v>
      </c>
      <c r="BL88" s="17" t="s">
        <v>116</v>
      </c>
      <c r="BM88" s="17" t="s">
        <v>183</v>
      </c>
    </row>
    <row r="89" spans="2:65" s="1" customFormat="1" ht="22.5" customHeight="1">
      <c r="B89" s="155"/>
      <c r="C89" s="156" t="s">
        <v>84</v>
      </c>
      <c r="D89" s="156" t="s">
        <v>118</v>
      </c>
      <c r="E89" s="157" t="s">
        <v>184</v>
      </c>
      <c r="F89" s="158" t="s">
        <v>185</v>
      </c>
      <c r="G89" s="159" t="s">
        <v>182</v>
      </c>
      <c r="H89" s="160">
        <v>246</v>
      </c>
      <c r="I89" s="161"/>
      <c r="J89" s="162">
        <f>ROUND(I89*H89,2)</f>
        <v>0</v>
      </c>
      <c r="K89" s="158" t="s">
        <v>122</v>
      </c>
      <c r="L89" s="34"/>
      <c r="M89" s="163" t="s">
        <v>20</v>
      </c>
      <c r="N89" s="164" t="s">
        <v>48</v>
      </c>
      <c r="O89" s="35"/>
      <c r="P89" s="165">
        <f>O89*H89</f>
        <v>0</v>
      </c>
      <c r="Q89" s="165">
        <v>0</v>
      </c>
      <c r="R89" s="165">
        <f>Q89*H89</f>
        <v>0</v>
      </c>
      <c r="S89" s="165">
        <v>0.235</v>
      </c>
      <c r="T89" s="166">
        <f>S89*H89</f>
        <v>57.809999999999995</v>
      </c>
      <c r="AR89" s="17" t="s">
        <v>116</v>
      </c>
      <c r="AT89" s="17" t="s">
        <v>118</v>
      </c>
      <c r="AU89" s="17" t="s">
        <v>84</v>
      </c>
      <c r="AY89" s="17" t="s">
        <v>117</v>
      </c>
      <c r="BE89" s="167">
        <f>IF(N89="základní",J89,0)</f>
        <v>0</v>
      </c>
      <c r="BF89" s="167">
        <f>IF(N89="snížená",J89,0)</f>
        <v>0</v>
      </c>
      <c r="BG89" s="167">
        <f>IF(N89="zákl. přenesená",J89,0)</f>
        <v>0</v>
      </c>
      <c r="BH89" s="167">
        <f>IF(N89="sníž. přenesená",J89,0)</f>
        <v>0</v>
      </c>
      <c r="BI89" s="167">
        <f>IF(N89="nulová",J89,0)</f>
        <v>0</v>
      </c>
      <c r="BJ89" s="17" t="s">
        <v>22</v>
      </c>
      <c r="BK89" s="167">
        <f>ROUND(I89*H89,2)</f>
        <v>0</v>
      </c>
      <c r="BL89" s="17" t="s">
        <v>116</v>
      </c>
      <c r="BM89" s="17" t="s">
        <v>186</v>
      </c>
    </row>
    <row r="90" spans="2:51" s="11" customFormat="1" ht="22.5" customHeight="1">
      <c r="B90" s="188"/>
      <c r="D90" s="168" t="s">
        <v>187</v>
      </c>
      <c r="E90" s="189" t="s">
        <v>20</v>
      </c>
      <c r="F90" s="190" t="s">
        <v>188</v>
      </c>
      <c r="H90" s="191">
        <v>246</v>
      </c>
      <c r="I90" s="192"/>
      <c r="L90" s="188"/>
      <c r="M90" s="193"/>
      <c r="N90" s="194"/>
      <c r="O90" s="194"/>
      <c r="P90" s="194"/>
      <c r="Q90" s="194"/>
      <c r="R90" s="194"/>
      <c r="S90" s="194"/>
      <c r="T90" s="195"/>
      <c r="AT90" s="196" t="s">
        <v>187</v>
      </c>
      <c r="AU90" s="196" t="s">
        <v>84</v>
      </c>
      <c r="AV90" s="11" t="s">
        <v>84</v>
      </c>
      <c r="AW90" s="11" t="s">
        <v>41</v>
      </c>
      <c r="AX90" s="11" t="s">
        <v>22</v>
      </c>
      <c r="AY90" s="196" t="s">
        <v>117</v>
      </c>
    </row>
    <row r="91" spans="2:65" s="1" customFormat="1" ht="22.5" customHeight="1">
      <c r="B91" s="155"/>
      <c r="C91" s="156" t="s">
        <v>131</v>
      </c>
      <c r="D91" s="156" t="s">
        <v>118</v>
      </c>
      <c r="E91" s="157" t="s">
        <v>189</v>
      </c>
      <c r="F91" s="158" t="s">
        <v>190</v>
      </c>
      <c r="G91" s="159" t="s">
        <v>182</v>
      </c>
      <c r="H91" s="160">
        <v>947</v>
      </c>
      <c r="I91" s="161"/>
      <c r="J91" s="162">
        <f>ROUND(I91*H91,2)</f>
        <v>0</v>
      </c>
      <c r="K91" s="158" t="s">
        <v>122</v>
      </c>
      <c r="L91" s="34"/>
      <c r="M91" s="163" t="s">
        <v>20</v>
      </c>
      <c r="N91" s="164" t="s">
        <v>48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0.56</v>
      </c>
      <c r="T91" s="166">
        <f>S91*H91</f>
        <v>530.32</v>
      </c>
      <c r="AR91" s="17" t="s">
        <v>116</v>
      </c>
      <c r="AT91" s="17" t="s">
        <v>118</v>
      </c>
      <c r="AU91" s="17" t="s">
        <v>84</v>
      </c>
      <c r="AY91" s="17" t="s">
        <v>117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22</v>
      </c>
      <c r="BK91" s="167">
        <f>ROUND(I91*H91,2)</f>
        <v>0</v>
      </c>
      <c r="BL91" s="17" t="s">
        <v>116</v>
      </c>
      <c r="BM91" s="17" t="s">
        <v>191</v>
      </c>
    </row>
    <row r="92" spans="2:51" s="11" customFormat="1" ht="22.5" customHeight="1">
      <c r="B92" s="188"/>
      <c r="D92" s="168" t="s">
        <v>187</v>
      </c>
      <c r="E92" s="189" t="s">
        <v>20</v>
      </c>
      <c r="F92" s="190" t="s">
        <v>192</v>
      </c>
      <c r="H92" s="191">
        <v>947</v>
      </c>
      <c r="I92" s="192"/>
      <c r="L92" s="188"/>
      <c r="M92" s="193"/>
      <c r="N92" s="194"/>
      <c r="O92" s="194"/>
      <c r="P92" s="194"/>
      <c r="Q92" s="194"/>
      <c r="R92" s="194"/>
      <c r="S92" s="194"/>
      <c r="T92" s="195"/>
      <c r="AT92" s="196" t="s">
        <v>187</v>
      </c>
      <c r="AU92" s="196" t="s">
        <v>84</v>
      </c>
      <c r="AV92" s="11" t="s">
        <v>84</v>
      </c>
      <c r="AW92" s="11" t="s">
        <v>41</v>
      </c>
      <c r="AX92" s="11" t="s">
        <v>22</v>
      </c>
      <c r="AY92" s="196" t="s">
        <v>117</v>
      </c>
    </row>
    <row r="93" spans="2:65" s="1" customFormat="1" ht="22.5" customHeight="1">
      <c r="B93" s="155"/>
      <c r="C93" s="156" t="s">
        <v>116</v>
      </c>
      <c r="D93" s="156" t="s">
        <v>118</v>
      </c>
      <c r="E93" s="157" t="s">
        <v>193</v>
      </c>
      <c r="F93" s="158" t="s">
        <v>194</v>
      </c>
      <c r="G93" s="159" t="s">
        <v>182</v>
      </c>
      <c r="H93" s="160">
        <v>947</v>
      </c>
      <c r="I93" s="161"/>
      <c r="J93" s="162">
        <f>ROUND(I93*H93,2)</f>
        <v>0</v>
      </c>
      <c r="K93" s="158" t="s">
        <v>122</v>
      </c>
      <c r="L93" s="34"/>
      <c r="M93" s="163" t="s">
        <v>20</v>
      </c>
      <c r="N93" s="164" t="s">
        <v>48</v>
      </c>
      <c r="O93" s="35"/>
      <c r="P93" s="165">
        <f>O93*H93</f>
        <v>0</v>
      </c>
      <c r="Q93" s="165">
        <v>0</v>
      </c>
      <c r="R93" s="165">
        <f>Q93*H93</f>
        <v>0</v>
      </c>
      <c r="S93" s="165">
        <v>0.316</v>
      </c>
      <c r="T93" s="166">
        <f>S93*H93</f>
        <v>299.252</v>
      </c>
      <c r="AR93" s="17" t="s">
        <v>116</v>
      </c>
      <c r="AT93" s="17" t="s">
        <v>118</v>
      </c>
      <c r="AU93" s="17" t="s">
        <v>84</v>
      </c>
      <c r="AY93" s="17" t="s">
        <v>117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17" t="s">
        <v>22</v>
      </c>
      <c r="BK93" s="167">
        <f>ROUND(I93*H93,2)</f>
        <v>0</v>
      </c>
      <c r="BL93" s="17" t="s">
        <v>116</v>
      </c>
      <c r="BM93" s="17" t="s">
        <v>195</v>
      </c>
    </row>
    <row r="94" spans="2:51" s="11" customFormat="1" ht="22.5" customHeight="1">
      <c r="B94" s="188"/>
      <c r="D94" s="168" t="s">
        <v>187</v>
      </c>
      <c r="E94" s="189" t="s">
        <v>20</v>
      </c>
      <c r="F94" s="190" t="s">
        <v>196</v>
      </c>
      <c r="H94" s="191">
        <v>947</v>
      </c>
      <c r="I94" s="192"/>
      <c r="L94" s="188"/>
      <c r="M94" s="193"/>
      <c r="N94" s="194"/>
      <c r="O94" s="194"/>
      <c r="P94" s="194"/>
      <c r="Q94" s="194"/>
      <c r="R94" s="194"/>
      <c r="S94" s="194"/>
      <c r="T94" s="195"/>
      <c r="AT94" s="196" t="s">
        <v>187</v>
      </c>
      <c r="AU94" s="196" t="s">
        <v>84</v>
      </c>
      <c r="AV94" s="11" t="s">
        <v>84</v>
      </c>
      <c r="AW94" s="11" t="s">
        <v>41</v>
      </c>
      <c r="AX94" s="11" t="s">
        <v>22</v>
      </c>
      <c r="AY94" s="196" t="s">
        <v>117</v>
      </c>
    </row>
    <row r="95" spans="2:65" s="1" customFormat="1" ht="22.5" customHeight="1">
      <c r="B95" s="155"/>
      <c r="C95" s="156" t="s">
        <v>140</v>
      </c>
      <c r="D95" s="156" t="s">
        <v>118</v>
      </c>
      <c r="E95" s="157" t="s">
        <v>197</v>
      </c>
      <c r="F95" s="158" t="s">
        <v>198</v>
      </c>
      <c r="G95" s="159" t="s">
        <v>182</v>
      </c>
      <c r="H95" s="160">
        <v>55</v>
      </c>
      <c r="I95" s="161"/>
      <c r="J95" s="162">
        <f>ROUND(I95*H95,2)</f>
        <v>0</v>
      </c>
      <c r="K95" s="158" t="s">
        <v>122</v>
      </c>
      <c r="L95" s="34"/>
      <c r="M95" s="163" t="s">
        <v>20</v>
      </c>
      <c r="N95" s="164" t="s">
        <v>48</v>
      </c>
      <c r="O95" s="35"/>
      <c r="P95" s="165">
        <f>O95*H95</f>
        <v>0</v>
      </c>
      <c r="Q95" s="165">
        <v>5E-05</v>
      </c>
      <c r="R95" s="165">
        <f>Q95*H95</f>
        <v>0.0027500000000000003</v>
      </c>
      <c r="S95" s="165">
        <v>0.128</v>
      </c>
      <c r="T95" s="166">
        <f>S95*H95</f>
        <v>7.04</v>
      </c>
      <c r="AR95" s="17" t="s">
        <v>116</v>
      </c>
      <c r="AT95" s="17" t="s">
        <v>118</v>
      </c>
      <c r="AU95" s="17" t="s">
        <v>84</v>
      </c>
      <c r="AY95" s="17" t="s">
        <v>117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7" t="s">
        <v>22</v>
      </c>
      <c r="BK95" s="167">
        <f>ROUND(I95*H95,2)</f>
        <v>0</v>
      </c>
      <c r="BL95" s="17" t="s">
        <v>116</v>
      </c>
      <c r="BM95" s="17" t="s">
        <v>199</v>
      </c>
    </row>
    <row r="96" spans="2:65" s="1" customFormat="1" ht="22.5" customHeight="1">
      <c r="B96" s="155"/>
      <c r="C96" s="156" t="s">
        <v>148</v>
      </c>
      <c r="D96" s="156" t="s">
        <v>118</v>
      </c>
      <c r="E96" s="157" t="s">
        <v>200</v>
      </c>
      <c r="F96" s="158" t="s">
        <v>201</v>
      </c>
      <c r="G96" s="159" t="s">
        <v>202</v>
      </c>
      <c r="H96" s="160">
        <v>86</v>
      </c>
      <c r="I96" s="161"/>
      <c r="J96" s="162">
        <f>ROUND(I96*H96,2)</f>
        <v>0</v>
      </c>
      <c r="K96" s="158" t="s">
        <v>122</v>
      </c>
      <c r="L96" s="34"/>
      <c r="M96" s="163" t="s">
        <v>20</v>
      </c>
      <c r="N96" s="164" t="s">
        <v>48</v>
      </c>
      <c r="O96" s="35"/>
      <c r="P96" s="165">
        <f>O96*H96</f>
        <v>0</v>
      </c>
      <c r="Q96" s="165">
        <v>0</v>
      </c>
      <c r="R96" s="165">
        <f>Q96*H96</f>
        <v>0</v>
      </c>
      <c r="S96" s="165">
        <v>0.205</v>
      </c>
      <c r="T96" s="166">
        <f>S96*H96</f>
        <v>17.63</v>
      </c>
      <c r="AR96" s="17" t="s">
        <v>116</v>
      </c>
      <c r="AT96" s="17" t="s">
        <v>118</v>
      </c>
      <c r="AU96" s="17" t="s">
        <v>84</v>
      </c>
      <c r="AY96" s="17" t="s">
        <v>117</v>
      </c>
      <c r="BE96" s="167">
        <f>IF(N96="základní",J96,0)</f>
        <v>0</v>
      </c>
      <c r="BF96" s="167">
        <f>IF(N96="snížená",J96,0)</f>
        <v>0</v>
      </c>
      <c r="BG96" s="167">
        <f>IF(N96="zákl. přenesená",J96,0)</f>
        <v>0</v>
      </c>
      <c r="BH96" s="167">
        <f>IF(N96="sníž. přenesená",J96,0)</f>
        <v>0</v>
      </c>
      <c r="BI96" s="167">
        <f>IF(N96="nulová",J96,0)</f>
        <v>0</v>
      </c>
      <c r="BJ96" s="17" t="s">
        <v>22</v>
      </c>
      <c r="BK96" s="167">
        <f>ROUND(I96*H96,2)</f>
        <v>0</v>
      </c>
      <c r="BL96" s="17" t="s">
        <v>116</v>
      </c>
      <c r="BM96" s="17" t="s">
        <v>203</v>
      </c>
    </row>
    <row r="97" spans="2:51" s="11" customFormat="1" ht="22.5" customHeight="1">
      <c r="B97" s="188"/>
      <c r="D97" s="168" t="s">
        <v>187</v>
      </c>
      <c r="E97" s="189" t="s">
        <v>20</v>
      </c>
      <c r="F97" s="190" t="s">
        <v>204</v>
      </c>
      <c r="H97" s="191">
        <v>86</v>
      </c>
      <c r="I97" s="192"/>
      <c r="L97" s="188"/>
      <c r="M97" s="193"/>
      <c r="N97" s="194"/>
      <c r="O97" s="194"/>
      <c r="P97" s="194"/>
      <c r="Q97" s="194"/>
      <c r="R97" s="194"/>
      <c r="S97" s="194"/>
      <c r="T97" s="195"/>
      <c r="AT97" s="196" t="s">
        <v>187</v>
      </c>
      <c r="AU97" s="196" t="s">
        <v>84</v>
      </c>
      <c r="AV97" s="11" t="s">
        <v>84</v>
      </c>
      <c r="AW97" s="11" t="s">
        <v>41</v>
      </c>
      <c r="AX97" s="11" t="s">
        <v>22</v>
      </c>
      <c r="AY97" s="196" t="s">
        <v>117</v>
      </c>
    </row>
    <row r="98" spans="2:65" s="1" customFormat="1" ht="22.5" customHeight="1">
      <c r="B98" s="155"/>
      <c r="C98" s="156" t="s">
        <v>152</v>
      </c>
      <c r="D98" s="156" t="s">
        <v>118</v>
      </c>
      <c r="E98" s="157" t="s">
        <v>205</v>
      </c>
      <c r="F98" s="158" t="s">
        <v>206</v>
      </c>
      <c r="G98" s="159" t="s">
        <v>207</v>
      </c>
      <c r="H98" s="160">
        <v>14.9</v>
      </c>
      <c r="I98" s="161"/>
      <c r="J98" s="162">
        <f>ROUND(I98*H98,2)</f>
        <v>0</v>
      </c>
      <c r="K98" s="158" t="s">
        <v>122</v>
      </c>
      <c r="L98" s="34"/>
      <c r="M98" s="163" t="s">
        <v>20</v>
      </c>
      <c r="N98" s="164" t="s">
        <v>48</v>
      </c>
      <c r="O98" s="35"/>
      <c r="P98" s="165">
        <f>O98*H98</f>
        <v>0</v>
      </c>
      <c r="Q98" s="165">
        <v>0</v>
      </c>
      <c r="R98" s="165">
        <f>Q98*H98</f>
        <v>0</v>
      </c>
      <c r="S98" s="165">
        <v>0</v>
      </c>
      <c r="T98" s="166">
        <f>S98*H98</f>
        <v>0</v>
      </c>
      <c r="AR98" s="17" t="s">
        <v>116</v>
      </c>
      <c r="AT98" s="17" t="s">
        <v>118</v>
      </c>
      <c r="AU98" s="17" t="s">
        <v>84</v>
      </c>
      <c r="AY98" s="17" t="s">
        <v>117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7" t="s">
        <v>22</v>
      </c>
      <c r="BK98" s="167">
        <f>ROUND(I98*H98,2)</f>
        <v>0</v>
      </c>
      <c r="BL98" s="17" t="s">
        <v>116</v>
      </c>
      <c r="BM98" s="17" t="s">
        <v>208</v>
      </c>
    </row>
    <row r="99" spans="2:51" s="11" customFormat="1" ht="22.5" customHeight="1">
      <c r="B99" s="188"/>
      <c r="D99" s="168" t="s">
        <v>187</v>
      </c>
      <c r="E99" s="189" t="s">
        <v>20</v>
      </c>
      <c r="F99" s="190" t="s">
        <v>209</v>
      </c>
      <c r="H99" s="191">
        <v>14.9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96" t="s">
        <v>187</v>
      </c>
      <c r="AU99" s="196" t="s">
        <v>84</v>
      </c>
      <c r="AV99" s="11" t="s">
        <v>84</v>
      </c>
      <c r="AW99" s="11" t="s">
        <v>41</v>
      </c>
      <c r="AX99" s="11" t="s">
        <v>22</v>
      </c>
      <c r="AY99" s="196" t="s">
        <v>117</v>
      </c>
    </row>
    <row r="100" spans="2:65" s="1" customFormat="1" ht="22.5" customHeight="1">
      <c r="B100" s="155"/>
      <c r="C100" s="156" t="s">
        <v>156</v>
      </c>
      <c r="D100" s="156" t="s">
        <v>118</v>
      </c>
      <c r="E100" s="157" t="s">
        <v>210</v>
      </c>
      <c r="F100" s="158" t="s">
        <v>211</v>
      </c>
      <c r="G100" s="159" t="s">
        <v>207</v>
      </c>
      <c r="H100" s="160">
        <v>42.5</v>
      </c>
      <c r="I100" s="161"/>
      <c r="J100" s="162">
        <f>ROUND(I100*H100,2)</f>
        <v>0</v>
      </c>
      <c r="K100" s="158" t="s">
        <v>122</v>
      </c>
      <c r="L100" s="34"/>
      <c r="M100" s="163" t="s">
        <v>20</v>
      </c>
      <c r="N100" s="164" t="s">
        <v>48</v>
      </c>
      <c r="O100" s="35"/>
      <c r="P100" s="165">
        <f>O100*H100</f>
        <v>0</v>
      </c>
      <c r="Q100" s="165">
        <v>0</v>
      </c>
      <c r="R100" s="165">
        <f>Q100*H100</f>
        <v>0</v>
      </c>
      <c r="S100" s="165">
        <v>0</v>
      </c>
      <c r="T100" s="166">
        <f>S100*H100</f>
        <v>0</v>
      </c>
      <c r="AR100" s="17" t="s">
        <v>116</v>
      </c>
      <c r="AT100" s="17" t="s">
        <v>118</v>
      </c>
      <c r="AU100" s="17" t="s">
        <v>84</v>
      </c>
      <c r="AY100" s="17" t="s">
        <v>117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7" t="s">
        <v>22</v>
      </c>
      <c r="BK100" s="167">
        <f>ROUND(I100*H100,2)</f>
        <v>0</v>
      </c>
      <c r="BL100" s="17" t="s">
        <v>116</v>
      </c>
      <c r="BM100" s="17" t="s">
        <v>212</v>
      </c>
    </row>
    <row r="101" spans="2:51" s="11" customFormat="1" ht="22.5" customHeight="1">
      <c r="B101" s="188"/>
      <c r="D101" s="168" t="s">
        <v>187</v>
      </c>
      <c r="E101" s="189" t="s">
        <v>20</v>
      </c>
      <c r="F101" s="190" t="s">
        <v>213</v>
      </c>
      <c r="H101" s="191">
        <v>42.5</v>
      </c>
      <c r="I101" s="192"/>
      <c r="L101" s="188"/>
      <c r="M101" s="193"/>
      <c r="N101" s="194"/>
      <c r="O101" s="194"/>
      <c r="P101" s="194"/>
      <c r="Q101" s="194"/>
      <c r="R101" s="194"/>
      <c r="S101" s="194"/>
      <c r="T101" s="195"/>
      <c r="AT101" s="196" t="s">
        <v>187</v>
      </c>
      <c r="AU101" s="196" t="s">
        <v>84</v>
      </c>
      <c r="AV101" s="11" t="s">
        <v>84</v>
      </c>
      <c r="AW101" s="11" t="s">
        <v>41</v>
      </c>
      <c r="AX101" s="11" t="s">
        <v>22</v>
      </c>
      <c r="AY101" s="196" t="s">
        <v>117</v>
      </c>
    </row>
    <row r="102" spans="2:65" s="1" customFormat="1" ht="22.5" customHeight="1">
      <c r="B102" s="155"/>
      <c r="C102" s="156" t="s">
        <v>160</v>
      </c>
      <c r="D102" s="156" t="s">
        <v>118</v>
      </c>
      <c r="E102" s="157" t="s">
        <v>214</v>
      </c>
      <c r="F102" s="158" t="s">
        <v>215</v>
      </c>
      <c r="G102" s="159" t="s">
        <v>207</v>
      </c>
      <c r="H102" s="160">
        <v>13.936</v>
      </c>
      <c r="I102" s="161"/>
      <c r="J102" s="162">
        <f>ROUND(I102*H102,2)</f>
        <v>0</v>
      </c>
      <c r="K102" s="158" t="s">
        <v>122</v>
      </c>
      <c r="L102" s="34"/>
      <c r="M102" s="163" t="s">
        <v>20</v>
      </c>
      <c r="N102" s="164" t="s">
        <v>48</v>
      </c>
      <c r="O102" s="35"/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AR102" s="17" t="s">
        <v>116</v>
      </c>
      <c r="AT102" s="17" t="s">
        <v>118</v>
      </c>
      <c r="AU102" s="17" t="s">
        <v>84</v>
      </c>
      <c r="AY102" s="17" t="s">
        <v>117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22</v>
      </c>
      <c r="BK102" s="167">
        <f>ROUND(I102*H102,2)</f>
        <v>0</v>
      </c>
      <c r="BL102" s="17" t="s">
        <v>116</v>
      </c>
      <c r="BM102" s="17" t="s">
        <v>216</v>
      </c>
    </row>
    <row r="103" spans="2:51" s="11" customFormat="1" ht="22.5" customHeight="1">
      <c r="B103" s="188"/>
      <c r="D103" s="168" t="s">
        <v>187</v>
      </c>
      <c r="E103" s="189" t="s">
        <v>20</v>
      </c>
      <c r="F103" s="190" t="s">
        <v>217</v>
      </c>
      <c r="H103" s="191">
        <v>13.936</v>
      </c>
      <c r="I103" s="192"/>
      <c r="L103" s="188"/>
      <c r="M103" s="193"/>
      <c r="N103" s="194"/>
      <c r="O103" s="194"/>
      <c r="P103" s="194"/>
      <c r="Q103" s="194"/>
      <c r="R103" s="194"/>
      <c r="S103" s="194"/>
      <c r="T103" s="195"/>
      <c r="AT103" s="196" t="s">
        <v>187</v>
      </c>
      <c r="AU103" s="196" t="s">
        <v>84</v>
      </c>
      <c r="AV103" s="11" t="s">
        <v>84</v>
      </c>
      <c r="AW103" s="11" t="s">
        <v>41</v>
      </c>
      <c r="AX103" s="11" t="s">
        <v>22</v>
      </c>
      <c r="AY103" s="196" t="s">
        <v>117</v>
      </c>
    </row>
    <row r="104" spans="2:65" s="1" customFormat="1" ht="22.5" customHeight="1">
      <c r="B104" s="155"/>
      <c r="C104" s="156" t="s">
        <v>27</v>
      </c>
      <c r="D104" s="156" t="s">
        <v>118</v>
      </c>
      <c r="E104" s="157" t="s">
        <v>218</v>
      </c>
      <c r="F104" s="158" t="s">
        <v>219</v>
      </c>
      <c r="G104" s="159" t="s">
        <v>207</v>
      </c>
      <c r="H104" s="160">
        <v>75.04</v>
      </c>
      <c r="I104" s="161"/>
      <c r="J104" s="162">
        <f>ROUND(I104*H104,2)</f>
        <v>0</v>
      </c>
      <c r="K104" s="158" t="s">
        <v>122</v>
      </c>
      <c r="L104" s="34"/>
      <c r="M104" s="163" t="s">
        <v>20</v>
      </c>
      <c r="N104" s="164" t="s">
        <v>48</v>
      </c>
      <c r="O104" s="35"/>
      <c r="P104" s="165">
        <f>O104*H104</f>
        <v>0</v>
      </c>
      <c r="Q104" s="165">
        <v>0</v>
      </c>
      <c r="R104" s="165">
        <f>Q104*H104</f>
        <v>0</v>
      </c>
      <c r="S104" s="165">
        <v>0</v>
      </c>
      <c r="T104" s="166">
        <f>S104*H104</f>
        <v>0</v>
      </c>
      <c r="AR104" s="17" t="s">
        <v>116</v>
      </c>
      <c r="AT104" s="17" t="s">
        <v>118</v>
      </c>
      <c r="AU104" s="17" t="s">
        <v>84</v>
      </c>
      <c r="AY104" s="17" t="s">
        <v>117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7" t="s">
        <v>22</v>
      </c>
      <c r="BK104" s="167">
        <f>ROUND(I104*H104,2)</f>
        <v>0</v>
      </c>
      <c r="BL104" s="17" t="s">
        <v>116</v>
      </c>
      <c r="BM104" s="17" t="s">
        <v>220</v>
      </c>
    </row>
    <row r="105" spans="2:51" s="11" customFormat="1" ht="22.5" customHeight="1">
      <c r="B105" s="188"/>
      <c r="D105" s="170" t="s">
        <v>187</v>
      </c>
      <c r="E105" s="196" t="s">
        <v>20</v>
      </c>
      <c r="F105" s="197" t="s">
        <v>221</v>
      </c>
      <c r="H105" s="198">
        <v>39.04</v>
      </c>
      <c r="I105" s="192"/>
      <c r="L105" s="188"/>
      <c r="M105" s="193"/>
      <c r="N105" s="194"/>
      <c r="O105" s="194"/>
      <c r="P105" s="194"/>
      <c r="Q105" s="194"/>
      <c r="R105" s="194"/>
      <c r="S105" s="194"/>
      <c r="T105" s="195"/>
      <c r="AT105" s="196" t="s">
        <v>187</v>
      </c>
      <c r="AU105" s="196" t="s">
        <v>84</v>
      </c>
      <c r="AV105" s="11" t="s">
        <v>84</v>
      </c>
      <c r="AW105" s="11" t="s">
        <v>41</v>
      </c>
      <c r="AX105" s="11" t="s">
        <v>77</v>
      </c>
      <c r="AY105" s="196" t="s">
        <v>117</v>
      </c>
    </row>
    <row r="106" spans="2:51" s="11" customFormat="1" ht="22.5" customHeight="1">
      <c r="B106" s="188"/>
      <c r="D106" s="170" t="s">
        <v>187</v>
      </c>
      <c r="E106" s="196" t="s">
        <v>20</v>
      </c>
      <c r="F106" s="197" t="s">
        <v>222</v>
      </c>
      <c r="H106" s="198">
        <v>36</v>
      </c>
      <c r="I106" s="192"/>
      <c r="L106" s="188"/>
      <c r="M106" s="193"/>
      <c r="N106" s="194"/>
      <c r="O106" s="194"/>
      <c r="P106" s="194"/>
      <c r="Q106" s="194"/>
      <c r="R106" s="194"/>
      <c r="S106" s="194"/>
      <c r="T106" s="195"/>
      <c r="AT106" s="196" t="s">
        <v>187</v>
      </c>
      <c r="AU106" s="196" t="s">
        <v>84</v>
      </c>
      <c r="AV106" s="11" t="s">
        <v>84</v>
      </c>
      <c r="AW106" s="11" t="s">
        <v>41</v>
      </c>
      <c r="AX106" s="11" t="s">
        <v>77</v>
      </c>
      <c r="AY106" s="196" t="s">
        <v>117</v>
      </c>
    </row>
    <row r="107" spans="2:51" s="12" customFormat="1" ht="22.5" customHeight="1">
      <c r="B107" s="199"/>
      <c r="D107" s="168" t="s">
        <v>187</v>
      </c>
      <c r="E107" s="200" t="s">
        <v>20</v>
      </c>
      <c r="F107" s="201" t="s">
        <v>223</v>
      </c>
      <c r="H107" s="202">
        <v>75.04</v>
      </c>
      <c r="I107" s="203"/>
      <c r="L107" s="199"/>
      <c r="M107" s="204"/>
      <c r="N107" s="205"/>
      <c r="O107" s="205"/>
      <c r="P107" s="205"/>
      <c r="Q107" s="205"/>
      <c r="R107" s="205"/>
      <c r="S107" s="205"/>
      <c r="T107" s="206"/>
      <c r="AT107" s="207" t="s">
        <v>187</v>
      </c>
      <c r="AU107" s="207" t="s">
        <v>84</v>
      </c>
      <c r="AV107" s="12" t="s">
        <v>116</v>
      </c>
      <c r="AW107" s="12" t="s">
        <v>41</v>
      </c>
      <c r="AX107" s="12" t="s">
        <v>22</v>
      </c>
      <c r="AY107" s="207" t="s">
        <v>117</v>
      </c>
    </row>
    <row r="108" spans="2:65" s="1" customFormat="1" ht="22.5" customHeight="1">
      <c r="B108" s="155"/>
      <c r="C108" s="156" t="s">
        <v>224</v>
      </c>
      <c r="D108" s="156" t="s">
        <v>118</v>
      </c>
      <c r="E108" s="157" t="s">
        <v>225</v>
      </c>
      <c r="F108" s="158" t="s">
        <v>226</v>
      </c>
      <c r="G108" s="159" t="s">
        <v>207</v>
      </c>
      <c r="H108" s="160">
        <v>14.9</v>
      </c>
      <c r="I108" s="161"/>
      <c r="J108" s="162">
        <f>ROUND(I108*H108,2)</f>
        <v>0</v>
      </c>
      <c r="K108" s="158" t="s">
        <v>122</v>
      </c>
      <c r="L108" s="34"/>
      <c r="M108" s="163" t="s">
        <v>20</v>
      </c>
      <c r="N108" s="164" t="s">
        <v>48</v>
      </c>
      <c r="O108" s="35"/>
      <c r="P108" s="165">
        <f>O108*H108</f>
        <v>0</v>
      </c>
      <c r="Q108" s="165">
        <v>0</v>
      </c>
      <c r="R108" s="165">
        <f>Q108*H108</f>
        <v>0</v>
      </c>
      <c r="S108" s="165">
        <v>0</v>
      </c>
      <c r="T108" s="166">
        <f>S108*H108</f>
        <v>0</v>
      </c>
      <c r="AR108" s="17" t="s">
        <v>116</v>
      </c>
      <c r="AT108" s="17" t="s">
        <v>118</v>
      </c>
      <c r="AU108" s="17" t="s">
        <v>84</v>
      </c>
      <c r="AY108" s="17" t="s">
        <v>117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17" t="s">
        <v>22</v>
      </c>
      <c r="BK108" s="167">
        <f>ROUND(I108*H108,2)</f>
        <v>0</v>
      </c>
      <c r="BL108" s="17" t="s">
        <v>116</v>
      </c>
      <c r="BM108" s="17" t="s">
        <v>227</v>
      </c>
    </row>
    <row r="109" spans="2:51" s="11" customFormat="1" ht="22.5" customHeight="1">
      <c r="B109" s="188"/>
      <c r="D109" s="168" t="s">
        <v>187</v>
      </c>
      <c r="E109" s="189" t="s">
        <v>20</v>
      </c>
      <c r="F109" s="190" t="s">
        <v>228</v>
      </c>
      <c r="H109" s="191">
        <v>14.9</v>
      </c>
      <c r="I109" s="192"/>
      <c r="L109" s="188"/>
      <c r="M109" s="193"/>
      <c r="N109" s="194"/>
      <c r="O109" s="194"/>
      <c r="P109" s="194"/>
      <c r="Q109" s="194"/>
      <c r="R109" s="194"/>
      <c r="S109" s="194"/>
      <c r="T109" s="195"/>
      <c r="AT109" s="196" t="s">
        <v>187</v>
      </c>
      <c r="AU109" s="196" t="s">
        <v>84</v>
      </c>
      <c r="AV109" s="11" t="s">
        <v>84</v>
      </c>
      <c r="AW109" s="11" t="s">
        <v>41</v>
      </c>
      <c r="AX109" s="11" t="s">
        <v>22</v>
      </c>
      <c r="AY109" s="196" t="s">
        <v>117</v>
      </c>
    </row>
    <row r="110" spans="2:65" s="1" customFormat="1" ht="22.5" customHeight="1">
      <c r="B110" s="155"/>
      <c r="C110" s="156" t="s">
        <v>229</v>
      </c>
      <c r="D110" s="156" t="s">
        <v>118</v>
      </c>
      <c r="E110" s="157" t="s">
        <v>230</v>
      </c>
      <c r="F110" s="158" t="s">
        <v>231</v>
      </c>
      <c r="G110" s="159" t="s">
        <v>207</v>
      </c>
      <c r="H110" s="160">
        <v>109.588</v>
      </c>
      <c r="I110" s="161"/>
      <c r="J110" s="162">
        <f>ROUND(I110*H110,2)</f>
        <v>0</v>
      </c>
      <c r="K110" s="158" t="s">
        <v>122</v>
      </c>
      <c r="L110" s="34"/>
      <c r="M110" s="163" t="s">
        <v>20</v>
      </c>
      <c r="N110" s="164" t="s">
        <v>48</v>
      </c>
      <c r="O110" s="35"/>
      <c r="P110" s="165">
        <f>O110*H110</f>
        <v>0</v>
      </c>
      <c r="Q110" s="165">
        <v>0</v>
      </c>
      <c r="R110" s="165">
        <f>Q110*H110</f>
        <v>0</v>
      </c>
      <c r="S110" s="165">
        <v>0</v>
      </c>
      <c r="T110" s="166">
        <f>S110*H110</f>
        <v>0</v>
      </c>
      <c r="AR110" s="17" t="s">
        <v>116</v>
      </c>
      <c r="AT110" s="17" t="s">
        <v>118</v>
      </c>
      <c r="AU110" s="17" t="s">
        <v>84</v>
      </c>
      <c r="AY110" s="17" t="s">
        <v>117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7" t="s">
        <v>22</v>
      </c>
      <c r="BK110" s="167">
        <f>ROUND(I110*H110,2)</f>
        <v>0</v>
      </c>
      <c r="BL110" s="17" t="s">
        <v>116</v>
      </c>
      <c r="BM110" s="17" t="s">
        <v>232</v>
      </c>
    </row>
    <row r="111" spans="2:51" s="11" customFormat="1" ht="22.5" customHeight="1">
      <c r="B111" s="188"/>
      <c r="D111" s="170" t="s">
        <v>187</v>
      </c>
      <c r="E111" s="196" t="s">
        <v>20</v>
      </c>
      <c r="F111" s="197" t="s">
        <v>233</v>
      </c>
      <c r="H111" s="198">
        <v>13.936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96" t="s">
        <v>187</v>
      </c>
      <c r="AU111" s="196" t="s">
        <v>84</v>
      </c>
      <c r="AV111" s="11" t="s">
        <v>84</v>
      </c>
      <c r="AW111" s="11" t="s">
        <v>41</v>
      </c>
      <c r="AX111" s="11" t="s">
        <v>77</v>
      </c>
      <c r="AY111" s="196" t="s">
        <v>117</v>
      </c>
    </row>
    <row r="112" spans="2:51" s="11" customFormat="1" ht="22.5" customHeight="1">
      <c r="B112" s="188"/>
      <c r="D112" s="170" t="s">
        <v>187</v>
      </c>
      <c r="E112" s="196" t="s">
        <v>20</v>
      </c>
      <c r="F112" s="197" t="s">
        <v>234</v>
      </c>
      <c r="H112" s="198">
        <v>39.04</v>
      </c>
      <c r="I112" s="192"/>
      <c r="L112" s="188"/>
      <c r="M112" s="193"/>
      <c r="N112" s="194"/>
      <c r="O112" s="194"/>
      <c r="P112" s="194"/>
      <c r="Q112" s="194"/>
      <c r="R112" s="194"/>
      <c r="S112" s="194"/>
      <c r="T112" s="195"/>
      <c r="AT112" s="196" t="s">
        <v>187</v>
      </c>
      <c r="AU112" s="196" t="s">
        <v>84</v>
      </c>
      <c r="AV112" s="11" t="s">
        <v>84</v>
      </c>
      <c r="AW112" s="11" t="s">
        <v>41</v>
      </c>
      <c r="AX112" s="11" t="s">
        <v>77</v>
      </c>
      <c r="AY112" s="196" t="s">
        <v>117</v>
      </c>
    </row>
    <row r="113" spans="2:51" s="11" customFormat="1" ht="22.5" customHeight="1">
      <c r="B113" s="188"/>
      <c r="D113" s="170" t="s">
        <v>187</v>
      </c>
      <c r="E113" s="196" t="s">
        <v>20</v>
      </c>
      <c r="F113" s="197" t="s">
        <v>235</v>
      </c>
      <c r="H113" s="198">
        <v>14.112</v>
      </c>
      <c r="I113" s="192"/>
      <c r="L113" s="188"/>
      <c r="M113" s="193"/>
      <c r="N113" s="194"/>
      <c r="O113" s="194"/>
      <c r="P113" s="194"/>
      <c r="Q113" s="194"/>
      <c r="R113" s="194"/>
      <c r="S113" s="194"/>
      <c r="T113" s="195"/>
      <c r="AT113" s="196" t="s">
        <v>187</v>
      </c>
      <c r="AU113" s="196" t="s">
        <v>84</v>
      </c>
      <c r="AV113" s="11" t="s">
        <v>84</v>
      </c>
      <c r="AW113" s="11" t="s">
        <v>41</v>
      </c>
      <c r="AX113" s="11" t="s">
        <v>77</v>
      </c>
      <c r="AY113" s="196" t="s">
        <v>117</v>
      </c>
    </row>
    <row r="114" spans="2:51" s="11" customFormat="1" ht="22.5" customHeight="1">
      <c r="B114" s="188"/>
      <c r="D114" s="170" t="s">
        <v>187</v>
      </c>
      <c r="E114" s="196" t="s">
        <v>20</v>
      </c>
      <c r="F114" s="197" t="s">
        <v>236</v>
      </c>
      <c r="H114" s="198">
        <v>42.5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6" t="s">
        <v>187</v>
      </c>
      <c r="AU114" s="196" t="s">
        <v>84</v>
      </c>
      <c r="AV114" s="11" t="s">
        <v>84</v>
      </c>
      <c r="AW114" s="11" t="s">
        <v>41</v>
      </c>
      <c r="AX114" s="11" t="s">
        <v>77</v>
      </c>
      <c r="AY114" s="196" t="s">
        <v>117</v>
      </c>
    </row>
    <row r="115" spans="2:51" s="12" customFormat="1" ht="22.5" customHeight="1">
      <c r="B115" s="199"/>
      <c r="D115" s="168" t="s">
        <v>187</v>
      </c>
      <c r="E115" s="200" t="s">
        <v>20</v>
      </c>
      <c r="F115" s="201" t="s">
        <v>223</v>
      </c>
      <c r="H115" s="202">
        <v>109.588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7" t="s">
        <v>187</v>
      </c>
      <c r="AU115" s="207" t="s">
        <v>84</v>
      </c>
      <c r="AV115" s="12" t="s">
        <v>116</v>
      </c>
      <c r="AW115" s="12" t="s">
        <v>41</v>
      </c>
      <c r="AX115" s="12" t="s">
        <v>22</v>
      </c>
      <c r="AY115" s="207" t="s">
        <v>117</v>
      </c>
    </row>
    <row r="116" spans="2:65" s="1" customFormat="1" ht="31.5" customHeight="1">
      <c r="B116" s="155"/>
      <c r="C116" s="156" t="s">
        <v>237</v>
      </c>
      <c r="D116" s="156" t="s">
        <v>118</v>
      </c>
      <c r="E116" s="157" t="s">
        <v>238</v>
      </c>
      <c r="F116" s="158" t="s">
        <v>239</v>
      </c>
      <c r="G116" s="159" t="s">
        <v>207</v>
      </c>
      <c r="H116" s="160">
        <v>547.94</v>
      </c>
      <c r="I116" s="161"/>
      <c r="J116" s="162">
        <f>ROUND(I116*H116,2)</f>
        <v>0</v>
      </c>
      <c r="K116" s="158" t="s">
        <v>122</v>
      </c>
      <c r="L116" s="34"/>
      <c r="M116" s="163" t="s">
        <v>20</v>
      </c>
      <c r="N116" s="164" t="s">
        <v>48</v>
      </c>
      <c r="O116" s="35"/>
      <c r="P116" s="165">
        <f>O116*H116</f>
        <v>0</v>
      </c>
      <c r="Q116" s="165">
        <v>0</v>
      </c>
      <c r="R116" s="165">
        <f>Q116*H116</f>
        <v>0</v>
      </c>
      <c r="S116" s="165">
        <v>0</v>
      </c>
      <c r="T116" s="166">
        <f>S116*H116</f>
        <v>0</v>
      </c>
      <c r="AR116" s="17" t="s">
        <v>116</v>
      </c>
      <c r="AT116" s="17" t="s">
        <v>118</v>
      </c>
      <c r="AU116" s="17" t="s">
        <v>84</v>
      </c>
      <c r="AY116" s="17" t="s">
        <v>117</v>
      </c>
      <c r="BE116" s="167">
        <f>IF(N116="základní",J116,0)</f>
        <v>0</v>
      </c>
      <c r="BF116" s="167">
        <f>IF(N116="snížená",J116,0)</f>
        <v>0</v>
      </c>
      <c r="BG116" s="167">
        <f>IF(N116="zákl. přenesená",J116,0)</f>
        <v>0</v>
      </c>
      <c r="BH116" s="167">
        <f>IF(N116="sníž. přenesená",J116,0)</f>
        <v>0</v>
      </c>
      <c r="BI116" s="167">
        <f>IF(N116="nulová",J116,0)</f>
        <v>0</v>
      </c>
      <c r="BJ116" s="17" t="s">
        <v>22</v>
      </c>
      <c r="BK116" s="167">
        <f>ROUND(I116*H116,2)</f>
        <v>0</v>
      </c>
      <c r="BL116" s="17" t="s">
        <v>116</v>
      </c>
      <c r="BM116" s="17" t="s">
        <v>240</v>
      </c>
    </row>
    <row r="117" spans="2:51" s="13" customFormat="1" ht="22.5" customHeight="1">
      <c r="B117" s="208"/>
      <c r="D117" s="170" t="s">
        <v>187</v>
      </c>
      <c r="E117" s="209" t="s">
        <v>20</v>
      </c>
      <c r="F117" s="210" t="s">
        <v>241</v>
      </c>
      <c r="H117" s="211" t="s">
        <v>20</v>
      </c>
      <c r="I117" s="212"/>
      <c r="L117" s="208"/>
      <c r="M117" s="213"/>
      <c r="N117" s="214"/>
      <c r="O117" s="214"/>
      <c r="P117" s="214"/>
      <c r="Q117" s="214"/>
      <c r="R117" s="214"/>
      <c r="S117" s="214"/>
      <c r="T117" s="215"/>
      <c r="AT117" s="211" t="s">
        <v>187</v>
      </c>
      <c r="AU117" s="211" t="s">
        <v>84</v>
      </c>
      <c r="AV117" s="13" t="s">
        <v>22</v>
      </c>
      <c r="AW117" s="13" t="s">
        <v>41</v>
      </c>
      <c r="AX117" s="13" t="s">
        <v>77</v>
      </c>
      <c r="AY117" s="211" t="s">
        <v>117</v>
      </c>
    </row>
    <row r="118" spans="2:51" s="11" customFormat="1" ht="22.5" customHeight="1">
      <c r="B118" s="188"/>
      <c r="D118" s="170" t="s">
        <v>187</v>
      </c>
      <c r="E118" s="196" t="s">
        <v>20</v>
      </c>
      <c r="F118" s="197" t="s">
        <v>242</v>
      </c>
      <c r="H118" s="198">
        <v>69.68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96" t="s">
        <v>187</v>
      </c>
      <c r="AU118" s="196" t="s">
        <v>84</v>
      </c>
      <c r="AV118" s="11" t="s">
        <v>84</v>
      </c>
      <c r="AW118" s="11" t="s">
        <v>41</v>
      </c>
      <c r="AX118" s="11" t="s">
        <v>77</v>
      </c>
      <c r="AY118" s="196" t="s">
        <v>117</v>
      </c>
    </row>
    <row r="119" spans="2:51" s="11" customFormat="1" ht="22.5" customHeight="1">
      <c r="B119" s="188"/>
      <c r="D119" s="170" t="s">
        <v>187</v>
      </c>
      <c r="E119" s="196" t="s">
        <v>20</v>
      </c>
      <c r="F119" s="197" t="s">
        <v>243</v>
      </c>
      <c r="H119" s="198">
        <v>195.2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96" t="s">
        <v>187</v>
      </c>
      <c r="AU119" s="196" t="s">
        <v>84</v>
      </c>
      <c r="AV119" s="11" t="s">
        <v>84</v>
      </c>
      <c r="AW119" s="11" t="s">
        <v>41</v>
      </c>
      <c r="AX119" s="11" t="s">
        <v>77</v>
      </c>
      <c r="AY119" s="196" t="s">
        <v>117</v>
      </c>
    </row>
    <row r="120" spans="2:51" s="11" customFormat="1" ht="22.5" customHeight="1">
      <c r="B120" s="188"/>
      <c r="D120" s="170" t="s">
        <v>187</v>
      </c>
      <c r="E120" s="196" t="s">
        <v>20</v>
      </c>
      <c r="F120" s="197" t="s">
        <v>244</v>
      </c>
      <c r="H120" s="198">
        <v>70.56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96" t="s">
        <v>187</v>
      </c>
      <c r="AU120" s="196" t="s">
        <v>84</v>
      </c>
      <c r="AV120" s="11" t="s">
        <v>84</v>
      </c>
      <c r="AW120" s="11" t="s">
        <v>41</v>
      </c>
      <c r="AX120" s="11" t="s">
        <v>77</v>
      </c>
      <c r="AY120" s="196" t="s">
        <v>117</v>
      </c>
    </row>
    <row r="121" spans="2:51" s="11" customFormat="1" ht="22.5" customHeight="1">
      <c r="B121" s="188"/>
      <c r="D121" s="170" t="s">
        <v>187</v>
      </c>
      <c r="E121" s="196" t="s">
        <v>20</v>
      </c>
      <c r="F121" s="197" t="s">
        <v>245</v>
      </c>
      <c r="H121" s="198">
        <v>212.5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96" t="s">
        <v>187</v>
      </c>
      <c r="AU121" s="196" t="s">
        <v>84</v>
      </c>
      <c r="AV121" s="11" t="s">
        <v>84</v>
      </c>
      <c r="AW121" s="11" t="s">
        <v>41</v>
      </c>
      <c r="AX121" s="11" t="s">
        <v>77</v>
      </c>
      <c r="AY121" s="196" t="s">
        <v>117</v>
      </c>
    </row>
    <row r="122" spans="2:51" s="12" customFormat="1" ht="22.5" customHeight="1">
      <c r="B122" s="199"/>
      <c r="D122" s="168" t="s">
        <v>187</v>
      </c>
      <c r="E122" s="200" t="s">
        <v>20</v>
      </c>
      <c r="F122" s="201" t="s">
        <v>223</v>
      </c>
      <c r="H122" s="202">
        <v>547.94</v>
      </c>
      <c r="I122" s="203"/>
      <c r="L122" s="199"/>
      <c r="M122" s="204"/>
      <c r="N122" s="205"/>
      <c r="O122" s="205"/>
      <c r="P122" s="205"/>
      <c r="Q122" s="205"/>
      <c r="R122" s="205"/>
      <c r="S122" s="205"/>
      <c r="T122" s="206"/>
      <c r="AT122" s="207" t="s">
        <v>187</v>
      </c>
      <c r="AU122" s="207" t="s">
        <v>84</v>
      </c>
      <c r="AV122" s="12" t="s">
        <v>116</v>
      </c>
      <c r="AW122" s="12" t="s">
        <v>41</v>
      </c>
      <c r="AX122" s="12" t="s">
        <v>22</v>
      </c>
      <c r="AY122" s="207" t="s">
        <v>117</v>
      </c>
    </row>
    <row r="123" spans="2:65" s="1" customFormat="1" ht="22.5" customHeight="1">
      <c r="B123" s="155"/>
      <c r="C123" s="156" t="s">
        <v>246</v>
      </c>
      <c r="D123" s="156" t="s">
        <v>118</v>
      </c>
      <c r="E123" s="157" t="s">
        <v>247</v>
      </c>
      <c r="F123" s="158" t="s">
        <v>248</v>
      </c>
      <c r="G123" s="159" t="s">
        <v>249</v>
      </c>
      <c r="H123" s="160">
        <v>144.022</v>
      </c>
      <c r="I123" s="161"/>
      <c r="J123" s="162">
        <f>ROUND(I123*H123,2)</f>
        <v>0</v>
      </c>
      <c r="K123" s="158" t="s">
        <v>122</v>
      </c>
      <c r="L123" s="34"/>
      <c r="M123" s="163" t="s">
        <v>20</v>
      </c>
      <c r="N123" s="164" t="s">
        <v>48</v>
      </c>
      <c r="O123" s="35"/>
      <c r="P123" s="165">
        <f>O123*H123</f>
        <v>0</v>
      </c>
      <c r="Q123" s="165">
        <v>0</v>
      </c>
      <c r="R123" s="165">
        <f>Q123*H123</f>
        <v>0</v>
      </c>
      <c r="S123" s="165">
        <v>0</v>
      </c>
      <c r="T123" s="166">
        <f>S123*H123</f>
        <v>0</v>
      </c>
      <c r="AR123" s="17" t="s">
        <v>116</v>
      </c>
      <c r="AT123" s="17" t="s">
        <v>118</v>
      </c>
      <c r="AU123" s="17" t="s">
        <v>84</v>
      </c>
      <c r="AY123" s="17" t="s">
        <v>117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7" t="s">
        <v>22</v>
      </c>
      <c r="BK123" s="167">
        <f>ROUND(I123*H123,2)</f>
        <v>0</v>
      </c>
      <c r="BL123" s="17" t="s">
        <v>116</v>
      </c>
      <c r="BM123" s="17" t="s">
        <v>250</v>
      </c>
    </row>
    <row r="124" spans="2:51" s="11" customFormat="1" ht="22.5" customHeight="1">
      <c r="B124" s="188"/>
      <c r="D124" s="170" t="s">
        <v>187</v>
      </c>
      <c r="E124" s="196" t="s">
        <v>20</v>
      </c>
      <c r="F124" s="197" t="s">
        <v>251</v>
      </c>
      <c r="H124" s="198">
        <v>22.994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96" t="s">
        <v>187</v>
      </c>
      <c r="AU124" s="196" t="s">
        <v>84</v>
      </c>
      <c r="AV124" s="11" t="s">
        <v>84</v>
      </c>
      <c r="AW124" s="11" t="s">
        <v>41</v>
      </c>
      <c r="AX124" s="11" t="s">
        <v>77</v>
      </c>
      <c r="AY124" s="196" t="s">
        <v>117</v>
      </c>
    </row>
    <row r="125" spans="2:51" s="11" customFormat="1" ht="22.5" customHeight="1">
      <c r="B125" s="188"/>
      <c r="D125" s="170" t="s">
        <v>187</v>
      </c>
      <c r="E125" s="196" t="s">
        <v>20</v>
      </c>
      <c r="F125" s="197" t="s">
        <v>252</v>
      </c>
      <c r="H125" s="198">
        <v>64.416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96" t="s">
        <v>187</v>
      </c>
      <c r="AU125" s="196" t="s">
        <v>84</v>
      </c>
      <c r="AV125" s="11" t="s">
        <v>84</v>
      </c>
      <c r="AW125" s="11" t="s">
        <v>41</v>
      </c>
      <c r="AX125" s="11" t="s">
        <v>77</v>
      </c>
      <c r="AY125" s="196" t="s">
        <v>117</v>
      </c>
    </row>
    <row r="126" spans="2:51" s="11" customFormat="1" ht="22.5" customHeight="1">
      <c r="B126" s="188"/>
      <c r="D126" s="170" t="s">
        <v>187</v>
      </c>
      <c r="E126" s="196" t="s">
        <v>20</v>
      </c>
      <c r="F126" s="197" t="s">
        <v>253</v>
      </c>
      <c r="H126" s="198">
        <v>14.112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96" t="s">
        <v>187</v>
      </c>
      <c r="AU126" s="196" t="s">
        <v>84</v>
      </c>
      <c r="AV126" s="11" t="s">
        <v>84</v>
      </c>
      <c r="AW126" s="11" t="s">
        <v>41</v>
      </c>
      <c r="AX126" s="11" t="s">
        <v>77</v>
      </c>
      <c r="AY126" s="196" t="s">
        <v>117</v>
      </c>
    </row>
    <row r="127" spans="2:51" s="11" customFormat="1" ht="22.5" customHeight="1">
      <c r="B127" s="188"/>
      <c r="D127" s="170" t="s">
        <v>187</v>
      </c>
      <c r="E127" s="196" t="s">
        <v>20</v>
      </c>
      <c r="F127" s="197" t="s">
        <v>254</v>
      </c>
      <c r="H127" s="198">
        <v>42.5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6" t="s">
        <v>187</v>
      </c>
      <c r="AU127" s="196" t="s">
        <v>84</v>
      </c>
      <c r="AV127" s="11" t="s">
        <v>84</v>
      </c>
      <c r="AW127" s="11" t="s">
        <v>41</v>
      </c>
      <c r="AX127" s="11" t="s">
        <v>77</v>
      </c>
      <c r="AY127" s="196" t="s">
        <v>117</v>
      </c>
    </row>
    <row r="128" spans="2:51" s="12" customFormat="1" ht="22.5" customHeight="1">
      <c r="B128" s="199"/>
      <c r="D128" s="168" t="s">
        <v>187</v>
      </c>
      <c r="E128" s="200" t="s">
        <v>20</v>
      </c>
      <c r="F128" s="201" t="s">
        <v>223</v>
      </c>
      <c r="H128" s="202">
        <v>144.022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7" t="s">
        <v>187</v>
      </c>
      <c r="AU128" s="207" t="s">
        <v>84</v>
      </c>
      <c r="AV128" s="12" t="s">
        <v>116</v>
      </c>
      <c r="AW128" s="12" t="s">
        <v>41</v>
      </c>
      <c r="AX128" s="12" t="s">
        <v>22</v>
      </c>
      <c r="AY128" s="207" t="s">
        <v>117</v>
      </c>
    </row>
    <row r="129" spans="2:65" s="1" customFormat="1" ht="22.5" customHeight="1">
      <c r="B129" s="155"/>
      <c r="C129" s="156" t="s">
        <v>8</v>
      </c>
      <c r="D129" s="156" t="s">
        <v>118</v>
      </c>
      <c r="E129" s="157" t="s">
        <v>255</v>
      </c>
      <c r="F129" s="158" t="s">
        <v>256</v>
      </c>
      <c r="G129" s="159" t="s">
        <v>207</v>
      </c>
      <c r="H129" s="160">
        <v>31.648</v>
      </c>
      <c r="I129" s="161"/>
      <c r="J129" s="162">
        <f>ROUND(I129*H129,2)</f>
        <v>0</v>
      </c>
      <c r="K129" s="158" t="s">
        <v>122</v>
      </c>
      <c r="L129" s="34"/>
      <c r="M129" s="163" t="s">
        <v>20</v>
      </c>
      <c r="N129" s="164" t="s">
        <v>48</v>
      </c>
      <c r="O129" s="35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AR129" s="17" t="s">
        <v>116</v>
      </c>
      <c r="AT129" s="17" t="s">
        <v>118</v>
      </c>
      <c r="AU129" s="17" t="s">
        <v>84</v>
      </c>
      <c r="AY129" s="17" t="s">
        <v>117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7" t="s">
        <v>22</v>
      </c>
      <c r="BK129" s="167">
        <f>ROUND(I129*H129,2)</f>
        <v>0</v>
      </c>
      <c r="BL129" s="17" t="s">
        <v>116</v>
      </c>
      <c r="BM129" s="17" t="s">
        <v>257</v>
      </c>
    </row>
    <row r="130" spans="2:51" s="11" customFormat="1" ht="22.5" customHeight="1">
      <c r="B130" s="188"/>
      <c r="D130" s="170" t="s">
        <v>187</v>
      </c>
      <c r="E130" s="196" t="s">
        <v>20</v>
      </c>
      <c r="F130" s="197" t="s">
        <v>258</v>
      </c>
      <c r="H130" s="198">
        <v>9.76</v>
      </c>
      <c r="I130" s="192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6" t="s">
        <v>187</v>
      </c>
      <c r="AU130" s="196" t="s">
        <v>84</v>
      </c>
      <c r="AV130" s="11" t="s">
        <v>84</v>
      </c>
      <c r="AW130" s="11" t="s">
        <v>41</v>
      </c>
      <c r="AX130" s="11" t="s">
        <v>77</v>
      </c>
      <c r="AY130" s="196" t="s">
        <v>117</v>
      </c>
    </row>
    <row r="131" spans="2:51" s="11" customFormat="1" ht="22.5" customHeight="1">
      <c r="B131" s="188"/>
      <c r="D131" s="170" t="s">
        <v>187</v>
      </c>
      <c r="E131" s="196" t="s">
        <v>20</v>
      </c>
      <c r="F131" s="197" t="s">
        <v>259</v>
      </c>
      <c r="H131" s="198">
        <v>21.888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96" t="s">
        <v>187</v>
      </c>
      <c r="AU131" s="196" t="s">
        <v>84</v>
      </c>
      <c r="AV131" s="11" t="s">
        <v>84</v>
      </c>
      <c r="AW131" s="11" t="s">
        <v>41</v>
      </c>
      <c r="AX131" s="11" t="s">
        <v>77</v>
      </c>
      <c r="AY131" s="196" t="s">
        <v>117</v>
      </c>
    </row>
    <row r="132" spans="2:51" s="12" customFormat="1" ht="22.5" customHeight="1">
      <c r="B132" s="199"/>
      <c r="D132" s="168" t="s">
        <v>187</v>
      </c>
      <c r="E132" s="200" t="s">
        <v>20</v>
      </c>
      <c r="F132" s="201" t="s">
        <v>223</v>
      </c>
      <c r="H132" s="202">
        <v>31.648</v>
      </c>
      <c r="I132" s="203"/>
      <c r="L132" s="199"/>
      <c r="M132" s="204"/>
      <c r="N132" s="205"/>
      <c r="O132" s="205"/>
      <c r="P132" s="205"/>
      <c r="Q132" s="205"/>
      <c r="R132" s="205"/>
      <c r="S132" s="205"/>
      <c r="T132" s="206"/>
      <c r="AT132" s="207" t="s">
        <v>187</v>
      </c>
      <c r="AU132" s="207" t="s">
        <v>84</v>
      </c>
      <c r="AV132" s="12" t="s">
        <v>116</v>
      </c>
      <c r="AW132" s="12" t="s">
        <v>41</v>
      </c>
      <c r="AX132" s="12" t="s">
        <v>22</v>
      </c>
      <c r="AY132" s="207" t="s">
        <v>117</v>
      </c>
    </row>
    <row r="133" spans="2:65" s="1" customFormat="1" ht="22.5" customHeight="1">
      <c r="B133" s="155"/>
      <c r="C133" s="216" t="s">
        <v>260</v>
      </c>
      <c r="D133" s="216" t="s">
        <v>261</v>
      </c>
      <c r="E133" s="217" t="s">
        <v>262</v>
      </c>
      <c r="F133" s="218" t="s">
        <v>263</v>
      </c>
      <c r="G133" s="219" t="s">
        <v>249</v>
      </c>
      <c r="H133" s="220">
        <v>21.472</v>
      </c>
      <c r="I133" s="221"/>
      <c r="J133" s="222">
        <f>ROUND(I133*H133,2)</f>
        <v>0</v>
      </c>
      <c r="K133" s="218" t="s">
        <v>122</v>
      </c>
      <c r="L133" s="223"/>
      <c r="M133" s="224" t="s">
        <v>20</v>
      </c>
      <c r="N133" s="225" t="s">
        <v>48</v>
      </c>
      <c r="O133" s="35"/>
      <c r="P133" s="165">
        <f>O133*H133</f>
        <v>0</v>
      </c>
      <c r="Q133" s="165">
        <v>1</v>
      </c>
      <c r="R133" s="165">
        <f>Q133*H133</f>
        <v>21.472</v>
      </c>
      <c r="S133" s="165">
        <v>0</v>
      </c>
      <c r="T133" s="166">
        <f>S133*H133</f>
        <v>0</v>
      </c>
      <c r="AR133" s="17" t="s">
        <v>156</v>
      </c>
      <c r="AT133" s="17" t="s">
        <v>261</v>
      </c>
      <c r="AU133" s="17" t="s">
        <v>84</v>
      </c>
      <c r="AY133" s="17" t="s">
        <v>117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7" t="s">
        <v>22</v>
      </c>
      <c r="BK133" s="167">
        <f>ROUND(I133*H133,2)</f>
        <v>0</v>
      </c>
      <c r="BL133" s="17" t="s">
        <v>116</v>
      </c>
      <c r="BM133" s="17" t="s">
        <v>264</v>
      </c>
    </row>
    <row r="134" spans="2:51" s="11" customFormat="1" ht="22.5" customHeight="1">
      <c r="B134" s="188"/>
      <c r="D134" s="168" t="s">
        <v>187</v>
      </c>
      <c r="E134" s="189" t="s">
        <v>20</v>
      </c>
      <c r="F134" s="190" t="s">
        <v>265</v>
      </c>
      <c r="H134" s="191">
        <v>21.472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96" t="s">
        <v>187</v>
      </c>
      <c r="AU134" s="196" t="s">
        <v>84</v>
      </c>
      <c r="AV134" s="11" t="s">
        <v>84</v>
      </c>
      <c r="AW134" s="11" t="s">
        <v>41</v>
      </c>
      <c r="AX134" s="11" t="s">
        <v>22</v>
      </c>
      <c r="AY134" s="196" t="s">
        <v>117</v>
      </c>
    </row>
    <row r="135" spans="2:65" s="1" customFormat="1" ht="22.5" customHeight="1">
      <c r="B135" s="155"/>
      <c r="C135" s="156" t="s">
        <v>266</v>
      </c>
      <c r="D135" s="156" t="s">
        <v>118</v>
      </c>
      <c r="E135" s="157" t="s">
        <v>267</v>
      </c>
      <c r="F135" s="158" t="s">
        <v>268</v>
      </c>
      <c r="G135" s="159" t="s">
        <v>207</v>
      </c>
      <c r="H135" s="160">
        <v>27.54</v>
      </c>
      <c r="I135" s="161"/>
      <c r="J135" s="162">
        <f>ROUND(I135*H135,2)</f>
        <v>0</v>
      </c>
      <c r="K135" s="158" t="s">
        <v>122</v>
      </c>
      <c r="L135" s="34"/>
      <c r="M135" s="163" t="s">
        <v>20</v>
      </c>
      <c r="N135" s="164" t="s">
        <v>48</v>
      </c>
      <c r="O135" s="3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AR135" s="17" t="s">
        <v>116</v>
      </c>
      <c r="AT135" s="17" t="s">
        <v>118</v>
      </c>
      <c r="AU135" s="17" t="s">
        <v>84</v>
      </c>
      <c r="AY135" s="17" t="s">
        <v>117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7" t="s">
        <v>22</v>
      </c>
      <c r="BK135" s="167">
        <f>ROUND(I135*H135,2)</f>
        <v>0</v>
      </c>
      <c r="BL135" s="17" t="s">
        <v>116</v>
      </c>
      <c r="BM135" s="17" t="s">
        <v>269</v>
      </c>
    </row>
    <row r="136" spans="2:51" s="11" customFormat="1" ht="22.5" customHeight="1">
      <c r="B136" s="188"/>
      <c r="D136" s="170" t="s">
        <v>187</v>
      </c>
      <c r="E136" s="196" t="s">
        <v>20</v>
      </c>
      <c r="F136" s="197" t="s">
        <v>270</v>
      </c>
      <c r="H136" s="198">
        <v>24.4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96" t="s">
        <v>187</v>
      </c>
      <c r="AU136" s="196" t="s">
        <v>84</v>
      </c>
      <c r="AV136" s="11" t="s">
        <v>84</v>
      </c>
      <c r="AW136" s="11" t="s">
        <v>41</v>
      </c>
      <c r="AX136" s="11" t="s">
        <v>77</v>
      </c>
      <c r="AY136" s="196" t="s">
        <v>117</v>
      </c>
    </row>
    <row r="137" spans="2:51" s="11" customFormat="1" ht="22.5" customHeight="1">
      <c r="B137" s="188"/>
      <c r="D137" s="170" t="s">
        <v>187</v>
      </c>
      <c r="E137" s="196" t="s">
        <v>20</v>
      </c>
      <c r="F137" s="197" t="s">
        <v>271</v>
      </c>
      <c r="H137" s="198">
        <v>3.14</v>
      </c>
      <c r="I137" s="192"/>
      <c r="L137" s="188"/>
      <c r="M137" s="193"/>
      <c r="N137" s="194"/>
      <c r="O137" s="194"/>
      <c r="P137" s="194"/>
      <c r="Q137" s="194"/>
      <c r="R137" s="194"/>
      <c r="S137" s="194"/>
      <c r="T137" s="195"/>
      <c r="AT137" s="196" t="s">
        <v>187</v>
      </c>
      <c r="AU137" s="196" t="s">
        <v>84</v>
      </c>
      <c r="AV137" s="11" t="s">
        <v>84</v>
      </c>
      <c r="AW137" s="11" t="s">
        <v>41</v>
      </c>
      <c r="AX137" s="11" t="s">
        <v>77</v>
      </c>
      <c r="AY137" s="196" t="s">
        <v>117</v>
      </c>
    </row>
    <row r="138" spans="2:51" s="12" customFormat="1" ht="22.5" customHeight="1">
      <c r="B138" s="199"/>
      <c r="D138" s="168" t="s">
        <v>187</v>
      </c>
      <c r="E138" s="200" t="s">
        <v>20</v>
      </c>
      <c r="F138" s="201" t="s">
        <v>223</v>
      </c>
      <c r="H138" s="202">
        <v>27.54</v>
      </c>
      <c r="I138" s="203"/>
      <c r="L138" s="199"/>
      <c r="M138" s="204"/>
      <c r="N138" s="205"/>
      <c r="O138" s="205"/>
      <c r="P138" s="205"/>
      <c r="Q138" s="205"/>
      <c r="R138" s="205"/>
      <c r="S138" s="205"/>
      <c r="T138" s="206"/>
      <c r="AT138" s="207" t="s">
        <v>187</v>
      </c>
      <c r="AU138" s="207" t="s">
        <v>84</v>
      </c>
      <c r="AV138" s="12" t="s">
        <v>116</v>
      </c>
      <c r="AW138" s="12" t="s">
        <v>41</v>
      </c>
      <c r="AX138" s="12" t="s">
        <v>22</v>
      </c>
      <c r="AY138" s="207" t="s">
        <v>117</v>
      </c>
    </row>
    <row r="139" spans="2:65" s="1" customFormat="1" ht="22.5" customHeight="1">
      <c r="B139" s="155"/>
      <c r="C139" s="216" t="s">
        <v>272</v>
      </c>
      <c r="D139" s="216" t="s">
        <v>261</v>
      </c>
      <c r="E139" s="217" t="s">
        <v>273</v>
      </c>
      <c r="F139" s="218" t="s">
        <v>274</v>
      </c>
      <c r="G139" s="219" t="s">
        <v>249</v>
      </c>
      <c r="H139" s="220">
        <v>53.68</v>
      </c>
      <c r="I139" s="221"/>
      <c r="J139" s="222">
        <f>ROUND(I139*H139,2)</f>
        <v>0</v>
      </c>
      <c r="K139" s="218" t="s">
        <v>122</v>
      </c>
      <c r="L139" s="223"/>
      <c r="M139" s="224" t="s">
        <v>20</v>
      </c>
      <c r="N139" s="225" t="s">
        <v>48</v>
      </c>
      <c r="O139" s="35"/>
      <c r="P139" s="165">
        <f>O139*H139</f>
        <v>0</v>
      </c>
      <c r="Q139" s="165">
        <v>1</v>
      </c>
      <c r="R139" s="165">
        <f>Q139*H139</f>
        <v>53.68</v>
      </c>
      <c r="S139" s="165">
        <v>0</v>
      </c>
      <c r="T139" s="166">
        <f>S139*H139</f>
        <v>0</v>
      </c>
      <c r="AR139" s="17" t="s">
        <v>156</v>
      </c>
      <c r="AT139" s="17" t="s">
        <v>261</v>
      </c>
      <c r="AU139" s="17" t="s">
        <v>84</v>
      </c>
      <c r="AY139" s="17" t="s">
        <v>117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7" t="s">
        <v>22</v>
      </c>
      <c r="BK139" s="167">
        <f>ROUND(I139*H139,2)</f>
        <v>0</v>
      </c>
      <c r="BL139" s="17" t="s">
        <v>116</v>
      </c>
      <c r="BM139" s="17" t="s">
        <v>275</v>
      </c>
    </row>
    <row r="140" spans="2:51" s="11" customFormat="1" ht="22.5" customHeight="1">
      <c r="B140" s="188"/>
      <c r="D140" s="168" t="s">
        <v>187</v>
      </c>
      <c r="E140" s="189" t="s">
        <v>20</v>
      </c>
      <c r="F140" s="190" t="s">
        <v>276</v>
      </c>
      <c r="H140" s="191">
        <v>53.68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96" t="s">
        <v>187</v>
      </c>
      <c r="AU140" s="196" t="s">
        <v>84</v>
      </c>
      <c r="AV140" s="11" t="s">
        <v>84</v>
      </c>
      <c r="AW140" s="11" t="s">
        <v>41</v>
      </c>
      <c r="AX140" s="11" t="s">
        <v>22</v>
      </c>
      <c r="AY140" s="196" t="s">
        <v>117</v>
      </c>
    </row>
    <row r="141" spans="2:65" s="1" customFormat="1" ht="22.5" customHeight="1">
      <c r="B141" s="155"/>
      <c r="C141" s="216" t="s">
        <v>277</v>
      </c>
      <c r="D141" s="216" t="s">
        <v>261</v>
      </c>
      <c r="E141" s="217" t="s">
        <v>278</v>
      </c>
      <c r="F141" s="218" t="s">
        <v>279</v>
      </c>
      <c r="G141" s="219" t="s">
        <v>249</v>
      </c>
      <c r="H141" s="220">
        <v>6.908</v>
      </c>
      <c r="I141" s="221"/>
      <c r="J141" s="222">
        <f>ROUND(I141*H141,2)</f>
        <v>0</v>
      </c>
      <c r="K141" s="218" t="s">
        <v>122</v>
      </c>
      <c r="L141" s="223"/>
      <c r="M141" s="224" t="s">
        <v>20</v>
      </c>
      <c r="N141" s="225" t="s">
        <v>48</v>
      </c>
      <c r="O141" s="35"/>
      <c r="P141" s="165">
        <f>O141*H141</f>
        <v>0</v>
      </c>
      <c r="Q141" s="165">
        <v>1</v>
      </c>
      <c r="R141" s="165">
        <f>Q141*H141</f>
        <v>6.908</v>
      </c>
      <c r="S141" s="165">
        <v>0</v>
      </c>
      <c r="T141" s="166">
        <f>S141*H141</f>
        <v>0</v>
      </c>
      <c r="AR141" s="17" t="s">
        <v>156</v>
      </c>
      <c r="AT141" s="17" t="s">
        <v>261</v>
      </c>
      <c r="AU141" s="17" t="s">
        <v>84</v>
      </c>
      <c r="AY141" s="17" t="s">
        <v>117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7" t="s">
        <v>22</v>
      </c>
      <c r="BK141" s="167">
        <f>ROUND(I141*H141,2)</f>
        <v>0</v>
      </c>
      <c r="BL141" s="17" t="s">
        <v>116</v>
      </c>
      <c r="BM141" s="17" t="s">
        <v>280</v>
      </c>
    </row>
    <row r="142" spans="2:47" s="1" customFormat="1" ht="30" customHeight="1">
      <c r="B142" s="34"/>
      <c r="D142" s="170" t="s">
        <v>125</v>
      </c>
      <c r="F142" s="171" t="s">
        <v>281</v>
      </c>
      <c r="I142" s="131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125</v>
      </c>
      <c r="AU142" s="17" t="s">
        <v>84</v>
      </c>
    </row>
    <row r="143" spans="2:51" s="11" customFormat="1" ht="22.5" customHeight="1">
      <c r="B143" s="188"/>
      <c r="D143" s="168" t="s">
        <v>187</v>
      </c>
      <c r="E143" s="189" t="s">
        <v>20</v>
      </c>
      <c r="F143" s="190" t="s">
        <v>282</v>
      </c>
      <c r="H143" s="191">
        <v>6.908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6" t="s">
        <v>187</v>
      </c>
      <c r="AU143" s="196" t="s">
        <v>84</v>
      </c>
      <c r="AV143" s="11" t="s">
        <v>84</v>
      </c>
      <c r="AW143" s="11" t="s">
        <v>41</v>
      </c>
      <c r="AX143" s="11" t="s">
        <v>22</v>
      </c>
      <c r="AY143" s="196" t="s">
        <v>117</v>
      </c>
    </row>
    <row r="144" spans="2:65" s="1" customFormat="1" ht="22.5" customHeight="1">
      <c r="B144" s="155"/>
      <c r="C144" s="156" t="s">
        <v>283</v>
      </c>
      <c r="D144" s="156" t="s">
        <v>118</v>
      </c>
      <c r="E144" s="157" t="s">
        <v>284</v>
      </c>
      <c r="F144" s="158" t="s">
        <v>285</v>
      </c>
      <c r="G144" s="159" t="s">
        <v>182</v>
      </c>
      <c r="H144" s="160">
        <v>37</v>
      </c>
      <c r="I144" s="161"/>
      <c r="J144" s="162">
        <f>ROUND(I144*H144,2)</f>
        <v>0</v>
      </c>
      <c r="K144" s="158" t="s">
        <v>122</v>
      </c>
      <c r="L144" s="34"/>
      <c r="M144" s="163" t="s">
        <v>20</v>
      </c>
      <c r="N144" s="164" t="s">
        <v>48</v>
      </c>
      <c r="O144" s="3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AR144" s="17" t="s">
        <v>116</v>
      </c>
      <c r="AT144" s="17" t="s">
        <v>118</v>
      </c>
      <c r="AU144" s="17" t="s">
        <v>84</v>
      </c>
      <c r="AY144" s="17" t="s">
        <v>117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7" t="s">
        <v>22</v>
      </c>
      <c r="BK144" s="167">
        <f>ROUND(I144*H144,2)</f>
        <v>0</v>
      </c>
      <c r="BL144" s="17" t="s">
        <v>116</v>
      </c>
      <c r="BM144" s="17" t="s">
        <v>286</v>
      </c>
    </row>
    <row r="145" spans="2:65" s="1" customFormat="1" ht="22.5" customHeight="1">
      <c r="B145" s="155"/>
      <c r="C145" s="216" t="s">
        <v>7</v>
      </c>
      <c r="D145" s="216" t="s">
        <v>261</v>
      </c>
      <c r="E145" s="217" t="s">
        <v>287</v>
      </c>
      <c r="F145" s="218" t="s">
        <v>288</v>
      </c>
      <c r="G145" s="219" t="s">
        <v>207</v>
      </c>
      <c r="H145" s="220">
        <v>7.4</v>
      </c>
      <c r="I145" s="221"/>
      <c r="J145" s="222">
        <f>ROUND(I145*H145,2)</f>
        <v>0</v>
      </c>
      <c r="K145" s="218" t="s">
        <v>143</v>
      </c>
      <c r="L145" s="223"/>
      <c r="M145" s="224" t="s">
        <v>20</v>
      </c>
      <c r="N145" s="225" t="s">
        <v>48</v>
      </c>
      <c r="O145" s="3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AR145" s="17" t="s">
        <v>156</v>
      </c>
      <c r="AT145" s="17" t="s">
        <v>261</v>
      </c>
      <c r="AU145" s="17" t="s">
        <v>84</v>
      </c>
      <c r="AY145" s="17" t="s">
        <v>117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7" t="s">
        <v>22</v>
      </c>
      <c r="BK145" s="167">
        <f>ROUND(I145*H145,2)</f>
        <v>0</v>
      </c>
      <c r="BL145" s="17" t="s">
        <v>116</v>
      </c>
      <c r="BM145" s="17" t="s">
        <v>289</v>
      </c>
    </row>
    <row r="146" spans="2:51" s="11" customFormat="1" ht="22.5" customHeight="1">
      <c r="B146" s="188"/>
      <c r="D146" s="168" t="s">
        <v>187</v>
      </c>
      <c r="E146" s="189" t="s">
        <v>20</v>
      </c>
      <c r="F146" s="190" t="s">
        <v>290</v>
      </c>
      <c r="H146" s="191">
        <v>7.4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96" t="s">
        <v>187</v>
      </c>
      <c r="AU146" s="196" t="s">
        <v>84</v>
      </c>
      <c r="AV146" s="11" t="s">
        <v>84</v>
      </c>
      <c r="AW146" s="11" t="s">
        <v>41</v>
      </c>
      <c r="AX146" s="11" t="s">
        <v>22</v>
      </c>
      <c r="AY146" s="196" t="s">
        <v>117</v>
      </c>
    </row>
    <row r="147" spans="2:65" s="1" customFormat="1" ht="22.5" customHeight="1">
      <c r="B147" s="155"/>
      <c r="C147" s="156" t="s">
        <v>291</v>
      </c>
      <c r="D147" s="156" t="s">
        <v>118</v>
      </c>
      <c r="E147" s="157" t="s">
        <v>292</v>
      </c>
      <c r="F147" s="158" t="s">
        <v>293</v>
      </c>
      <c r="G147" s="159" t="s">
        <v>182</v>
      </c>
      <c r="H147" s="160">
        <v>37</v>
      </c>
      <c r="I147" s="161"/>
      <c r="J147" s="162">
        <f>ROUND(I147*H147,2)</f>
        <v>0</v>
      </c>
      <c r="K147" s="158" t="s">
        <v>122</v>
      </c>
      <c r="L147" s="34"/>
      <c r="M147" s="163" t="s">
        <v>20</v>
      </c>
      <c r="N147" s="164" t="s">
        <v>48</v>
      </c>
      <c r="O147" s="3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AR147" s="17" t="s">
        <v>116</v>
      </c>
      <c r="AT147" s="17" t="s">
        <v>118</v>
      </c>
      <c r="AU147" s="17" t="s">
        <v>84</v>
      </c>
      <c r="AY147" s="17" t="s">
        <v>117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7" t="s">
        <v>22</v>
      </c>
      <c r="BK147" s="167">
        <f>ROUND(I147*H147,2)</f>
        <v>0</v>
      </c>
      <c r="BL147" s="17" t="s">
        <v>116</v>
      </c>
      <c r="BM147" s="17" t="s">
        <v>294</v>
      </c>
    </row>
    <row r="148" spans="2:65" s="1" customFormat="1" ht="22.5" customHeight="1">
      <c r="B148" s="155"/>
      <c r="C148" s="216" t="s">
        <v>295</v>
      </c>
      <c r="D148" s="216" t="s">
        <v>261</v>
      </c>
      <c r="E148" s="217" t="s">
        <v>296</v>
      </c>
      <c r="F148" s="218" t="s">
        <v>297</v>
      </c>
      <c r="G148" s="219" t="s">
        <v>298</v>
      </c>
      <c r="H148" s="220">
        <v>1.295</v>
      </c>
      <c r="I148" s="221"/>
      <c r="J148" s="222">
        <f>ROUND(I148*H148,2)</f>
        <v>0</v>
      </c>
      <c r="K148" s="218" t="s">
        <v>122</v>
      </c>
      <c r="L148" s="223"/>
      <c r="M148" s="224" t="s">
        <v>20</v>
      </c>
      <c r="N148" s="225" t="s">
        <v>48</v>
      </c>
      <c r="O148" s="35"/>
      <c r="P148" s="165">
        <f>O148*H148</f>
        <v>0</v>
      </c>
      <c r="Q148" s="165">
        <v>0.001</v>
      </c>
      <c r="R148" s="165">
        <f>Q148*H148</f>
        <v>0.001295</v>
      </c>
      <c r="S148" s="165">
        <v>0</v>
      </c>
      <c r="T148" s="166">
        <f>S148*H148</f>
        <v>0</v>
      </c>
      <c r="AR148" s="17" t="s">
        <v>156</v>
      </c>
      <c r="AT148" s="17" t="s">
        <v>261</v>
      </c>
      <c r="AU148" s="17" t="s">
        <v>84</v>
      </c>
      <c r="AY148" s="17" t="s">
        <v>117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7" t="s">
        <v>22</v>
      </c>
      <c r="BK148" s="167">
        <f>ROUND(I148*H148,2)</f>
        <v>0</v>
      </c>
      <c r="BL148" s="17" t="s">
        <v>116</v>
      </c>
      <c r="BM148" s="17" t="s">
        <v>299</v>
      </c>
    </row>
    <row r="149" spans="2:51" s="11" customFormat="1" ht="22.5" customHeight="1">
      <c r="B149" s="188"/>
      <c r="D149" s="168" t="s">
        <v>187</v>
      </c>
      <c r="E149" s="189" t="s">
        <v>20</v>
      </c>
      <c r="F149" s="190" t="s">
        <v>300</v>
      </c>
      <c r="H149" s="191">
        <v>1.295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6" t="s">
        <v>187</v>
      </c>
      <c r="AU149" s="196" t="s">
        <v>84</v>
      </c>
      <c r="AV149" s="11" t="s">
        <v>84</v>
      </c>
      <c r="AW149" s="11" t="s">
        <v>41</v>
      </c>
      <c r="AX149" s="11" t="s">
        <v>22</v>
      </c>
      <c r="AY149" s="196" t="s">
        <v>117</v>
      </c>
    </row>
    <row r="150" spans="2:65" s="1" customFormat="1" ht="22.5" customHeight="1">
      <c r="B150" s="155"/>
      <c r="C150" s="156" t="s">
        <v>301</v>
      </c>
      <c r="D150" s="156" t="s">
        <v>118</v>
      </c>
      <c r="E150" s="157" t="s">
        <v>302</v>
      </c>
      <c r="F150" s="158" t="s">
        <v>303</v>
      </c>
      <c r="G150" s="159" t="s">
        <v>182</v>
      </c>
      <c r="H150" s="160">
        <v>1001</v>
      </c>
      <c r="I150" s="161"/>
      <c r="J150" s="162">
        <f>ROUND(I150*H150,2)</f>
        <v>0</v>
      </c>
      <c r="K150" s="158" t="s">
        <v>122</v>
      </c>
      <c r="L150" s="34"/>
      <c r="M150" s="163" t="s">
        <v>20</v>
      </c>
      <c r="N150" s="164" t="s">
        <v>48</v>
      </c>
      <c r="O150" s="3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AR150" s="17" t="s">
        <v>116</v>
      </c>
      <c r="AT150" s="17" t="s">
        <v>118</v>
      </c>
      <c r="AU150" s="17" t="s">
        <v>84</v>
      </c>
      <c r="AY150" s="17" t="s">
        <v>117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7" t="s">
        <v>22</v>
      </c>
      <c r="BK150" s="167">
        <f>ROUND(I150*H150,2)</f>
        <v>0</v>
      </c>
      <c r="BL150" s="17" t="s">
        <v>116</v>
      </c>
      <c r="BM150" s="17" t="s">
        <v>304</v>
      </c>
    </row>
    <row r="151" spans="2:65" s="1" customFormat="1" ht="22.5" customHeight="1">
      <c r="B151" s="155"/>
      <c r="C151" s="156" t="s">
        <v>305</v>
      </c>
      <c r="D151" s="156" t="s">
        <v>118</v>
      </c>
      <c r="E151" s="157" t="s">
        <v>306</v>
      </c>
      <c r="F151" s="158" t="s">
        <v>307</v>
      </c>
      <c r="G151" s="159" t="s">
        <v>182</v>
      </c>
      <c r="H151" s="160">
        <v>37</v>
      </c>
      <c r="I151" s="161"/>
      <c r="J151" s="162">
        <f>ROUND(I151*H151,2)</f>
        <v>0</v>
      </c>
      <c r="K151" s="158" t="s">
        <v>122</v>
      </c>
      <c r="L151" s="34"/>
      <c r="M151" s="163" t="s">
        <v>20</v>
      </c>
      <c r="N151" s="164" t="s">
        <v>48</v>
      </c>
      <c r="O151" s="35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AR151" s="17" t="s">
        <v>116</v>
      </c>
      <c r="AT151" s="17" t="s">
        <v>118</v>
      </c>
      <c r="AU151" s="17" t="s">
        <v>84</v>
      </c>
      <c r="AY151" s="17" t="s">
        <v>117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7" t="s">
        <v>22</v>
      </c>
      <c r="BK151" s="167">
        <f>ROUND(I151*H151,2)</f>
        <v>0</v>
      </c>
      <c r="BL151" s="17" t="s">
        <v>116</v>
      </c>
      <c r="BM151" s="17" t="s">
        <v>308</v>
      </c>
    </row>
    <row r="152" spans="2:65" s="1" customFormat="1" ht="22.5" customHeight="1">
      <c r="B152" s="155"/>
      <c r="C152" s="156" t="s">
        <v>309</v>
      </c>
      <c r="D152" s="156" t="s">
        <v>118</v>
      </c>
      <c r="E152" s="157" t="s">
        <v>310</v>
      </c>
      <c r="F152" s="158" t="s">
        <v>311</v>
      </c>
      <c r="G152" s="159" t="s">
        <v>182</v>
      </c>
      <c r="H152" s="160">
        <v>37</v>
      </c>
      <c r="I152" s="161"/>
      <c r="J152" s="162">
        <f>ROUND(I152*H152,2)</f>
        <v>0</v>
      </c>
      <c r="K152" s="158" t="s">
        <v>122</v>
      </c>
      <c r="L152" s="34"/>
      <c r="M152" s="163" t="s">
        <v>20</v>
      </c>
      <c r="N152" s="164" t="s">
        <v>48</v>
      </c>
      <c r="O152" s="3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AR152" s="17" t="s">
        <v>116</v>
      </c>
      <c r="AT152" s="17" t="s">
        <v>118</v>
      </c>
      <c r="AU152" s="17" t="s">
        <v>84</v>
      </c>
      <c r="AY152" s="17" t="s">
        <v>117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7" t="s">
        <v>22</v>
      </c>
      <c r="BK152" s="167">
        <f>ROUND(I152*H152,2)</f>
        <v>0</v>
      </c>
      <c r="BL152" s="17" t="s">
        <v>116</v>
      </c>
      <c r="BM152" s="17" t="s">
        <v>312</v>
      </c>
    </row>
    <row r="153" spans="2:65" s="1" customFormat="1" ht="22.5" customHeight="1">
      <c r="B153" s="155"/>
      <c r="C153" s="156" t="s">
        <v>313</v>
      </c>
      <c r="D153" s="156" t="s">
        <v>118</v>
      </c>
      <c r="E153" s="157" t="s">
        <v>314</v>
      </c>
      <c r="F153" s="158" t="s">
        <v>315</v>
      </c>
      <c r="G153" s="159" t="s">
        <v>316</v>
      </c>
      <c r="H153" s="160">
        <v>1</v>
      </c>
      <c r="I153" s="161"/>
      <c r="J153" s="162">
        <f>ROUND(I153*H153,2)</f>
        <v>0</v>
      </c>
      <c r="K153" s="158" t="s">
        <v>143</v>
      </c>
      <c r="L153" s="34"/>
      <c r="M153" s="163" t="s">
        <v>20</v>
      </c>
      <c r="N153" s="164" t="s">
        <v>48</v>
      </c>
      <c r="O153" s="35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7" t="s">
        <v>116</v>
      </c>
      <c r="AT153" s="17" t="s">
        <v>118</v>
      </c>
      <c r="AU153" s="17" t="s">
        <v>84</v>
      </c>
      <c r="AY153" s="17" t="s">
        <v>117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7" t="s">
        <v>22</v>
      </c>
      <c r="BK153" s="167">
        <f>ROUND(I153*H153,2)</f>
        <v>0</v>
      </c>
      <c r="BL153" s="17" t="s">
        <v>116</v>
      </c>
      <c r="BM153" s="17" t="s">
        <v>317</v>
      </c>
    </row>
    <row r="154" spans="2:63" s="9" customFormat="1" ht="29.25" customHeight="1">
      <c r="B154" s="143"/>
      <c r="D154" s="144" t="s">
        <v>76</v>
      </c>
      <c r="E154" s="186" t="s">
        <v>84</v>
      </c>
      <c r="F154" s="186" t="s">
        <v>318</v>
      </c>
      <c r="I154" s="146"/>
      <c r="J154" s="187">
        <f>BK154</f>
        <v>0</v>
      </c>
      <c r="L154" s="143"/>
      <c r="M154" s="148"/>
      <c r="N154" s="149"/>
      <c r="O154" s="149"/>
      <c r="P154" s="150">
        <f>P155</f>
        <v>0</v>
      </c>
      <c r="Q154" s="149"/>
      <c r="R154" s="150">
        <f>R155</f>
        <v>19.734247</v>
      </c>
      <c r="S154" s="149"/>
      <c r="T154" s="151">
        <f>T155</f>
        <v>0</v>
      </c>
      <c r="AR154" s="152" t="s">
        <v>22</v>
      </c>
      <c r="AT154" s="153" t="s">
        <v>76</v>
      </c>
      <c r="AU154" s="153" t="s">
        <v>22</v>
      </c>
      <c r="AY154" s="152" t="s">
        <v>117</v>
      </c>
      <c r="BK154" s="154">
        <f>BK155</f>
        <v>0</v>
      </c>
    </row>
    <row r="155" spans="2:65" s="1" customFormat="1" ht="31.5" customHeight="1">
      <c r="B155" s="155"/>
      <c r="C155" s="156" t="s">
        <v>319</v>
      </c>
      <c r="D155" s="156" t="s">
        <v>118</v>
      </c>
      <c r="E155" s="157" t="s">
        <v>320</v>
      </c>
      <c r="F155" s="158" t="s">
        <v>321</v>
      </c>
      <c r="G155" s="159" t="s">
        <v>202</v>
      </c>
      <c r="H155" s="160">
        <v>87.1</v>
      </c>
      <c r="I155" s="161"/>
      <c r="J155" s="162">
        <f>ROUND(I155*H155,2)</f>
        <v>0</v>
      </c>
      <c r="K155" s="158" t="s">
        <v>122</v>
      </c>
      <c r="L155" s="34"/>
      <c r="M155" s="163" t="s">
        <v>20</v>
      </c>
      <c r="N155" s="164" t="s">
        <v>48</v>
      </c>
      <c r="O155" s="35"/>
      <c r="P155" s="165">
        <f>O155*H155</f>
        <v>0</v>
      </c>
      <c r="Q155" s="165">
        <v>0.22657</v>
      </c>
      <c r="R155" s="165">
        <f>Q155*H155</f>
        <v>19.734247</v>
      </c>
      <c r="S155" s="165">
        <v>0</v>
      </c>
      <c r="T155" s="166">
        <f>S155*H155</f>
        <v>0</v>
      </c>
      <c r="AR155" s="17" t="s">
        <v>116</v>
      </c>
      <c r="AT155" s="17" t="s">
        <v>118</v>
      </c>
      <c r="AU155" s="17" t="s">
        <v>84</v>
      </c>
      <c r="AY155" s="17" t="s">
        <v>117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7" t="s">
        <v>22</v>
      </c>
      <c r="BK155" s="167">
        <f>ROUND(I155*H155,2)</f>
        <v>0</v>
      </c>
      <c r="BL155" s="17" t="s">
        <v>116</v>
      </c>
      <c r="BM155" s="17" t="s">
        <v>322</v>
      </c>
    </row>
    <row r="156" spans="2:63" s="9" customFormat="1" ht="29.25" customHeight="1">
      <c r="B156" s="143"/>
      <c r="D156" s="144" t="s">
        <v>76</v>
      </c>
      <c r="E156" s="186" t="s">
        <v>116</v>
      </c>
      <c r="F156" s="186" t="s">
        <v>323</v>
      </c>
      <c r="I156" s="146"/>
      <c r="J156" s="187">
        <f>BK156</f>
        <v>0</v>
      </c>
      <c r="L156" s="143"/>
      <c r="M156" s="148"/>
      <c r="N156" s="149"/>
      <c r="O156" s="149"/>
      <c r="P156" s="150">
        <f>SUM(P157:P158)</f>
        <v>0</v>
      </c>
      <c r="Q156" s="149"/>
      <c r="R156" s="150">
        <f>SUM(R157:R158)</f>
        <v>0</v>
      </c>
      <c r="S156" s="149"/>
      <c r="T156" s="151">
        <f>SUM(T157:T158)</f>
        <v>0</v>
      </c>
      <c r="AR156" s="152" t="s">
        <v>22</v>
      </c>
      <c r="AT156" s="153" t="s">
        <v>76</v>
      </c>
      <c r="AU156" s="153" t="s">
        <v>22</v>
      </c>
      <c r="AY156" s="152" t="s">
        <v>117</v>
      </c>
      <c r="BK156" s="154">
        <f>SUM(BK157:BK158)</f>
        <v>0</v>
      </c>
    </row>
    <row r="157" spans="2:65" s="1" customFormat="1" ht="22.5" customHeight="1">
      <c r="B157" s="155"/>
      <c r="C157" s="156" t="s">
        <v>324</v>
      </c>
      <c r="D157" s="156" t="s">
        <v>118</v>
      </c>
      <c r="E157" s="157" t="s">
        <v>325</v>
      </c>
      <c r="F157" s="158" t="s">
        <v>326</v>
      </c>
      <c r="G157" s="159" t="s">
        <v>207</v>
      </c>
      <c r="H157" s="160">
        <v>4.88</v>
      </c>
      <c r="I157" s="161"/>
      <c r="J157" s="162">
        <f>ROUND(I157*H157,2)</f>
        <v>0</v>
      </c>
      <c r="K157" s="158" t="s">
        <v>122</v>
      </c>
      <c r="L157" s="34"/>
      <c r="M157" s="163" t="s">
        <v>20</v>
      </c>
      <c r="N157" s="164" t="s">
        <v>48</v>
      </c>
      <c r="O157" s="3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AR157" s="17" t="s">
        <v>116</v>
      </c>
      <c r="AT157" s="17" t="s">
        <v>118</v>
      </c>
      <c r="AU157" s="17" t="s">
        <v>84</v>
      </c>
      <c r="AY157" s="17" t="s">
        <v>117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7" t="s">
        <v>22</v>
      </c>
      <c r="BK157" s="167">
        <f>ROUND(I157*H157,2)</f>
        <v>0</v>
      </c>
      <c r="BL157" s="17" t="s">
        <v>116</v>
      </c>
      <c r="BM157" s="17" t="s">
        <v>327</v>
      </c>
    </row>
    <row r="158" spans="2:51" s="11" customFormat="1" ht="22.5" customHeight="1">
      <c r="B158" s="188"/>
      <c r="D158" s="170" t="s">
        <v>187</v>
      </c>
      <c r="E158" s="196" t="s">
        <v>20</v>
      </c>
      <c r="F158" s="197" t="s">
        <v>328</v>
      </c>
      <c r="H158" s="198">
        <v>4.88</v>
      </c>
      <c r="I158" s="192"/>
      <c r="L158" s="188"/>
      <c r="M158" s="193"/>
      <c r="N158" s="194"/>
      <c r="O158" s="194"/>
      <c r="P158" s="194"/>
      <c r="Q158" s="194"/>
      <c r="R158" s="194"/>
      <c r="S158" s="194"/>
      <c r="T158" s="195"/>
      <c r="AT158" s="196" t="s">
        <v>187</v>
      </c>
      <c r="AU158" s="196" t="s">
        <v>84</v>
      </c>
      <c r="AV158" s="11" t="s">
        <v>84</v>
      </c>
      <c r="AW158" s="11" t="s">
        <v>41</v>
      </c>
      <c r="AX158" s="11" t="s">
        <v>22</v>
      </c>
      <c r="AY158" s="196" t="s">
        <v>117</v>
      </c>
    </row>
    <row r="159" spans="2:63" s="9" customFormat="1" ht="29.25" customHeight="1">
      <c r="B159" s="143"/>
      <c r="D159" s="144" t="s">
        <v>76</v>
      </c>
      <c r="E159" s="186" t="s">
        <v>140</v>
      </c>
      <c r="F159" s="186" t="s">
        <v>329</v>
      </c>
      <c r="I159" s="146"/>
      <c r="J159" s="187">
        <f>BK159</f>
        <v>0</v>
      </c>
      <c r="L159" s="143"/>
      <c r="M159" s="148"/>
      <c r="N159" s="149"/>
      <c r="O159" s="149"/>
      <c r="P159" s="150">
        <f>SUM(P160:P175)</f>
        <v>0</v>
      </c>
      <c r="Q159" s="149"/>
      <c r="R159" s="150">
        <f>SUM(R160:R175)</f>
        <v>0.99455</v>
      </c>
      <c r="S159" s="149"/>
      <c r="T159" s="151">
        <f>SUM(T160:T175)</f>
        <v>0</v>
      </c>
      <c r="AR159" s="152" t="s">
        <v>22</v>
      </c>
      <c r="AT159" s="153" t="s">
        <v>76</v>
      </c>
      <c r="AU159" s="153" t="s">
        <v>22</v>
      </c>
      <c r="AY159" s="152" t="s">
        <v>117</v>
      </c>
      <c r="BK159" s="154">
        <f>SUM(BK160:BK175)</f>
        <v>0</v>
      </c>
    </row>
    <row r="160" spans="2:65" s="1" customFormat="1" ht="22.5" customHeight="1">
      <c r="B160" s="155"/>
      <c r="C160" s="156" t="s">
        <v>330</v>
      </c>
      <c r="D160" s="156" t="s">
        <v>118</v>
      </c>
      <c r="E160" s="157" t="s">
        <v>331</v>
      </c>
      <c r="F160" s="158" t="s">
        <v>332</v>
      </c>
      <c r="G160" s="159" t="s">
        <v>182</v>
      </c>
      <c r="H160" s="160">
        <v>910</v>
      </c>
      <c r="I160" s="161"/>
      <c r="J160" s="162">
        <f>ROUND(I160*H160,2)</f>
        <v>0</v>
      </c>
      <c r="K160" s="158" t="s">
        <v>122</v>
      </c>
      <c r="L160" s="34"/>
      <c r="M160" s="163" t="s">
        <v>20</v>
      </c>
      <c r="N160" s="164" t="s">
        <v>48</v>
      </c>
      <c r="O160" s="35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AR160" s="17" t="s">
        <v>116</v>
      </c>
      <c r="AT160" s="17" t="s">
        <v>118</v>
      </c>
      <c r="AU160" s="17" t="s">
        <v>84</v>
      </c>
      <c r="AY160" s="17" t="s">
        <v>117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7" t="s">
        <v>22</v>
      </c>
      <c r="BK160" s="167">
        <f>ROUND(I160*H160,2)</f>
        <v>0</v>
      </c>
      <c r="BL160" s="17" t="s">
        <v>116</v>
      </c>
      <c r="BM160" s="17" t="s">
        <v>333</v>
      </c>
    </row>
    <row r="161" spans="2:51" s="13" customFormat="1" ht="22.5" customHeight="1">
      <c r="B161" s="208"/>
      <c r="D161" s="170" t="s">
        <v>187</v>
      </c>
      <c r="E161" s="209" t="s">
        <v>20</v>
      </c>
      <c r="F161" s="210" t="s">
        <v>334</v>
      </c>
      <c r="H161" s="211" t="s">
        <v>20</v>
      </c>
      <c r="I161" s="212"/>
      <c r="L161" s="208"/>
      <c r="M161" s="213"/>
      <c r="N161" s="214"/>
      <c r="O161" s="214"/>
      <c r="P161" s="214"/>
      <c r="Q161" s="214"/>
      <c r="R161" s="214"/>
      <c r="S161" s="214"/>
      <c r="T161" s="215"/>
      <c r="AT161" s="211" t="s">
        <v>187</v>
      </c>
      <c r="AU161" s="211" t="s">
        <v>84</v>
      </c>
      <c r="AV161" s="13" t="s">
        <v>22</v>
      </c>
      <c r="AW161" s="13" t="s">
        <v>41</v>
      </c>
      <c r="AX161" s="13" t="s">
        <v>77</v>
      </c>
      <c r="AY161" s="211" t="s">
        <v>117</v>
      </c>
    </row>
    <row r="162" spans="2:51" s="11" customFormat="1" ht="22.5" customHeight="1">
      <c r="B162" s="188"/>
      <c r="D162" s="168" t="s">
        <v>187</v>
      </c>
      <c r="E162" s="189" t="s">
        <v>20</v>
      </c>
      <c r="F162" s="190" t="s">
        <v>335</v>
      </c>
      <c r="H162" s="191">
        <v>910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96" t="s">
        <v>187</v>
      </c>
      <c r="AU162" s="196" t="s">
        <v>84</v>
      </c>
      <c r="AV162" s="11" t="s">
        <v>84</v>
      </c>
      <c r="AW162" s="11" t="s">
        <v>41</v>
      </c>
      <c r="AX162" s="11" t="s">
        <v>22</v>
      </c>
      <c r="AY162" s="196" t="s">
        <v>117</v>
      </c>
    </row>
    <row r="163" spans="2:65" s="1" customFormat="1" ht="22.5" customHeight="1">
      <c r="B163" s="155"/>
      <c r="C163" s="156" t="s">
        <v>336</v>
      </c>
      <c r="D163" s="156" t="s">
        <v>118</v>
      </c>
      <c r="E163" s="157" t="s">
        <v>337</v>
      </c>
      <c r="F163" s="158" t="s">
        <v>338</v>
      </c>
      <c r="G163" s="159" t="s">
        <v>182</v>
      </c>
      <c r="H163" s="160">
        <v>1001</v>
      </c>
      <c r="I163" s="161"/>
      <c r="J163" s="162">
        <f>ROUND(I163*H163,2)</f>
        <v>0</v>
      </c>
      <c r="K163" s="158" t="s">
        <v>122</v>
      </c>
      <c r="L163" s="34"/>
      <c r="M163" s="163" t="s">
        <v>20</v>
      </c>
      <c r="N163" s="164" t="s">
        <v>48</v>
      </c>
      <c r="O163" s="35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AR163" s="17" t="s">
        <v>116</v>
      </c>
      <c r="AT163" s="17" t="s">
        <v>118</v>
      </c>
      <c r="AU163" s="17" t="s">
        <v>84</v>
      </c>
      <c r="AY163" s="17" t="s">
        <v>117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7" t="s">
        <v>22</v>
      </c>
      <c r="BK163" s="167">
        <f>ROUND(I163*H163,2)</f>
        <v>0</v>
      </c>
      <c r="BL163" s="17" t="s">
        <v>116</v>
      </c>
      <c r="BM163" s="17" t="s">
        <v>339</v>
      </c>
    </row>
    <row r="164" spans="2:51" s="13" customFormat="1" ht="22.5" customHeight="1">
      <c r="B164" s="208"/>
      <c r="D164" s="170" t="s">
        <v>187</v>
      </c>
      <c r="E164" s="209" t="s">
        <v>20</v>
      </c>
      <c r="F164" s="210" t="s">
        <v>340</v>
      </c>
      <c r="H164" s="211" t="s">
        <v>20</v>
      </c>
      <c r="I164" s="212"/>
      <c r="L164" s="208"/>
      <c r="M164" s="213"/>
      <c r="N164" s="214"/>
      <c r="O164" s="214"/>
      <c r="P164" s="214"/>
      <c r="Q164" s="214"/>
      <c r="R164" s="214"/>
      <c r="S164" s="214"/>
      <c r="T164" s="215"/>
      <c r="AT164" s="211" t="s">
        <v>187</v>
      </c>
      <c r="AU164" s="211" t="s">
        <v>84</v>
      </c>
      <c r="AV164" s="13" t="s">
        <v>22</v>
      </c>
      <c r="AW164" s="13" t="s">
        <v>41</v>
      </c>
      <c r="AX164" s="13" t="s">
        <v>77</v>
      </c>
      <c r="AY164" s="211" t="s">
        <v>117</v>
      </c>
    </row>
    <row r="165" spans="2:51" s="11" customFormat="1" ht="22.5" customHeight="1">
      <c r="B165" s="188"/>
      <c r="D165" s="168" t="s">
        <v>187</v>
      </c>
      <c r="E165" s="189" t="s">
        <v>20</v>
      </c>
      <c r="F165" s="190" t="s">
        <v>341</v>
      </c>
      <c r="H165" s="191">
        <v>1001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6" t="s">
        <v>187</v>
      </c>
      <c r="AU165" s="196" t="s">
        <v>84</v>
      </c>
      <c r="AV165" s="11" t="s">
        <v>84</v>
      </c>
      <c r="AW165" s="11" t="s">
        <v>41</v>
      </c>
      <c r="AX165" s="11" t="s">
        <v>22</v>
      </c>
      <c r="AY165" s="196" t="s">
        <v>117</v>
      </c>
    </row>
    <row r="166" spans="2:65" s="1" customFormat="1" ht="22.5" customHeight="1">
      <c r="B166" s="155"/>
      <c r="C166" s="156" t="s">
        <v>342</v>
      </c>
      <c r="D166" s="156" t="s">
        <v>118</v>
      </c>
      <c r="E166" s="157" t="s">
        <v>343</v>
      </c>
      <c r="F166" s="158" t="s">
        <v>344</v>
      </c>
      <c r="G166" s="159" t="s">
        <v>182</v>
      </c>
      <c r="H166" s="160">
        <v>910</v>
      </c>
      <c r="I166" s="161"/>
      <c r="J166" s="162">
        <f>ROUND(I166*H166,2)</f>
        <v>0</v>
      </c>
      <c r="K166" s="158" t="s">
        <v>122</v>
      </c>
      <c r="L166" s="34"/>
      <c r="M166" s="163" t="s">
        <v>20</v>
      </c>
      <c r="N166" s="164" t="s">
        <v>48</v>
      </c>
      <c r="O166" s="3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7" t="s">
        <v>116</v>
      </c>
      <c r="AT166" s="17" t="s">
        <v>118</v>
      </c>
      <c r="AU166" s="17" t="s">
        <v>84</v>
      </c>
      <c r="AY166" s="17" t="s">
        <v>117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7" t="s">
        <v>22</v>
      </c>
      <c r="BK166" s="167">
        <f>ROUND(I166*H166,2)</f>
        <v>0</v>
      </c>
      <c r="BL166" s="17" t="s">
        <v>116</v>
      </c>
      <c r="BM166" s="17" t="s">
        <v>345</v>
      </c>
    </row>
    <row r="167" spans="2:51" s="11" customFormat="1" ht="22.5" customHeight="1">
      <c r="B167" s="188"/>
      <c r="D167" s="170" t="s">
        <v>187</v>
      </c>
      <c r="E167" s="196" t="s">
        <v>20</v>
      </c>
      <c r="F167" s="197" t="s">
        <v>346</v>
      </c>
      <c r="H167" s="198">
        <v>485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96" t="s">
        <v>187</v>
      </c>
      <c r="AU167" s="196" t="s">
        <v>84</v>
      </c>
      <c r="AV167" s="11" t="s">
        <v>84</v>
      </c>
      <c r="AW167" s="11" t="s">
        <v>41</v>
      </c>
      <c r="AX167" s="11" t="s">
        <v>77</v>
      </c>
      <c r="AY167" s="196" t="s">
        <v>117</v>
      </c>
    </row>
    <row r="168" spans="2:51" s="11" customFormat="1" ht="22.5" customHeight="1">
      <c r="B168" s="188"/>
      <c r="D168" s="170" t="s">
        <v>187</v>
      </c>
      <c r="E168" s="196" t="s">
        <v>20</v>
      </c>
      <c r="F168" s="197" t="s">
        <v>347</v>
      </c>
      <c r="H168" s="198">
        <v>425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96" t="s">
        <v>187</v>
      </c>
      <c r="AU168" s="196" t="s">
        <v>84</v>
      </c>
      <c r="AV168" s="11" t="s">
        <v>84</v>
      </c>
      <c r="AW168" s="11" t="s">
        <v>41</v>
      </c>
      <c r="AX168" s="11" t="s">
        <v>77</v>
      </c>
      <c r="AY168" s="196" t="s">
        <v>117</v>
      </c>
    </row>
    <row r="169" spans="2:51" s="12" customFormat="1" ht="22.5" customHeight="1">
      <c r="B169" s="199"/>
      <c r="D169" s="168" t="s">
        <v>187</v>
      </c>
      <c r="E169" s="200" t="s">
        <v>20</v>
      </c>
      <c r="F169" s="201" t="s">
        <v>223</v>
      </c>
      <c r="H169" s="202">
        <v>910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7" t="s">
        <v>187</v>
      </c>
      <c r="AU169" s="207" t="s">
        <v>84</v>
      </c>
      <c r="AV169" s="12" t="s">
        <v>116</v>
      </c>
      <c r="AW169" s="12" t="s">
        <v>41</v>
      </c>
      <c r="AX169" s="12" t="s">
        <v>22</v>
      </c>
      <c r="AY169" s="207" t="s">
        <v>117</v>
      </c>
    </row>
    <row r="170" spans="2:65" s="1" customFormat="1" ht="22.5" customHeight="1">
      <c r="B170" s="155"/>
      <c r="C170" s="156" t="s">
        <v>348</v>
      </c>
      <c r="D170" s="156" t="s">
        <v>118</v>
      </c>
      <c r="E170" s="157" t="s">
        <v>349</v>
      </c>
      <c r="F170" s="158" t="s">
        <v>350</v>
      </c>
      <c r="G170" s="159" t="s">
        <v>182</v>
      </c>
      <c r="H170" s="160">
        <v>910</v>
      </c>
      <c r="I170" s="161"/>
      <c r="J170" s="162">
        <f>ROUND(I170*H170,2)</f>
        <v>0</v>
      </c>
      <c r="K170" s="158" t="s">
        <v>122</v>
      </c>
      <c r="L170" s="34"/>
      <c r="M170" s="163" t="s">
        <v>20</v>
      </c>
      <c r="N170" s="164" t="s">
        <v>48</v>
      </c>
      <c r="O170" s="35"/>
      <c r="P170" s="165">
        <f>O170*H170</f>
        <v>0</v>
      </c>
      <c r="Q170" s="165">
        <v>0.00034</v>
      </c>
      <c r="R170" s="165">
        <f>Q170*H170</f>
        <v>0.3094</v>
      </c>
      <c r="S170" s="165">
        <v>0</v>
      </c>
      <c r="T170" s="166">
        <f>S170*H170</f>
        <v>0</v>
      </c>
      <c r="AR170" s="17" t="s">
        <v>116</v>
      </c>
      <c r="AT170" s="17" t="s">
        <v>118</v>
      </c>
      <c r="AU170" s="17" t="s">
        <v>84</v>
      </c>
      <c r="AY170" s="17" t="s">
        <v>117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7" t="s">
        <v>22</v>
      </c>
      <c r="BK170" s="167">
        <f>ROUND(I170*H170,2)</f>
        <v>0</v>
      </c>
      <c r="BL170" s="17" t="s">
        <v>116</v>
      </c>
      <c r="BM170" s="17" t="s">
        <v>351</v>
      </c>
    </row>
    <row r="171" spans="2:65" s="1" customFormat="1" ht="22.5" customHeight="1">
      <c r="B171" s="155"/>
      <c r="C171" s="156" t="s">
        <v>352</v>
      </c>
      <c r="D171" s="156" t="s">
        <v>118</v>
      </c>
      <c r="E171" s="157" t="s">
        <v>353</v>
      </c>
      <c r="F171" s="158" t="s">
        <v>354</v>
      </c>
      <c r="G171" s="159" t="s">
        <v>182</v>
      </c>
      <c r="H171" s="160">
        <v>965</v>
      </c>
      <c r="I171" s="161"/>
      <c r="J171" s="162">
        <f>ROUND(I171*H171,2)</f>
        <v>0</v>
      </c>
      <c r="K171" s="158" t="s">
        <v>122</v>
      </c>
      <c r="L171" s="34"/>
      <c r="M171" s="163" t="s">
        <v>20</v>
      </c>
      <c r="N171" s="164" t="s">
        <v>48</v>
      </c>
      <c r="O171" s="35"/>
      <c r="P171" s="165">
        <f>O171*H171</f>
        <v>0</v>
      </c>
      <c r="Q171" s="165">
        <v>0.00071</v>
      </c>
      <c r="R171" s="165">
        <f>Q171*H171</f>
        <v>0.68515</v>
      </c>
      <c r="S171" s="165">
        <v>0</v>
      </c>
      <c r="T171" s="166">
        <f>S171*H171</f>
        <v>0</v>
      </c>
      <c r="AR171" s="17" t="s">
        <v>116</v>
      </c>
      <c r="AT171" s="17" t="s">
        <v>118</v>
      </c>
      <c r="AU171" s="17" t="s">
        <v>84</v>
      </c>
      <c r="AY171" s="17" t="s">
        <v>117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7" t="s">
        <v>22</v>
      </c>
      <c r="BK171" s="167">
        <f>ROUND(I171*H171,2)</f>
        <v>0</v>
      </c>
      <c r="BL171" s="17" t="s">
        <v>116</v>
      </c>
      <c r="BM171" s="17" t="s">
        <v>355</v>
      </c>
    </row>
    <row r="172" spans="2:65" s="1" customFormat="1" ht="31.5" customHeight="1">
      <c r="B172" s="155"/>
      <c r="C172" s="156" t="s">
        <v>356</v>
      </c>
      <c r="D172" s="156" t="s">
        <v>118</v>
      </c>
      <c r="E172" s="157" t="s">
        <v>357</v>
      </c>
      <c r="F172" s="158" t="s">
        <v>358</v>
      </c>
      <c r="G172" s="159" t="s">
        <v>182</v>
      </c>
      <c r="H172" s="160">
        <v>965</v>
      </c>
      <c r="I172" s="161"/>
      <c r="J172" s="162">
        <f>ROUND(I172*H172,2)</f>
        <v>0</v>
      </c>
      <c r="K172" s="158" t="s">
        <v>122</v>
      </c>
      <c r="L172" s="34"/>
      <c r="M172" s="163" t="s">
        <v>20</v>
      </c>
      <c r="N172" s="164" t="s">
        <v>48</v>
      </c>
      <c r="O172" s="35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AR172" s="17" t="s">
        <v>116</v>
      </c>
      <c r="AT172" s="17" t="s">
        <v>118</v>
      </c>
      <c r="AU172" s="17" t="s">
        <v>84</v>
      </c>
      <c r="AY172" s="17" t="s">
        <v>117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7" t="s">
        <v>22</v>
      </c>
      <c r="BK172" s="167">
        <f>ROUND(I172*H172,2)</f>
        <v>0</v>
      </c>
      <c r="BL172" s="17" t="s">
        <v>116</v>
      </c>
      <c r="BM172" s="17" t="s">
        <v>359</v>
      </c>
    </row>
    <row r="173" spans="2:51" s="11" customFormat="1" ht="22.5" customHeight="1">
      <c r="B173" s="188"/>
      <c r="D173" s="170" t="s">
        <v>187</v>
      </c>
      <c r="E173" s="196" t="s">
        <v>20</v>
      </c>
      <c r="F173" s="197" t="s">
        <v>360</v>
      </c>
      <c r="H173" s="198">
        <v>540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96" t="s">
        <v>187</v>
      </c>
      <c r="AU173" s="196" t="s">
        <v>84</v>
      </c>
      <c r="AV173" s="11" t="s">
        <v>84</v>
      </c>
      <c r="AW173" s="11" t="s">
        <v>41</v>
      </c>
      <c r="AX173" s="11" t="s">
        <v>77</v>
      </c>
      <c r="AY173" s="196" t="s">
        <v>117</v>
      </c>
    </row>
    <row r="174" spans="2:51" s="11" customFormat="1" ht="22.5" customHeight="1">
      <c r="B174" s="188"/>
      <c r="D174" s="170" t="s">
        <v>187</v>
      </c>
      <c r="E174" s="196" t="s">
        <v>20</v>
      </c>
      <c r="F174" s="197" t="s">
        <v>347</v>
      </c>
      <c r="H174" s="198">
        <v>425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96" t="s">
        <v>187</v>
      </c>
      <c r="AU174" s="196" t="s">
        <v>84</v>
      </c>
      <c r="AV174" s="11" t="s">
        <v>84</v>
      </c>
      <c r="AW174" s="11" t="s">
        <v>41</v>
      </c>
      <c r="AX174" s="11" t="s">
        <v>77</v>
      </c>
      <c r="AY174" s="196" t="s">
        <v>117</v>
      </c>
    </row>
    <row r="175" spans="2:51" s="12" customFormat="1" ht="22.5" customHeight="1">
      <c r="B175" s="199"/>
      <c r="D175" s="170" t="s">
        <v>187</v>
      </c>
      <c r="E175" s="226" t="s">
        <v>20</v>
      </c>
      <c r="F175" s="227" t="s">
        <v>223</v>
      </c>
      <c r="H175" s="228">
        <v>965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7" t="s">
        <v>187</v>
      </c>
      <c r="AU175" s="207" t="s">
        <v>84</v>
      </c>
      <c r="AV175" s="12" t="s">
        <v>116</v>
      </c>
      <c r="AW175" s="12" t="s">
        <v>41</v>
      </c>
      <c r="AX175" s="12" t="s">
        <v>22</v>
      </c>
      <c r="AY175" s="207" t="s">
        <v>117</v>
      </c>
    </row>
    <row r="176" spans="2:63" s="9" customFormat="1" ht="29.25" customHeight="1">
      <c r="B176" s="143"/>
      <c r="D176" s="144" t="s">
        <v>76</v>
      </c>
      <c r="E176" s="186" t="s">
        <v>156</v>
      </c>
      <c r="F176" s="186" t="s">
        <v>361</v>
      </c>
      <c r="I176" s="146"/>
      <c r="J176" s="187">
        <f>BK176</f>
        <v>0</v>
      </c>
      <c r="L176" s="143"/>
      <c r="M176" s="148"/>
      <c r="N176" s="149"/>
      <c r="O176" s="149"/>
      <c r="P176" s="150">
        <f>SUM(P177:P184)</f>
        <v>0</v>
      </c>
      <c r="Q176" s="149"/>
      <c r="R176" s="150">
        <f>SUM(R177:R184)</f>
        <v>0.5617536</v>
      </c>
      <c r="S176" s="149"/>
      <c r="T176" s="151">
        <f>SUM(T177:T184)</f>
        <v>0</v>
      </c>
      <c r="AR176" s="152" t="s">
        <v>22</v>
      </c>
      <c r="AT176" s="153" t="s">
        <v>76</v>
      </c>
      <c r="AU176" s="153" t="s">
        <v>22</v>
      </c>
      <c r="AY176" s="152" t="s">
        <v>117</v>
      </c>
      <c r="BK176" s="154">
        <f>SUM(BK177:BK184)</f>
        <v>0</v>
      </c>
    </row>
    <row r="177" spans="2:65" s="1" customFormat="1" ht="22.5" customHeight="1">
      <c r="B177" s="155"/>
      <c r="C177" s="156" t="s">
        <v>362</v>
      </c>
      <c r="D177" s="156" t="s">
        <v>118</v>
      </c>
      <c r="E177" s="157" t="s">
        <v>363</v>
      </c>
      <c r="F177" s="158" t="s">
        <v>364</v>
      </c>
      <c r="G177" s="159" t="s">
        <v>202</v>
      </c>
      <c r="H177" s="160">
        <v>61</v>
      </c>
      <c r="I177" s="161"/>
      <c r="J177" s="162">
        <f>ROUND(I177*H177,2)</f>
        <v>0</v>
      </c>
      <c r="K177" s="158" t="s">
        <v>122</v>
      </c>
      <c r="L177" s="34"/>
      <c r="M177" s="163" t="s">
        <v>20</v>
      </c>
      <c r="N177" s="164" t="s">
        <v>48</v>
      </c>
      <c r="O177" s="35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AR177" s="17" t="s">
        <v>116</v>
      </c>
      <c r="AT177" s="17" t="s">
        <v>118</v>
      </c>
      <c r="AU177" s="17" t="s">
        <v>84</v>
      </c>
      <c r="AY177" s="17" t="s">
        <v>117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7" t="s">
        <v>22</v>
      </c>
      <c r="BK177" s="167">
        <f>ROUND(I177*H177,2)</f>
        <v>0</v>
      </c>
      <c r="BL177" s="17" t="s">
        <v>116</v>
      </c>
      <c r="BM177" s="17" t="s">
        <v>365</v>
      </c>
    </row>
    <row r="178" spans="2:51" s="11" customFormat="1" ht="22.5" customHeight="1">
      <c r="B178" s="188"/>
      <c r="D178" s="168" t="s">
        <v>187</v>
      </c>
      <c r="E178" s="189" t="s">
        <v>20</v>
      </c>
      <c r="F178" s="190" t="s">
        <v>366</v>
      </c>
      <c r="H178" s="191">
        <v>61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96" t="s">
        <v>187</v>
      </c>
      <c r="AU178" s="196" t="s">
        <v>84</v>
      </c>
      <c r="AV178" s="11" t="s">
        <v>84</v>
      </c>
      <c r="AW178" s="11" t="s">
        <v>41</v>
      </c>
      <c r="AX178" s="11" t="s">
        <v>22</v>
      </c>
      <c r="AY178" s="196" t="s">
        <v>117</v>
      </c>
    </row>
    <row r="179" spans="2:65" s="1" customFormat="1" ht="22.5" customHeight="1">
      <c r="B179" s="155"/>
      <c r="C179" s="216" t="s">
        <v>367</v>
      </c>
      <c r="D179" s="216" t="s">
        <v>261</v>
      </c>
      <c r="E179" s="217" t="s">
        <v>368</v>
      </c>
      <c r="F179" s="218" t="s">
        <v>369</v>
      </c>
      <c r="G179" s="219" t="s">
        <v>316</v>
      </c>
      <c r="H179" s="220">
        <v>11.112</v>
      </c>
      <c r="I179" s="221"/>
      <c r="J179" s="222">
        <f>ROUND(I179*H179,2)</f>
        <v>0</v>
      </c>
      <c r="K179" s="218" t="s">
        <v>122</v>
      </c>
      <c r="L179" s="223"/>
      <c r="M179" s="224" t="s">
        <v>20</v>
      </c>
      <c r="N179" s="225" t="s">
        <v>48</v>
      </c>
      <c r="O179" s="35"/>
      <c r="P179" s="165">
        <f>O179*H179</f>
        <v>0</v>
      </c>
      <c r="Q179" s="165">
        <v>0.0203</v>
      </c>
      <c r="R179" s="165">
        <f>Q179*H179</f>
        <v>0.22557359999999999</v>
      </c>
      <c r="S179" s="165">
        <v>0</v>
      </c>
      <c r="T179" s="166">
        <f>S179*H179</f>
        <v>0</v>
      </c>
      <c r="AR179" s="17" t="s">
        <v>156</v>
      </c>
      <c r="AT179" s="17" t="s">
        <v>261</v>
      </c>
      <c r="AU179" s="17" t="s">
        <v>84</v>
      </c>
      <c r="AY179" s="17" t="s">
        <v>117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7" t="s">
        <v>22</v>
      </c>
      <c r="BK179" s="167">
        <f>ROUND(I179*H179,2)</f>
        <v>0</v>
      </c>
      <c r="BL179" s="17" t="s">
        <v>116</v>
      </c>
      <c r="BM179" s="17" t="s">
        <v>370</v>
      </c>
    </row>
    <row r="180" spans="2:51" s="11" customFormat="1" ht="22.5" customHeight="1">
      <c r="B180" s="188"/>
      <c r="D180" s="168" t="s">
        <v>187</v>
      </c>
      <c r="E180" s="189" t="s">
        <v>20</v>
      </c>
      <c r="F180" s="190" t="s">
        <v>371</v>
      </c>
      <c r="H180" s="191">
        <v>11.112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96" t="s">
        <v>187</v>
      </c>
      <c r="AU180" s="196" t="s">
        <v>84</v>
      </c>
      <c r="AV180" s="11" t="s">
        <v>84</v>
      </c>
      <c r="AW180" s="11" t="s">
        <v>41</v>
      </c>
      <c r="AX180" s="11" t="s">
        <v>22</v>
      </c>
      <c r="AY180" s="196" t="s">
        <v>117</v>
      </c>
    </row>
    <row r="181" spans="2:65" s="1" customFormat="1" ht="22.5" customHeight="1">
      <c r="B181" s="155"/>
      <c r="C181" s="156" t="s">
        <v>372</v>
      </c>
      <c r="D181" s="156" t="s">
        <v>118</v>
      </c>
      <c r="E181" s="157" t="s">
        <v>373</v>
      </c>
      <c r="F181" s="158" t="s">
        <v>374</v>
      </c>
      <c r="G181" s="159" t="s">
        <v>316</v>
      </c>
      <c r="H181" s="160">
        <v>5</v>
      </c>
      <c r="I181" s="161"/>
      <c r="J181" s="162">
        <f>ROUND(I181*H181,2)</f>
        <v>0</v>
      </c>
      <c r="K181" s="158" t="s">
        <v>122</v>
      </c>
      <c r="L181" s="34"/>
      <c r="M181" s="163" t="s">
        <v>20</v>
      </c>
      <c r="N181" s="164" t="s">
        <v>48</v>
      </c>
      <c r="O181" s="35"/>
      <c r="P181" s="165">
        <f>O181*H181</f>
        <v>0</v>
      </c>
      <c r="Q181" s="165">
        <v>0.00918</v>
      </c>
      <c r="R181" s="165">
        <f>Q181*H181</f>
        <v>0.0459</v>
      </c>
      <c r="S181" s="165">
        <v>0</v>
      </c>
      <c r="T181" s="166">
        <f>S181*H181</f>
        <v>0</v>
      </c>
      <c r="AR181" s="17" t="s">
        <v>116</v>
      </c>
      <c r="AT181" s="17" t="s">
        <v>118</v>
      </c>
      <c r="AU181" s="17" t="s">
        <v>84</v>
      </c>
      <c r="AY181" s="17" t="s">
        <v>117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7" t="s">
        <v>22</v>
      </c>
      <c r="BK181" s="167">
        <f>ROUND(I181*H181,2)</f>
        <v>0</v>
      </c>
      <c r="BL181" s="17" t="s">
        <v>116</v>
      </c>
      <c r="BM181" s="17" t="s">
        <v>375</v>
      </c>
    </row>
    <row r="182" spans="2:65" s="1" customFormat="1" ht="22.5" customHeight="1">
      <c r="B182" s="155"/>
      <c r="C182" s="216" t="s">
        <v>376</v>
      </c>
      <c r="D182" s="216" t="s">
        <v>261</v>
      </c>
      <c r="E182" s="217" t="s">
        <v>377</v>
      </c>
      <c r="F182" s="218" t="s">
        <v>378</v>
      </c>
      <c r="G182" s="219" t="s">
        <v>316</v>
      </c>
      <c r="H182" s="220">
        <v>1</v>
      </c>
      <c r="I182" s="221"/>
      <c r="J182" s="222">
        <f>ROUND(I182*H182,2)</f>
        <v>0</v>
      </c>
      <c r="K182" s="218" t="s">
        <v>143</v>
      </c>
      <c r="L182" s="223"/>
      <c r="M182" s="224" t="s">
        <v>20</v>
      </c>
      <c r="N182" s="225" t="s">
        <v>48</v>
      </c>
      <c r="O182" s="35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AR182" s="17" t="s">
        <v>156</v>
      </c>
      <c r="AT182" s="17" t="s">
        <v>261</v>
      </c>
      <c r="AU182" s="17" t="s">
        <v>84</v>
      </c>
      <c r="AY182" s="17" t="s">
        <v>117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7" t="s">
        <v>22</v>
      </c>
      <c r="BK182" s="167">
        <f>ROUND(I182*H182,2)</f>
        <v>0</v>
      </c>
      <c r="BL182" s="17" t="s">
        <v>116</v>
      </c>
      <c r="BM182" s="17" t="s">
        <v>379</v>
      </c>
    </row>
    <row r="183" spans="2:65" s="1" customFormat="1" ht="22.5" customHeight="1">
      <c r="B183" s="155"/>
      <c r="C183" s="216" t="s">
        <v>380</v>
      </c>
      <c r="D183" s="216" t="s">
        <v>261</v>
      </c>
      <c r="E183" s="217" t="s">
        <v>381</v>
      </c>
      <c r="F183" s="218" t="s">
        <v>382</v>
      </c>
      <c r="G183" s="219" t="s">
        <v>316</v>
      </c>
      <c r="H183" s="220">
        <v>4</v>
      </c>
      <c r="I183" s="221"/>
      <c r="J183" s="222">
        <f>ROUND(I183*H183,2)</f>
        <v>0</v>
      </c>
      <c r="K183" s="218" t="s">
        <v>143</v>
      </c>
      <c r="L183" s="223"/>
      <c r="M183" s="224" t="s">
        <v>20</v>
      </c>
      <c r="N183" s="225" t="s">
        <v>48</v>
      </c>
      <c r="O183" s="35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AR183" s="17" t="s">
        <v>156</v>
      </c>
      <c r="AT183" s="17" t="s">
        <v>261</v>
      </c>
      <c r="AU183" s="17" t="s">
        <v>84</v>
      </c>
      <c r="AY183" s="17" t="s">
        <v>117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7" t="s">
        <v>22</v>
      </c>
      <c r="BK183" s="167">
        <f>ROUND(I183*H183,2)</f>
        <v>0</v>
      </c>
      <c r="BL183" s="17" t="s">
        <v>116</v>
      </c>
      <c r="BM183" s="17" t="s">
        <v>383</v>
      </c>
    </row>
    <row r="184" spans="2:65" s="1" customFormat="1" ht="31.5" customHeight="1">
      <c r="B184" s="155"/>
      <c r="C184" s="156" t="s">
        <v>384</v>
      </c>
      <c r="D184" s="156" t="s">
        <v>118</v>
      </c>
      <c r="E184" s="157" t="s">
        <v>385</v>
      </c>
      <c r="F184" s="158" t="s">
        <v>386</v>
      </c>
      <c r="G184" s="159" t="s">
        <v>316</v>
      </c>
      <c r="H184" s="160">
        <v>3</v>
      </c>
      <c r="I184" s="161"/>
      <c r="J184" s="162">
        <f>ROUND(I184*H184,2)</f>
        <v>0</v>
      </c>
      <c r="K184" s="158" t="s">
        <v>122</v>
      </c>
      <c r="L184" s="34"/>
      <c r="M184" s="163" t="s">
        <v>20</v>
      </c>
      <c r="N184" s="164" t="s">
        <v>48</v>
      </c>
      <c r="O184" s="35"/>
      <c r="P184" s="165">
        <f>O184*H184</f>
        <v>0</v>
      </c>
      <c r="Q184" s="165">
        <v>0.09676</v>
      </c>
      <c r="R184" s="165">
        <f>Q184*H184</f>
        <v>0.29028</v>
      </c>
      <c r="S184" s="165">
        <v>0</v>
      </c>
      <c r="T184" s="166">
        <f>S184*H184</f>
        <v>0</v>
      </c>
      <c r="AR184" s="17" t="s">
        <v>116</v>
      </c>
      <c r="AT184" s="17" t="s">
        <v>118</v>
      </c>
      <c r="AU184" s="17" t="s">
        <v>84</v>
      </c>
      <c r="AY184" s="17" t="s">
        <v>117</v>
      </c>
      <c r="BE184" s="167">
        <f>IF(N184="základní",J184,0)</f>
        <v>0</v>
      </c>
      <c r="BF184" s="167">
        <f>IF(N184="snížená",J184,0)</f>
        <v>0</v>
      </c>
      <c r="BG184" s="167">
        <f>IF(N184="zákl. přenesená",J184,0)</f>
        <v>0</v>
      </c>
      <c r="BH184" s="167">
        <f>IF(N184="sníž. přenesená",J184,0)</f>
        <v>0</v>
      </c>
      <c r="BI184" s="167">
        <f>IF(N184="nulová",J184,0)</f>
        <v>0</v>
      </c>
      <c r="BJ184" s="17" t="s">
        <v>22</v>
      </c>
      <c r="BK184" s="167">
        <f>ROUND(I184*H184,2)</f>
        <v>0</v>
      </c>
      <c r="BL184" s="17" t="s">
        <v>116</v>
      </c>
      <c r="BM184" s="17" t="s">
        <v>387</v>
      </c>
    </row>
    <row r="185" spans="2:63" s="9" customFormat="1" ht="29.25" customHeight="1">
      <c r="B185" s="143"/>
      <c r="D185" s="144" t="s">
        <v>76</v>
      </c>
      <c r="E185" s="186" t="s">
        <v>160</v>
      </c>
      <c r="F185" s="186" t="s">
        <v>388</v>
      </c>
      <c r="I185" s="146"/>
      <c r="J185" s="187">
        <f>BK185</f>
        <v>0</v>
      </c>
      <c r="L185" s="143"/>
      <c r="M185" s="148"/>
      <c r="N185" s="149"/>
      <c r="O185" s="149"/>
      <c r="P185" s="150">
        <f>SUM(P186:P218)</f>
        <v>0</v>
      </c>
      <c r="Q185" s="149"/>
      <c r="R185" s="150">
        <f>SUM(R186:R218)</f>
        <v>90.2408226</v>
      </c>
      <c r="S185" s="149"/>
      <c r="T185" s="151">
        <f>SUM(T186:T218)</f>
        <v>0</v>
      </c>
      <c r="AR185" s="152" t="s">
        <v>22</v>
      </c>
      <c r="AT185" s="153" t="s">
        <v>76</v>
      </c>
      <c r="AU185" s="153" t="s">
        <v>22</v>
      </c>
      <c r="AY185" s="152" t="s">
        <v>117</v>
      </c>
      <c r="BK185" s="154">
        <f>SUM(BK186:BK218)</f>
        <v>0</v>
      </c>
    </row>
    <row r="186" spans="2:65" s="1" customFormat="1" ht="22.5" customHeight="1">
      <c r="B186" s="155"/>
      <c r="C186" s="156" t="s">
        <v>389</v>
      </c>
      <c r="D186" s="156" t="s">
        <v>118</v>
      </c>
      <c r="E186" s="157" t="s">
        <v>390</v>
      </c>
      <c r="F186" s="158" t="s">
        <v>391</v>
      </c>
      <c r="G186" s="159" t="s">
        <v>316</v>
      </c>
      <c r="H186" s="160">
        <v>4</v>
      </c>
      <c r="I186" s="161"/>
      <c r="J186" s="162">
        <f>ROUND(I186*H186,2)</f>
        <v>0</v>
      </c>
      <c r="K186" s="158" t="s">
        <v>122</v>
      </c>
      <c r="L186" s="34"/>
      <c r="M186" s="163" t="s">
        <v>20</v>
      </c>
      <c r="N186" s="164" t="s">
        <v>48</v>
      </c>
      <c r="O186" s="35"/>
      <c r="P186" s="165">
        <f>O186*H186</f>
        <v>0</v>
      </c>
      <c r="Q186" s="165">
        <v>0.0007</v>
      </c>
      <c r="R186" s="165">
        <f>Q186*H186</f>
        <v>0.0028</v>
      </c>
      <c r="S186" s="165">
        <v>0</v>
      </c>
      <c r="T186" s="166">
        <f>S186*H186</f>
        <v>0</v>
      </c>
      <c r="AR186" s="17" t="s">
        <v>116</v>
      </c>
      <c r="AT186" s="17" t="s">
        <v>118</v>
      </c>
      <c r="AU186" s="17" t="s">
        <v>84</v>
      </c>
      <c r="AY186" s="17" t="s">
        <v>117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7" t="s">
        <v>22</v>
      </c>
      <c r="BK186" s="167">
        <f>ROUND(I186*H186,2)</f>
        <v>0</v>
      </c>
      <c r="BL186" s="17" t="s">
        <v>116</v>
      </c>
      <c r="BM186" s="17" t="s">
        <v>392</v>
      </c>
    </row>
    <row r="187" spans="2:51" s="11" customFormat="1" ht="22.5" customHeight="1">
      <c r="B187" s="188"/>
      <c r="D187" s="170" t="s">
        <v>187</v>
      </c>
      <c r="E187" s="196" t="s">
        <v>20</v>
      </c>
      <c r="F187" s="197" t="s">
        <v>393</v>
      </c>
      <c r="H187" s="198">
        <v>2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96" t="s">
        <v>187</v>
      </c>
      <c r="AU187" s="196" t="s">
        <v>84</v>
      </c>
      <c r="AV187" s="11" t="s">
        <v>84</v>
      </c>
      <c r="AW187" s="11" t="s">
        <v>41</v>
      </c>
      <c r="AX187" s="11" t="s">
        <v>77</v>
      </c>
      <c r="AY187" s="196" t="s">
        <v>117</v>
      </c>
    </row>
    <row r="188" spans="2:51" s="11" customFormat="1" ht="22.5" customHeight="1">
      <c r="B188" s="188"/>
      <c r="D188" s="170" t="s">
        <v>187</v>
      </c>
      <c r="E188" s="196" t="s">
        <v>20</v>
      </c>
      <c r="F188" s="197" t="s">
        <v>394</v>
      </c>
      <c r="H188" s="198">
        <v>1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96" t="s">
        <v>187</v>
      </c>
      <c r="AU188" s="196" t="s">
        <v>84</v>
      </c>
      <c r="AV188" s="11" t="s">
        <v>84</v>
      </c>
      <c r="AW188" s="11" t="s">
        <v>41</v>
      </c>
      <c r="AX188" s="11" t="s">
        <v>77</v>
      </c>
      <c r="AY188" s="196" t="s">
        <v>117</v>
      </c>
    </row>
    <row r="189" spans="2:51" s="11" customFormat="1" ht="22.5" customHeight="1">
      <c r="B189" s="188"/>
      <c r="D189" s="170" t="s">
        <v>187</v>
      </c>
      <c r="E189" s="196" t="s">
        <v>20</v>
      </c>
      <c r="F189" s="197" t="s">
        <v>395</v>
      </c>
      <c r="H189" s="198">
        <v>1</v>
      </c>
      <c r="I189" s="192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6" t="s">
        <v>187</v>
      </c>
      <c r="AU189" s="196" t="s">
        <v>84</v>
      </c>
      <c r="AV189" s="11" t="s">
        <v>84</v>
      </c>
      <c r="AW189" s="11" t="s">
        <v>41</v>
      </c>
      <c r="AX189" s="11" t="s">
        <v>77</v>
      </c>
      <c r="AY189" s="196" t="s">
        <v>117</v>
      </c>
    </row>
    <row r="190" spans="2:51" s="12" customFormat="1" ht="22.5" customHeight="1">
      <c r="B190" s="199"/>
      <c r="D190" s="168" t="s">
        <v>187</v>
      </c>
      <c r="E190" s="200" t="s">
        <v>20</v>
      </c>
      <c r="F190" s="201" t="s">
        <v>223</v>
      </c>
      <c r="H190" s="202">
        <v>4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7" t="s">
        <v>187</v>
      </c>
      <c r="AU190" s="207" t="s">
        <v>84</v>
      </c>
      <c r="AV190" s="12" t="s">
        <v>116</v>
      </c>
      <c r="AW190" s="12" t="s">
        <v>41</v>
      </c>
      <c r="AX190" s="12" t="s">
        <v>22</v>
      </c>
      <c r="AY190" s="207" t="s">
        <v>117</v>
      </c>
    </row>
    <row r="191" spans="2:65" s="1" customFormat="1" ht="22.5" customHeight="1">
      <c r="B191" s="155"/>
      <c r="C191" s="216" t="s">
        <v>396</v>
      </c>
      <c r="D191" s="216" t="s">
        <v>261</v>
      </c>
      <c r="E191" s="217" t="s">
        <v>397</v>
      </c>
      <c r="F191" s="218" t="s">
        <v>398</v>
      </c>
      <c r="G191" s="219" t="s">
        <v>316</v>
      </c>
      <c r="H191" s="220">
        <v>1</v>
      </c>
      <c r="I191" s="221"/>
      <c r="J191" s="222">
        <f>ROUND(I191*H191,2)</f>
        <v>0</v>
      </c>
      <c r="K191" s="218" t="s">
        <v>122</v>
      </c>
      <c r="L191" s="223"/>
      <c r="M191" s="224" t="s">
        <v>20</v>
      </c>
      <c r="N191" s="225" t="s">
        <v>48</v>
      </c>
      <c r="O191" s="35"/>
      <c r="P191" s="165">
        <f>O191*H191</f>
        <v>0</v>
      </c>
      <c r="Q191" s="165">
        <v>0.004</v>
      </c>
      <c r="R191" s="165">
        <f>Q191*H191</f>
        <v>0.004</v>
      </c>
      <c r="S191" s="165">
        <v>0</v>
      </c>
      <c r="T191" s="166">
        <f>S191*H191</f>
        <v>0</v>
      </c>
      <c r="AR191" s="17" t="s">
        <v>156</v>
      </c>
      <c r="AT191" s="17" t="s">
        <v>261</v>
      </c>
      <c r="AU191" s="17" t="s">
        <v>84</v>
      </c>
      <c r="AY191" s="17" t="s">
        <v>117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7" t="s">
        <v>22</v>
      </c>
      <c r="BK191" s="167">
        <f>ROUND(I191*H191,2)</f>
        <v>0</v>
      </c>
      <c r="BL191" s="17" t="s">
        <v>116</v>
      </c>
      <c r="BM191" s="17" t="s">
        <v>399</v>
      </c>
    </row>
    <row r="192" spans="2:65" s="1" customFormat="1" ht="22.5" customHeight="1">
      <c r="B192" s="155"/>
      <c r="C192" s="216" t="s">
        <v>400</v>
      </c>
      <c r="D192" s="216" t="s">
        <v>261</v>
      </c>
      <c r="E192" s="217" t="s">
        <v>401</v>
      </c>
      <c r="F192" s="218" t="s">
        <v>402</v>
      </c>
      <c r="G192" s="219" t="s">
        <v>316</v>
      </c>
      <c r="H192" s="220">
        <v>3</v>
      </c>
      <c r="I192" s="221"/>
      <c r="J192" s="222">
        <f>ROUND(I192*H192,2)</f>
        <v>0</v>
      </c>
      <c r="K192" s="218" t="s">
        <v>122</v>
      </c>
      <c r="L192" s="223"/>
      <c r="M192" s="224" t="s">
        <v>20</v>
      </c>
      <c r="N192" s="225" t="s">
        <v>48</v>
      </c>
      <c r="O192" s="35"/>
      <c r="P192" s="165">
        <f>O192*H192</f>
        <v>0</v>
      </c>
      <c r="Q192" s="165">
        <v>0.003</v>
      </c>
      <c r="R192" s="165">
        <f>Q192*H192</f>
        <v>0.009000000000000001</v>
      </c>
      <c r="S192" s="165">
        <v>0</v>
      </c>
      <c r="T192" s="166">
        <f>S192*H192</f>
        <v>0</v>
      </c>
      <c r="AR192" s="17" t="s">
        <v>156</v>
      </c>
      <c r="AT192" s="17" t="s">
        <v>261</v>
      </c>
      <c r="AU192" s="17" t="s">
        <v>84</v>
      </c>
      <c r="AY192" s="17" t="s">
        <v>117</v>
      </c>
      <c r="BE192" s="167">
        <f>IF(N192="základní",J192,0)</f>
        <v>0</v>
      </c>
      <c r="BF192" s="167">
        <f>IF(N192="snížená",J192,0)</f>
        <v>0</v>
      </c>
      <c r="BG192" s="167">
        <f>IF(N192="zákl. přenesená",J192,0)</f>
        <v>0</v>
      </c>
      <c r="BH192" s="167">
        <f>IF(N192="sníž. přenesená",J192,0)</f>
        <v>0</v>
      </c>
      <c r="BI192" s="167">
        <f>IF(N192="nulová",J192,0)</f>
        <v>0</v>
      </c>
      <c r="BJ192" s="17" t="s">
        <v>22</v>
      </c>
      <c r="BK192" s="167">
        <f>ROUND(I192*H192,2)</f>
        <v>0</v>
      </c>
      <c r="BL192" s="17" t="s">
        <v>116</v>
      </c>
      <c r="BM192" s="17" t="s">
        <v>403</v>
      </c>
    </row>
    <row r="193" spans="2:51" s="11" customFormat="1" ht="22.5" customHeight="1">
      <c r="B193" s="188"/>
      <c r="D193" s="170" t="s">
        <v>187</v>
      </c>
      <c r="E193" s="196" t="s">
        <v>20</v>
      </c>
      <c r="F193" s="197" t="s">
        <v>393</v>
      </c>
      <c r="H193" s="198">
        <v>2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96" t="s">
        <v>187</v>
      </c>
      <c r="AU193" s="196" t="s">
        <v>84</v>
      </c>
      <c r="AV193" s="11" t="s">
        <v>84</v>
      </c>
      <c r="AW193" s="11" t="s">
        <v>41</v>
      </c>
      <c r="AX193" s="11" t="s">
        <v>77</v>
      </c>
      <c r="AY193" s="196" t="s">
        <v>117</v>
      </c>
    </row>
    <row r="194" spans="2:51" s="11" customFormat="1" ht="22.5" customHeight="1">
      <c r="B194" s="188"/>
      <c r="D194" s="170" t="s">
        <v>187</v>
      </c>
      <c r="E194" s="196" t="s">
        <v>20</v>
      </c>
      <c r="F194" s="197" t="s">
        <v>404</v>
      </c>
      <c r="H194" s="198">
        <v>1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96" t="s">
        <v>187</v>
      </c>
      <c r="AU194" s="196" t="s">
        <v>84</v>
      </c>
      <c r="AV194" s="11" t="s">
        <v>84</v>
      </c>
      <c r="AW194" s="11" t="s">
        <v>41</v>
      </c>
      <c r="AX194" s="11" t="s">
        <v>77</v>
      </c>
      <c r="AY194" s="196" t="s">
        <v>117</v>
      </c>
    </row>
    <row r="195" spans="2:51" s="12" customFormat="1" ht="22.5" customHeight="1">
      <c r="B195" s="199"/>
      <c r="D195" s="168" t="s">
        <v>187</v>
      </c>
      <c r="E195" s="200" t="s">
        <v>20</v>
      </c>
      <c r="F195" s="201" t="s">
        <v>223</v>
      </c>
      <c r="H195" s="202">
        <v>3</v>
      </c>
      <c r="I195" s="203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7" t="s">
        <v>187</v>
      </c>
      <c r="AU195" s="207" t="s">
        <v>84</v>
      </c>
      <c r="AV195" s="12" t="s">
        <v>116</v>
      </c>
      <c r="AW195" s="12" t="s">
        <v>41</v>
      </c>
      <c r="AX195" s="12" t="s">
        <v>22</v>
      </c>
      <c r="AY195" s="207" t="s">
        <v>117</v>
      </c>
    </row>
    <row r="196" spans="2:65" s="1" customFormat="1" ht="22.5" customHeight="1">
      <c r="B196" s="155"/>
      <c r="C196" s="156" t="s">
        <v>405</v>
      </c>
      <c r="D196" s="156" t="s">
        <v>118</v>
      </c>
      <c r="E196" s="157" t="s">
        <v>406</v>
      </c>
      <c r="F196" s="158" t="s">
        <v>407</v>
      </c>
      <c r="G196" s="159" t="s">
        <v>316</v>
      </c>
      <c r="H196" s="160">
        <v>3</v>
      </c>
      <c r="I196" s="161"/>
      <c r="J196" s="162">
        <f>ROUND(I196*H196,2)</f>
        <v>0</v>
      </c>
      <c r="K196" s="158" t="s">
        <v>122</v>
      </c>
      <c r="L196" s="34"/>
      <c r="M196" s="163" t="s">
        <v>20</v>
      </c>
      <c r="N196" s="164" t="s">
        <v>48</v>
      </c>
      <c r="O196" s="35"/>
      <c r="P196" s="165">
        <f>O196*H196</f>
        <v>0</v>
      </c>
      <c r="Q196" s="165">
        <v>0.11241</v>
      </c>
      <c r="R196" s="165">
        <f>Q196*H196</f>
        <v>0.33723</v>
      </c>
      <c r="S196" s="165">
        <v>0</v>
      </c>
      <c r="T196" s="166">
        <f>S196*H196</f>
        <v>0</v>
      </c>
      <c r="AR196" s="17" t="s">
        <v>116</v>
      </c>
      <c r="AT196" s="17" t="s">
        <v>118</v>
      </c>
      <c r="AU196" s="17" t="s">
        <v>84</v>
      </c>
      <c r="AY196" s="17" t="s">
        <v>117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7" t="s">
        <v>22</v>
      </c>
      <c r="BK196" s="167">
        <f>ROUND(I196*H196,2)</f>
        <v>0</v>
      </c>
      <c r="BL196" s="17" t="s">
        <v>116</v>
      </c>
      <c r="BM196" s="17" t="s">
        <v>408</v>
      </c>
    </row>
    <row r="197" spans="2:65" s="1" customFormat="1" ht="22.5" customHeight="1">
      <c r="B197" s="155"/>
      <c r="C197" s="216" t="s">
        <v>409</v>
      </c>
      <c r="D197" s="216" t="s">
        <v>261</v>
      </c>
      <c r="E197" s="217" t="s">
        <v>410</v>
      </c>
      <c r="F197" s="218" t="s">
        <v>411</v>
      </c>
      <c r="G197" s="219" t="s">
        <v>316</v>
      </c>
      <c r="H197" s="220">
        <v>3</v>
      </c>
      <c r="I197" s="221"/>
      <c r="J197" s="222">
        <f>ROUND(I197*H197,2)</f>
        <v>0</v>
      </c>
      <c r="K197" s="218" t="s">
        <v>122</v>
      </c>
      <c r="L197" s="223"/>
      <c r="M197" s="224" t="s">
        <v>20</v>
      </c>
      <c r="N197" s="225" t="s">
        <v>48</v>
      </c>
      <c r="O197" s="35"/>
      <c r="P197" s="165">
        <f>O197*H197</f>
        <v>0</v>
      </c>
      <c r="Q197" s="165">
        <v>0.0061</v>
      </c>
      <c r="R197" s="165">
        <f>Q197*H197</f>
        <v>0.0183</v>
      </c>
      <c r="S197" s="165">
        <v>0</v>
      </c>
      <c r="T197" s="166">
        <f>S197*H197</f>
        <v>0</v>
      </c>
      <c r="AR197" s="17" t="s">
        <v>156</v>
      </c>
      <c r="AT197" s="17" t="s">
        <v>261</v>
      </c>
      <c r="AU197" s="17" t="s">
        <v>84</v>
      </c>
      <c r="AY197" s="17" t="s">
        <v>117</v>
      </c>
      <c r="BE197" s="167">
        <f>IF(N197="základní",J197,0)</f>
        <v>0</v>
      </c>
      <c r="BF197" s="167">
        <f>IF(N197="snížená",J197,0)</f>
        <v>0</v>
      </c>
      <c r="BG197" s="167">
        <f>IF(N197="zákl. přenesená",J197,0)</f>
        <v>0</v>
      </c>
      <c r="BH197" s="167">
        <f>IF(N197="sníž. přenesená",J197,0)</f>
        <v>0</v>
      </c>
      <c r="BI197" s="167">
        <f>IF(N197="nulová",J197,0)</f>
        <v>0</v>
      </c>
      <c r="BJ197" s="17" t="s">
        <v>22</v>
      </c>
      <c r="BK197" s="167">
        <f>ROUND(I197*H197,2)</f>
        <v>0</v>
      </c>
      <c r="BL197" s="17" t="s">
        <v>116</v>
      </c>
      <c r="BM197" s="17" t="s">
        <v>412</v>
      </c>
    </row>
    <row r="198" spans="2:65" s="1" customFormat="1" ht="22.5" customHeight="1">
      <c r="B198" s="155"/>
      <c r="C198" s="216" t="s">
        <v>413</v>
      </c>
      <c r="D198" s="216" t="s">
        <v>261</v>
      </c>
      <c r="E198" s="217" t="s">
        <v>414</v>
      </c>
      <c r="F198" s="218" t="s">
        <v>415</v>
      </c>
      <c r="G198" s="219" t="s">
        <v>316</v>
      </c>
      <c r="H198" s="220">
        <v>3</v>
      </c>
      <c r="I198" s="221"/>
      <c r="J198" s="222">
        <f>ROUND(I198*H198,2)</f>
        <v>0</v>
      </c>
      <c r="K198" s="218" t="s">
        <v>122</v>
      </c>
      <c r="L198" s="223"/>
      <c r="M198" s="224" t="s">
        <v>20</v>
      </c>
      <c r="N198" s="225" t="s">
        <v>48</v>
      </c>
      <c r="O198" s="35"/>
      <c r="P198" s="165">
        <f>O198*H198</f>
        <v>0</v>
      </c>
      <c r="Q198" s="165">
        <v>0.0001</v>
      </c>
      <c r="R198" s="165">
        <f>Q198*H198</f>
        <v>0.00030000000000000003</v>
      </c>
      <c r="S198" s="165">
        <v>0</v>
      </c>
      <c r="T198" s="166">
        <f>S198*H198</f>
        <v>0</v>
      </c>
      <c r="AR198" s="17" t="s">
        <v>156</v>
      </c>
      <c r="AT198" s="17" t="s">
        <v>261</v>
      </c>
      <c r="AU198" s="17" t="s">
        <v>84</v>
      </c>
      <c r="AY198" s="17" t="s">
        <v>117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7" t="s">
        <v>22</v>
      </c>
      <c r="BK198" s="167">
        <f>ROUND(I198*H198,2)</f>
        <v>0</v>
      </c>
      <c r="BL198" s="17" t="s">
        <v>116</v>
      </c>
      <c r="BM198" s="17" t="s">
        <v>416</v>
      </c>
    </row>
    <row r="199" spans="2:65" s="1" customFormat="1" ht="22.5" customHeight="1">
      <c r="B199" s="155"/>
      <c r="C199" s="156" t="s">
        <v>417</v>
      </c>
      <c r="D199" s="156" t="s">
        <v>118</v>
      </c>
      <c r="E199" s="157" t="s">
        <v>418</v>
      </c>
      <c r="F199" s="158" t="s">
        <v>419</v>
      </c>
      <c r="G199" s="159" t="s">
        <v>202</v>
      </c>
      <c r="H199" s="160">
        <v>150</v>
      </c>
      <c r="I199" s="161"/>
      <c r="J199" s="162">
        <f>ROUND(I199*H199,2)</f>
        <v>0</v>
      </c>
      <c r="K199" s="158" t="s">
        <v>122</v>
      </c>
      <c r="L199" s="34"/>
      <c r="M199" s="163" t="s">
        <v>20</v>
      </c>
      <c r="N199" s="164" t="s">
        <v>48</v>
      </c>
      <c r="O199" s="35"/>
      <c r="P199" s="165">
        <f>O199*H199</f>
        <v>0</v>
      </c>
      <c r="Q199" s="165">
        <v>0.00011</v>
      </c>
      <c r="R199" s="165">
        <f>Q199*H199</f>
        <v>0.0165</v>
      </c>
      <c r="S199" s="165">
        <v>0</v>
      </c>
      <c r="T199" s="166">
        <f>S199*H199</f>
        <v>0</v>
      </c>
      <c r="AR199" s="17" t="s">
        <v>116</v>
      </c>
      <c r="AT199" s="17" t="s">
        <v>118</v>
      </c>
      <c r="AU199" s="17" t="s">
        <v>84</v>
      </c>
      <c r="AY199" s="17" t="s">
        <v>117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7" t="s">
        <v>22</v>
      </c>
      <c r="BK199" s="167">
        <f>ROUND(I199*H199,2)</f>
        <v>0</v>
      </c>
      <c r="BL199" s="17" t="s">
        <v>116</v>
      </c>
      <c r="BM199" s="17" t="s">
        <v>420</v>
      </c>
    </row>
    <row r="200" spans="2:51" s="11" customFormat="1" ht="22.5" customHeight="1">
      <c r="B200" s="188"/>
      <c r="D200" s="168" t="s">
        <v>187</v>
      </c>
      <c r="E200" s="189" t="s">
        <v>20</v>
      </c>
      <c r="F200" s="190" t="s">
        <v>421</v>
      </c>
      <c r="H200" s="191">
        <v>150</v>
      </c>
      <c r="I200" s="192"/>
      <c r="L200" s="188"/>
      <c r="M200" s="193"/>
      <c r="N200" s="194"/>
      <c r="O200" s="194"/>
      <c r="P200" s="194"/>
      <c r="Q200" s="194"/>
      <c r="R200" s="194"/>
      <c r="S200" s="194"/>
      <c r="T200" s="195"/>
      <c r="AT200" s="196" t="s">
        <v>187</v>
      </c>
      <c r="AU200" s="196" t="s">
        <v>84</v>
      </c>
      <c r="AV200" s="11" t="s">
        <v>84</v>
      </c>
      <c r="AW200" s="11" t="s">
        <v>41</v>
      </c>
      <c r="AX200" s="11" t="s">
        <v>22</v>
      </c>
      <c r="AY200" s="196" t="s">
        <v>117</v>
      </c>
    </row>
    <row r="201" spans="2:65" s="1" customFormat="1" ht="31.5" customHeight="1">
      <c r="B201" s="155"/>
      <c r="C201" s="156" t="s">
        <v>422</v>
      </c>
      <c r="D201" s="156" t="s">
        <v>118</v>
      </c>
      <c r="E201" s="157" t="s">
        <v>423</v>
      </c>
      <c r="F201" s="158" t="s">
        <v>424</v>
      </c>
      <c r="G201" s="159" t="s">
        <v>182</v>
      </c>
      <c r="H201" s="160">
        <v>7.5</v>
      </c>
      <c r="I201" s="161"/>
      <c r="J201" s="162">
        <f>ROUND(I201*H201,2)</f>
        <v>0</v>
      </c>
      <c r="K201" s="158" t="s">
        <v>122</v>
      </c>
      <c r="L201" s="34"/>
      <c r="M201" s="163" t="s">
        <v>20</v>
      </c>
      <c r="N201" s="164" t="s">
        <v>48</v>
      </c>
      <c r="O201" s="35"/>
      <c r="P201" s="165">
        <f>O201*H201</f>
        <v>0</v>
      </c>
      <c r="Q201" s="165">
        <v>0.00085</v>
      </c>
      <c r="R201" s="165">
        <f>Q201*H201</f>
        <v>0.006375</v>
      </c>
      <c r="S201" s="165">
        <v>0</v>
      </c>
      <c r="T201" s="166">
        <f>S201*H201</f>
        <v>0</v>
      </c>
      <c r="AR201" s="17" t="s">
        <v>116</v>
      </c>
      <c r="AT201" s="17" t="s">
        <v>118</v>
      </c>
      <c r="AU201" s="17" t="s">
        <v>84</v>
      </c>
      <c r="AY201" s="17" t="s">
        <v>117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7" t="s">
        <v>22</v>
      </c>
      <c r="BK201" s="167">
        <f>ROUND(I201*H201,2)</f>
        <v>0</v>
      </c>
      <c r="BL201" s="17" t="s">
        <v>116</v>
      </c>
      <c r="BM201" s="17" t="s">
        <v>425</v>
      </c>
    </row>
    <row r="202" spans="2:51" s="11" customFormat="1" ht="22.5" customHeight="1">
      <c r="B202" s="188"/>
      <c r="D202" s="170" t="s">
        <v>187</v>
      </c>
      <c r="E202" s="196" t="s">
        <v>20</v>
      </c>
      <c r="F202" s="197" t="s">
        <v>426</v>
      </c>
      <c r="H202" s="198">
        <v>3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96" t="s">
        <v>187</v>
      </c>
      <c r="AU202" s="196" t="s">
        <v>84</v>
      </c>
      <c r="AV202" s="11" t="s">
        <v>84</v>
      </c>
      <c r="AW202" s="11" t="s">
        <v>41</v>
      </c>
      <c r="AX202" s="11" t="s">
        <v>77</v>
      </c>
      <c r="AY202" s="196" t="s">
        <v>117</v>
      </c>
    </row>
    <row r="203" spans="2:51" s="11" customFormat="1" ht="22.5" customHeight="1">
      <c r="B203" s="188"/>
      <c r="D203" s="170" t="s">
        <v>187</v>
      </c>
      <c r="E203" s="196" t="s">
        <v>20</v>
      </c>
      <c r="F203" s="197" t="s">
        <v>427</v>
      </c>
      <c r="H203" s="198">
        <v>4.5</v>
      </c>
      <c r="I203" s="192"/>
      <c r="L203" s="188"/>
      <c r="M203" s="193"/>
      <c r="N203" s="194"/>
      <c r="O203" s="194"/>
      <c r="P203" s="194"/>
      <c r="Q203" s="194"/>
      <c r="R203" s="194"/>
      <c r="S203" s="194"/>
      <c r="T203" s="195"/>
      <c r="AT203" s="196" t="s">
        <v>187</v>
      </c>
      <c r="AU203" s="196" t="s">
        <v>84</v>
      </c>
      <c r="AV203" s="11" t="s">
        <v>84</v>
      </c>
      <c r="AW203" s="11" t="s">
        <v>41</v>
      </c>
      <c r="AX203" s="11" t="s">
        <v>77</v>
      </c>
      <c r="AY203" s="196" t="s">
        <v>117</v>
      </c>
    </row>
    <row r="204" spans="2:51" s="12" customFormat="1" ht="22.5" customHeight="1">
      <c r="B204" s="199"/>
      <c r="D204" s="168" t="s">
        <v>187</v>
      </c>
      <c r="E204" s="200" t="s">
        <v>20</v>
      </c>
      <c r="F204" s="201" t="s">
        <v>223</v>
      </c>
      <c r="H204" s="202">
        <v>7.5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7" t="s">
        <v>187</v>
      </c>
      <c r="AU204" s="207" t="s">
        <v>84</v>
      </c>
      <c r="AV204" s="12" t="s">
        <v>116</v>
      </c>
      <c r="AW204" s="12" t="s">
        <v>41</v>
      </c>
      <c r="AX204" s="12" t="s">
        <v>22</v>
      </c>
      <c r="AY204" s="207" t="s">
        <v>117</v>
      </c>
    </row>
    <row r="205" spans="2:65" s="1" customFormat="1" ht="22.5" customHeight="1">
      <c r="B205" s="155"/>
      <c r="C205" s="156" t="s">
        <v>428</v>
      </c>
      <c r="D205" s="156" t="s">
        <v>118</v>
      </c>
      <c r="E205" s="157" t="s">
        <v>429</v>
      </c>
      <c r="F205" s="158" t="s">
        <v>430</v>
      </c>
      <c r="G205" s="159" t="s">
        <v>202</v>
      </c>
      <c r="H205" s="160">
        <v>4.5</v>
      </c>
      <c r="I205" s="161"/>
      <c r="J205" s="162">
        <f>ROUND(I205*H205,2)</f>
        <v>0</v>
      </c>
      <c r="K205" s="158" t="s">
        <v>122</v>
      </c>
      <c r="L205" s="34"/>
      <c r="M205" s="163" t="s">
        <v>20</v>
      </c>
      <c r="N205" s="164" t="s">
        <v>48</v>
      </c>
      <c r="O205" s="35"/>
      <c r="P205" s="165">
        <f>O205*H205</f>
        <v>0</v>
      </c>
      <c r="Q205" s="165">
        <v>0.00014</v>
      </c>
      <c r="R205" s="165">
        <f>Q205*H205</f>
        <v>0.0006299999999999999</v>
      </c>
      <c r="S205" s="165">
        <v>0</v>
      </c>
      <c r="T205" s="166">
        <f>S205*H205</f>
        <v>0</v>
      </c>
      <c r="AR205" s="17" t="s">
        <v>116</v>
      </c>
      <c r="AT205" s="17" t="s">
        <v>118</v>
      </c>
      <c r="AU205" s="17" t="s">
        <v>84</v>
      </c>
      <c r="AY205" s="17" t="s">
        <v>117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7" t="s">
        <v>22</v>
      </c>
      <c r="BK205" s="167">
        <f>ROUND(I205*H205,2)</f>
        <v>0</v>
      </c>
      <c r="BL205" s="17" t="s">
        <v>116</v>
      </c>
      <c r="BM205" s="17" t="s">
        <v>431</v>
      </c>
    </row>
    <row r="206" spans="2:65" s="1" customFormat="1" ht="22.5" customHeight="1">
      <c r="B206" s="155"/>
      <c r="C206" s="156" t="s">
        <v>432</v>
      </c>
      <c r="D206" s="156" t="s">
        <v>118</v>
      </c>
      <c r="E206" s="157" t="s">
        <v>433</v>
      </c>
      <c r="F206" s="158" t="s">
        <v>434</v>
      </c>
      <c r="G206" s="159" t="s">
        <v>202</v>
      </c>
      <c r="H206" s="160">
        <v>150</v>
      </c>
      <c r="I206" s="161"/>
      <c r="J206" s="162">
        <f>ROUND(I206*H206,2)</f>
        <v>0</v>
      </c>
      <c r="K206" s="158" t="s">
        <v>122</v>
      </c>
      <c r="L206" s="34"/>
      <c r="M206" s="163" t="s">
        <v>20</v>
      </c>
      <c r="N206" s="164" t="s">
        <v>48</v>
      </c>
      <c r="O206" s="35"/>
      <c r="P206" s="165">
        <f>O206*H206</f>
        <v>0</v>
      </c>
      <c r="Q206" s="165">
        <v>0</v>
      </c>
      <c r="R206" s="165">
        <f>Q206*H206</f>
        <v>0</v>
      </c>
      <c r="S206" s="165">
        <v>0</v>
      </c>
      <c r="T206" s="166">
        <f>S206*H206</f>
        <v>0</v>
      </c>
      <c r="AR206" s="17" t="s">
        <v>116</v>
      </c>
      <c r="AT206" s="17" t="s">
        <v>118</v>
      </c>
      <c r="AU206" s="17" t="s">
        <v>84</v>
      </c>
      <c r="AY206" s="17" t="s">
        <v>117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7" t="s">
        <v>22</v>
      </c>
      <c r="BK206" s="167">
        <f>ROUND(I206*H206,2)</f>
        <v>0</v>
      </c>
      <c r="BL206" s="17" t="s">
        <v>116</v>
      </c>
      <c r="BM206" s="17" t="s">
        <v>435</v>
      </c>
    </row>
    <row r="207" spans="2:65" s="1" customFormat="1" ht="22.5" customHeight="1">
      <c r="B207" s="155"/>
      <c r="C207" s="156" t="s">
        <v>436</v>
      </c>
      <c r="D207" s="156" t="s">
        <v>118</v>
      </c>
      <c r="E207" s="157" t="s">
        <v>437</v>
      </c>
      <c r="F207" s="158" t="s">
        <v>438</v>
      </c>
      <c r="G207" s="159" t="s">
        <v>182</v>
      </c>
      <c r="H207" s="160">
        <v>7.5</v>
      </c>
      <c r="I207" s="161"/>
      <c r="J207" s="162">
        <f>ROUND(I207*H207,2)</f>
        <v>0</v>
      </c>
      <c r="K207" s="158" t="s">
        <v>122</v>
      </c>
      <c r="L207" s="34"/>
      <c r="M207" s="163" t="s">
        <v>20</v>
      </c>
      <c r="N207" s="164" t="s">
        <v>48</v>
      </c>
      <c r="O207" s="35"/>
      <c r="P207" s="165">
        <f>O207*H207</f>
        <v>0</v>
      </c>
      <c r="Q207" s="165">
        <v>1E-05</v>
      </c>
      <c r="R207" s="165">
        <f>Q207*H207</f>
        <v>7.500000000000001E-05</v>
      </c>
      <c r="S207" s="165">
        <v>0</v>
      </c>
      <c r="T207" s="166">
        <f>S207*H207</f>
        <v>0</v>
      </c>
      <c r="AR207" s="17" t="s">
        <v>116</v>
      </c>
      <c r="AT207" s="17" t="s">
        <v>118</v>
      </c>
      <c r="AU207" s="17" t="s">
        <v>84</v>
      </c>
      <c r="AY207" s="17" t="s">
        <v>117</v>
      </c>
      <c r="BE207" s="167">
        <f>IF(N207="základní",J207,0)</f>
        <v>0</v>
      </c>
      <c r="BF207" s="167">
        <f>IF(N207="snížená",J207,0)</f>
        <v>0</v>
      </c>
      <c r="BG207" s="167">
        <f>IF(N207="zákl. přenesená",J207,0)</f>
        <v>0</v>
      </c>
      <c r="BH207" s="167">
        <f>IF(N207="sníž. přenesená",J207,0)</f>
        <v>0</v>
      </c>
      <c r="BI207" s="167">
        <f>IF(N207="nulová",J207,0)</f>
        <v>0</v>
      </c>
      <c r="BJ207" s="17" t="s">
        <v>22</v>
      </c>
      <c r="BK207" s="167">
        <f>ROUND(I207*H207,2)</f>
        <v>0</v>
      </c>
      <c r="BL207" s="17" t="s">
        <v>116</v>
      </c>
      <c r="BM207" s="17" t="s">
        <v>439</v>
      </c>
    </row>
    <row r="208" spans="2:65" s="1" customFormat="1" ht="22.5" customHeight="1">
      <c r="B208" s="155"/>
      <c r="C208" s="156" t="s">
        <v>440</v>
      </c>
      <c r="D208" s="156" t="s">
        <v>118</v>
      </c>
      <c r="E208" s="157" t="s">
        <v>441</v>
      </c>
      <c r="F208" s="158" t="s">
        <v>442</v>
      </c>
      <c r="G208" s="159" t="s">
        <v>202</v>
      </c>
      <c r="H208" s="160">
        <v>255</v>
      </c>
      <c r="I208" s="161"/>
      <c r="J208" s="162">
        <f>ROUND(I208*H208,2)</f>
        <v>0</v>
      </c>
      <c r="K208" s="158" t="s">
        <v>122</v>
      </c>
      <c r="L208" s="34"/>
      <c r="M208" s="163" t="s">
        <v>20</v>
      </c>
      <c r="N208" s="164" t="s">
        <v>48</v>
      </c>
      <c r="O208" s="35"/>
      <c r="P208" s="165">
        <f>O208*H208</f>
        <v>0</v>
      </c>
      <c r="Q208" s="165">
        <v>0.089776</v>
      </c>
      <c r="R208" s="165">
        <f>Q208*H208</f>
        <v>22.892879999999998</v>
      </c>
      <c r="S208" s="165">
        <v>0</v>
      </c>
      <c r="T208" s="166">
        <f>S208*H208</f>
        <v>0</v>
      </c>
      <c r="AR208" s="17" t="s">
        <v>116</v>
      </c>
      <c r="AT208" s="17" t="s">
        <v>118</v>
      </c>
      <c r="AU208" s="17" t="s">
        <v>84</v>
      </c>
      <c r="AY208" s="17" t="s">
        <v>117</v>
      </c>
      <c r="BE208" s="167">
        <f>IF(N208="základní",J208,0)</f>
        <v>0</v>
      </c>
      <c r="BF208" s="167">
        <f>IF(N208="snížená",J208,0)</f>
        <v>0</v>
      </c>
      <c r="BG208" s="167">
        <f>IF(N208="zákl. přenesená",J208,0)</f>
        <v>0</v>
      </c>
      <c r="BH208" s="167">
        <f>IF(N208="sníž. přenesená",J208,0)</f>
        <v>0</v>
      </c>
      <c r="BI208" s="167">
        <f>IF(N208="nulová",J208,0)</f>
        <v>0</v>
      </c>
      <c r="BJ208" s="17" t="s">
        <v>22</v>
      </c>
      <c r="BK208" s="167">
        <f>ROUND(I208*H208,2)</f>
        <v>0</v>
      </c>
      <c r="BL208" s="17" t="s">
        <v>116</v>
      </c>
      <c r="BM208" s="17" t="s">
        <v>443</v>
      </c>
    </row>
    <row r="209" spans="2:51" s="11" customFormat="1" ht="22.5" customHeight="1">
      <c r="B209" s="188"/>
      <c r="D209" s="168" t="s">
        <v>187</v>
      </c>
      <c r="E209" s="189" t="s">
        <v>20</v>
      </c>
      <c r="F209" s="190" t="s">
        <v>444</v>
      </c>
      <c r="H209" s="191">
        <v>255</v>
      </c>
      <c r="I209" s="192"/>
      <c r="L209" s="188"/>
      <c r="M209" s="193"/>
      <c r="N209" s="194"/>
      <c r="O209" s="194"/>
      <c r="P209" s="194"/>
      <c r="Q209" s="194"/>
      <c r="R209" s="194"/>
      <c r="S209" s="194"/>
      <c r="T209" s="195"/>
      <c r="AT209" s="196" t="s">
        <v>187</v>
      </c>
      <c r="AU209" s="196" t="s">
        <v>84</v>
      </c>
      <c r="AV209" s="11" t="s">
        <v>84</v>
      </c>
      <c r="AW209" s="11" t="s">
        <v>41</v>
      </c>
      <c r="AX209" s="11" t="s">
        <v>22</v>
      </c>
      <c r="AY209" s="196" t="s">
        <v>117</v>
      </c>
    </row>
    <row r="210" spans="2:65" s="1" customFormat="1" ht="22.5" customHeight="1">
      <c r="B210" s="155"/>
      <c r="C210" s="216" t="s">
        <v>445</v>
      </c>
      <c r="D210" s="216" t="s">
        <v>261</v>
      </c>
      <c r="E210" s="217" t="s">
        <v>446</v>
      </c>
      <c r="F210" s="218" t="s">
        <v>447</v>
      </c>
      <c r="G210" s="219" t="s">
        <v>249</v>
      </c>
      <c r="H210" s="220">
        <v>6.181</v>
      </c>
      <c r="I210" s="221"/>
      <c r="J210" s="222">
        <f>ROUND(I210*H210,2)</f>
        <v>0</v>
      </c>
      <c r="K210" s="218" t="s">
        <v>122</v>
      </c>
      <c r="L210" s="223"/>
      <c r="M210" s="224" t="s">
        <v>20</v>
      </c>
      <c r="N210" s="225" t="s">
        <v>48</v>
      </c>
      <c r="O210" s="35"/>
      <c r="P210" s="165">
        <f>O210*H210</f>
        <v>0</v>
      </c>
      <c r="Q210" s="165">
        <v>1</v>
      </c>
      <c r="R210" s="165">
        <f>Q210*H210</f>
        <v>6.181</v>
      </c>
      <c r="S210" s="165">
        <v>0</v>
      </c>
      <c r="T210" s="166">
        <f>S210*H210</f>
        <v>0</v>
      </c>
      <c r="AR210" s="17" t="s">
        <v>156</v>
      </c>
      <c r="AT210" s="17" t="s">
        <v>261</v>
      </c>
      <c r="AU210" s="17" t="s">
        <v>84</v>
      </c>
      <c r="AY210" s="17" t="s">
        <v>117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7" t="s">
        <v>22</v>
      </c>
      <c r="BK210" s="167">
        <f>ROUND(I210*H210,2)</f>
        <v>0</v>
      </c>
      <c r="BL210" s="17" t="s">
        <v>116</v>
      </c>
      <c r="BM210" s="17" t="s">
        <v>448</v>
      </c>
    </row>
    <row r="211" spans="2:47" s="1" customFormat="1" ht="30" customHeight="1">
      <c r="B211" s="34"/>
      <c r="D211" s="170" t="s">
        <v>125</v>
      </c>
      <c r="F211" s="171" t="s">
        <v>449</v>
      </c>
      <c r="I211" s="131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125</v>
      </c>
      <c r="AU211" s="17" t="s">
        <v>84</v>
      </c>
    </row>
    <row r="212" spans="2:51" s="11" customFormat="1" ht="22.5" customHeight="1">
      <c r="B212" s="188"/>
      <c r="D212" s="168" t="s">
        <v>187</v>
      </c>
      <c r="E212" s="189" t="s">
        <v>20</v>
      </c>
      <c r="F212" s="190" t="s">
        <v>450</v>
      </c>
      <c r="H212" s="191">
        <v>6.181</v>
      </c>
      <c r="I212" s="192"/>
      <c r="L212" s="188"/>
      <c r="M212" s="193"/>
      <c r="N212" s="194"/>
      <c r="O212" s="194"/>
      <c r="P212" s="194"/>
      <c r="Q212" s="194"/>
      <c r="R212" s="194"/>
      <c r="S212" s="194"/>
      <c r="T212" s="195"/>
      <c r="AT212" s="196" t="s">
        <v>187</v>
      </c>
      <c r="AU212" s="196" t="s">
        <v>84</v>
      </c>
      <c r="AV212" s="11" t="s">
        <v>84</v>
      </c>
      <c r="AW212" s="11" t="s">
        <v>41</v>
      </c>
      <c r="AX212" s="11" t="s">
        <v>22</v>
      </c>
      <c r="AY212" s="196" t="s">
        <v>117</v>
      </c>
    </row>
    <row r="213" spans="2:65" s="1" customFormat="1" ht="31.5" customHeight="1">
      <c r="B213" s="155"/>
      <c r="C213" s="156" t="s">
        <v>451</v>
      </c>
      <c r="D213" s="156" t="s">
        <v>118</v>
      </c>
      <c r="E213" s="157" t="s">
        <v>452</v>
      </c>
      <c r="F213" s="158" t="s">
        <v>453</v>
      </c>
      <c r="G213" s="159" t="s">
        <v>202</v>
      </c>
      <c r="H213" s="160">
        <v>255</v>
      </c>
      <c r="I213" s="161"/>
      <c r="J213" s="162">
        <f>ROUND(I213*H213,2)</f>
        <v>0</v>
      </c>
      <c r="K213" s="158" t="s">
        <v>143</v>
      </c>
      <c r="L213" s="34"/>
      <c r="M213" s="163" t="s">
        <v>20</v>
      </c>
      <c r="N213" s="164" t="s">
        <v>48</v>
      </c>
      <c r="O213" s="35"/>
      <c r="P213" s="165">
        <f>O213*H213</f>
        <v>0</v>
      </c>
      <c r="Q213" s="165">
        <v>0.15539952</v>
      </c>
      <c r="R213" s="165">
        <f>Q213*H213</f>
        <v>39.6268776</v>
      </c>
      <c r="S213" s="165">
        <v>0</v>
      </c>
      <c r="T213" s="166">
        <f>S213*H213</f>
        <v>0</v>
      </c>
      <c r="AR213" s="17" t="s">
        <v>116</v>
      </c>
      <c r="AT213" s="17" t="s">
        <v>118</v>
      </c>
      <c r="AU213" s="17" t="s">
        <v>84</v>
      </c>
      <c r="AY213" s="17" t="s">
        <v>117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7" t="s">
        <v>22</v>
      </c>
      <c r="BK213" s="167">
        <f>ROUND(I213*H213,2)</f>
        <v>0</v>
      </c>
      <c r="BL213" s="17" t="s">
        <v>116</v>
      </c>
      <c r="BM213" s="17" t="s">
        <v>454</v>
      </c>
    </row>
    <row r="214" spans="2:51" s="11" customFormat="1" ht="22.5" customHeight="1">
      <c r="B214" s="188"/>
      <c r="D214" s="170" t="s">
        <v>187</v>
      </c>
      <c r="E214" s="196" t="s">
        <v>20</v>
      </c>
      <c r="F214" s="197" t="s">
        <v>455</v>
      </c>
      <c r="H214" s="198">
        <v>150</v>
      </c>
      <c r="I214" s="192"/>
      <c r="L214" s="188"/>
      <c r="M214" s="193"/>
      <c r="N214" s="194"/>
      <c r="O214" s="194"/>
      <c r="P214" s="194"/>
      <c r="Q214" s="194"/>
      <c r="R214" s="194"/>
      <c r="S214" s="194"/>
      <c r="T214" s="195"/>
      <c r="AT214" s="196" t="s">
        <v>187</v>
      </c>
      <c r="AU214" s="196" t="s">
        <v>84</v>
      </c>
      <c r="AV214" s="11" t="s">
        <v>84</v>
      </c>
      <c r="AW214" s="11" t="s">
        <v>41</v>
      </c>
      <c r="AX214" s="11" t="s">
        <v>77</v>
      </c>
      <c r="AY214" s="196" t="s">
        <v>117</v>
      </c>
    </row>
    <row r="215" spans="2:51" s="11" customFormat="1" ht="22.5" customHeight="1">
      <c r="B215" s="188"/>
      <c r="D215" s="170" t="s">
        <v>187</v>
      </c>
      <c r="E215" s="196" t="s">
        <v>20</v>
      </c>
      <c r="F215" s="197" t="s">
        <v>456</v>
      </c>
      <c r="H215" s="198">
        <v>105</v>
      </c>
      <c r="I215" s="192"/>
      <c r="L215" s="188"/>
      <c r="M215" s="193"/>
      <c r="N215" s="194"/>
      <c r="O215" s="194"/>
      <c r="P215" s="194"/>
      <c r="Q215" s="194"/>
      <c r="R215" s="194"/>
      <c r="S215" s="194"/>
      <c r="T215" s="195"/>
      <c r="AT215" s="196" t="s">
        <v>187</v>
      </c>
      <c r="AU215" s="196" t="s">
        <v>84</v>
      </c>
      <c r="AV215" s="11" t="s">
        <v>84</v>
      </c>
      <c r="AW215" s="11" t="s">
        <v>41</v>
      </c>
      <c r="AX215" s="11" t="s">
        <v>77</v>
      </c>
      <c r="AY215" s="196" t="s">
        <v>117</v>
      </c>
    </row>
    <row r="216" spans="2:51" s="12" customFormat="1" ht="22.5" customHeight="1">
      <c r="B216" s="199"/>
      <c r="D216" s="168" t="s">
        <v>187</v>
      </c>
      <c r="E216" s="200" t="s">
        <v>20</v>
      </c>
      <c r="F216" s="201" t="s">
        <v>223</v>
      </c>
      <c r="H216" s="202">
        <v>255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7" t="s">
        <v>187</v>
      </c>
      <c r="AU216" s="207" t="s">
        <v>84</v>
      </c>
      <c r="AV216" s="12" t="s">
        <v>116</v>
      </c>
      <c r="AW216" s="12" t="s">
        <v>41</v>
      </c>
      <c r="AX216" s="12" t="s">
        <v>22</v>
      </c>
      <c r="AY216" s="207" t="s">
        <v>117</v>
      </c>
    </row>
    <row r="217" spans="2:65" s="1" customFormat="1" ht="22.5" customHeight="1">
      <c r="B217" s="155"/>
      <c r="C217" s="216" t="s">
        <v>457</v>
      </c>
      <c r="D217" s="216" t="s">
        <v>261</v>
      </c>
      <c r="E217" s="217" t="s">
        <v>458</v>
      </c>
      <c r="F217" s="218" t="s">
        <v>459</v>
      </c>
      <c r="G217" s="219" t="s">
        <v>316</v>
      </c>
      <c r="H217" s="220">
        <v>257.55</v>
      </c>
      <c r="I217" s="221"/>
      <c r="J217" s="222">
        <f>ROUND(I217*H217,2)</f>
        <v>0</v>
      </c>
      <c r="K217" s="218" t="s">
        <v>122</v>
      </c>
      <c r="L217" s="223"/>
      <c r="M217" s="224" t="s">
        <v>20</v>
      </c>
      <c r="N217" s="225" t="s">
        <v>48</v>
      </c>
      <c r="O217" s="35"/>
      <c r="P217" s="165">
        <f>O217*H217</f>
        <v>0</v>
      </c>
      <c r="Q217" s="165">
        <v>0.0821</v>
      </c>
      <c r="R217" s="165">
        <f>Q217*H217</f>
        <v>21.144855000000003</v>
      </c>
      <c r="S217" s="165">
        <v>0</v>
      </c>
      <c r="T217" s="166">
        <f>S217*H217</f>
        <v>0</v>
      </c>
      <c r="AR217" s="17" t="s">
        <v>156</v>
      </c>
      <c r="AT217" s="17" t="s">
        <v>261</v>
      </c>
      <c r="AU217" s="17" t="s">
        <v>84</v>
      </c>
      <c r="AY217" s="17" t="s">
        <v>117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7" t="s">
        <v>22</v>
      </c>
      <c r="BK217" s="167">
        <f>ROUND(I217*H217,2)</f>
        <v>0</v>
      </c>
      <c r="BL217" s="17" t="s">
        <v>116</v>
      </c>
      <c r="BM217" s="17" t="s">
        <v>460</v>
      </c>
    </row>
    <row r="218" spans="2:51" s="11" customFormat="1" ht="22.5" customHeight="1">
      <c r="B218" s="188"/>
      <c r="D218" s="170" t="s">
        <v>187</v>
      </c>
      <c r="E218" s="196" t="s">
        <v>20</v>
      </c>
      <c r="F218" s="197" t="s">
        <v>461</v>
      </c>
      <c r="H218" s="198">
        <v>257.55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96" t="s">
        <v>187</v>
      </c>
      <c r="AU218" s="196" t="s">
        <v>84</v>
      </c>
      <c r="AV218" s="11" t="s">
        <v>84</v>
      </c>
      <c r="AW218" s="11" t="s">
        <v>41</v>
      </c>
      <c r="AX218" s="11" t="s">
        <v>22</v>
      </c>
      <c r="AY218" s="196" t="s">
        <v>117</v>
      </c>
    </row>
    <row r="219" spans="2:63" s="9" customFormat="1" ht="29.25" customHeight="1">
      <c r="B219" s="143"/>
      <c r="D219" s="144" t="s">
        <v>76</v>
      </c>
      <c r="E219" s="186" t="s">
        <v>462</v>
      </c>
      <c r="F219" s="186" t="s">
        <v>463</v>
      </c>
      <c r="I219" s="146"/>
      <c r="J219" s="187">
        <f>BK219</f>
        <v>0</v>
      </c>
      <c r="L219" s="143"/>
      <c r="M219" s="148"/>
      <c r="N219" s="149"/>
      <c r="O219" s="149"/>
      <c r="P219" s="150">
        <f>SUM(P220:P254)</f>
        <v>0</v>
      </c>
      <c r="Q219" s="149"/>
      <c r="R219" s="150">
        <f>SUM(R220:R254)</f>
        <v>0</v>
      </c>
      <c r="S219" s="149"/>
      <c r="T219" s="151">
        <f>SUM(T220:T254)</f>
        <v>0</v>
      </c>
      <c r="AR219" s="152" t="s">
        <v>22</v>
      </c>
      <c r="AT219" s="153" t="s">
        <v>76</v>
      </c>
      <c r="AU219" s="153" t="s">
        <v>22</v>
      </c>
      <c r="AY219" s="152" t="s">
        <v>117</v>
      </c>
      <c r="BK219" s="154">
        <f>SUM(BK220:BK254)</f>
        <v>0</v>
      </c>
    </row>
    <row r="220" spans="2:65" s="1" customFormat="1" ht="22.5" customHeight="1">
      <c r="B220" s="155"/>
      <c r="C220" s="156" t="s">
        <v>464</v>
      </c>
      <c r="D220" s="156" t="s">
        <v>118</v>
      </c>
      <c r="E220" s="157" t="s">
        <v>465</v>
      </c>
      <c r="F220" s="158" t="s">
        <v>466</v>
      </c>
      <c r="G220" s="159" t="s">
        <v>249</v>
      </c>
      <c r="H220" s="160">
        <v>659.13</v>
      </c>
      <c r="I220" s="161"/>
      <c r="J220" s="162">
        <f>ROUND(I220*H220,2)</f>
        <v>0</v>
      </c>
      <c r="K220" s="158" t="s">
        <v>122</v>
      </c>
      <c r="L220" s="34"/>
      <c r="M220" s="163" t="s">
        <v>20</v>
      </c>
      <c r="N220" s="164" t="s">
        <v>48</v>
      </c>
      <c r="O220" s="35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AR220" s="17" t="s">
        <v>116</v>
      </c>
      <c r="AT220" s="17" t="s">
        <v>118</v>
      </c>
      <c r="AU220" s="17" t="s">
        <v>84</v>
      </c>
      <c r="AY220" s="17" t="s">
        <v>117</v>
      </c>
      <c r="BE220" s="167">
        <f>IF(N220="základní",J220,0)</f>
        <v>0</v>
      </c>
      <c r="BF220" s="167">
        <f>IF(N220="snížená",J220,0)</f>
        <v>0</v>
      </c>
      <c r="BG220" s="167">
        <f>IF(N220="zákl. přenesená",J220,0)</f>
        <v>0</v>
      </c>
      <c r="BH220" s="167">
        <f>IF(N220="sníž. přenesená",J220,0)</f>
        <v>0</v>
      </c>
      <c r="BI220" s="167">
        <f>IF(N220="nulová",J220,0)</f>
        <v>0</v>
      </c>
      <c r="BJ220" s="17" t="s">
        <v>22</v>
      </c>
      <c r="BK220" s="167">
        <f>ROUND(I220*H220,2)</f>
        <v>0</v>
      </c>
      <c r="BL220" s="17" t="s">
        <v>116</v>
      </c>
      <c r="BM220" s="17" t="s">
        <v>467</v>
      </c>
    </row>
    <row r="221" spans="2:51" s="11" customFormat="1" ht="22.5" customHeight="1">
      <c r="B221" s="188"/>
      <c r="D221" s="170" t="s">
        <v>187</v>
      </c>
      <c r="E221" s="196" t="s">
        <v>20</v>
      </c>
      <c r="F221" s="197" t="s">
        <v>468</v>
      </c>
      <c r="H221" s="198">
        <v>7.04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96" t="s">
        <v>187</v>
      </c>
      <c r="AU221" s="196" t="s">
        <v>84</v>
      </c>
      <c r="AV221" s="11" t="s">
        <v>84</v>
      </c>
      <c r="AW221" s="11" t="s">
        <v>41</v>
      </c>
      <c r="AX221" s="11" t="s">
        <v>77</v>
      </c>
      <c r="AY221" s="196" t="s">
        <v>117</v>
      </c>
    </row>
    <row r="222" spans="2:51" s="11" customFormat="1" ht="22.5" customHeight="1">
      <c r="B222" s="188"/>
      <c r="D222" s="170" t="s">
        <v>187</v>
      </c>
      <c r="E222" s="196" t="s">
        <v>20</v>
      </c>
      <c r="F222" s="197" t="s">
        <v>469</v>
      </c>
      <c r="H222" s="198">
        <v>63.96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96" t="s">
        <v>187</v>
      </c>
      <c r="AU222" s="196" t="s">
        <v>84</v>
      </c>
      <c r="AV222" s="11" t="s">
        <v>84</v>
      </c>
      <c r="AW222" s="11" t="s">
        <v>41</v>
      </c>
      <c r="AX222" s="11" t="s">
        <v>77</v>
      </c>
      <c r="AY222" s="196" t="s">
        <v>117</v>
      </c>
    </row>
    <row r="223" spans="2:51" s="11" customFormat="1" ht="22.5" customHeight="1">
      <c r="B223" s="188"/>
      <c r="D223" s="170" t="s">
        <v>187</v>
      </c>
      <c r="E223" s="196" t="s">
        <v>20</v>
      </c>
      <c r="F223" s="197" t="s">
        <v>470</v>
      </c>
      <c r="H223" s="198">
        <v>57.81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96" t="s">
        <v>187</v>
      </c>
      <c r="AU223" s="196" t="s">
        <v>84</v>
      </c>
      <c r="AV223" s="11" t="s">
        <v>84</v>
      </c>
      <c r="AW223" s="11" t="s">
        <v>41</v>
      </c>
      <c r="AX223" s="11" t="s">
        <v>77</v>
      </c>
      <c r="AY223" s="196" t="s">
        <v>117</v>
      </c>
    </row>
    <row r="224" spans="2:51" s="11" customFormat="1" ht="22.5" customHeight="1">
      <c r="B224" s="188"/>
      <c r="D224" s="170" t="s">
        <v>187</v>
      </c>
      <c r="E224" s="196" t="s">
        <v>20</v>
      </c>
      <c r="F224" s="197" t="s">
        <v>471</v>
      </c>
      <c r="H224" s="198">
        <v>530.32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96" t="s">
        <v>187</v>
      </c>
      <c r="AU224" s="196" t="s">
        <v>84</v>
      </c>
      <c r="AV224" s="11" t="s">
        <v>84</v>
      </c>
      <c r="AW224" s="11" t="s">
        <v>41</v>
      </c>
      <c r="AX224" s="11" t="s">
        <v>77</v>
      </c>
      <c r="AY224" s="196" t="s">
        <v>117</v>
      </c>
    </row>
    <row r="225" spans="2:51" s="12" customFormat="1" ht="22.5" customHeight="1">
      <c r="B225" s="199"/>
      <c r="D225" s="168" t="s">
        <v>187</v>
      </c>
      <c r="E225" s="200" t="s">
        <v>20</v>
      </c>
      <c r="F225" s="201" t="s">
        <v>223</v>
      </c>
      <c r="H225" s="202">
        <v>659.13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7" t="s">
        <v>187</v>
      </c>
      <c r="AU225" s="207" t="s">
        <v>84</v>
      </c>
      <c r="AV225" s="12" t="s">
        <v>116</v>
      </c>
      <c r="AW225" s="12" t="s">
        <v>41</v>
      </c>
      <c r="AX225" s="12" t="s">
        <v>22</v>
      </c>
      <c r="AY225" s="207" t="s">
        <v>117</v>
      </c>
    </row>
    <row r="226" spans="2:65" s="1" customFormat="1" ht="22.5" customHeight="1">
      <c r="B226" s="155"/>
      <c r="C226" s="156" t="s">
        <v>472</v>
      </c>
      <c r="D226" s="156" t="s">
        <v>118</v>
      </c>
      <c r="E226" s="157" t="s">
        <v>473</v>
      </c>
      <c r="F226" s="158" t="s">
        <v>474</v>
      </c>
      <c r="G226" s="159" t="s">
        <v>249</v>
      </c>
      <c r="H226" s="160">
        <v>9227.82</v>
      </c>
      <c r="I226" s="161"/>
      <c r="J226" s="162">
        <f>ROUND(I226*H226,2)</f>
        <v>0</v>
      </c>
      <c r="K226" s="158" t="s">
        <v>122</v>
      </c>
      <c r="L226" s="34"/>
      <c r="M226" s="163" t="s">
        <v>20</v>
      </c>
      <c r="N226" s="164" t="s">
        <v>48</v>
      </c>
      <c r="O226" s="35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AR226" s="17" t="s">
        <v>116</v>
      </c>
      <c r="AT226" s="17" t="s">
        <v>118</v>
      </c>
      <c r="AU226" s="17" t="s">
        <v>84</v>
      </c>
      <c r="AY226" s="17" t="s">
        <v>117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7" t="s">
        <v>22</v>
      </c>
      <c r="BK226" s="167">
        <f>ROUND(I226*H226,2)</f>
        <v>0</v>
      </c>
      <c r="BL226" s="17" t="s">
        <v>116</v>
      </c>
      <c r="BM226" s="17" t="s">
        <v>475</v>
      </c>
    </row>
    <row r="227" spans="2:51" s="13" customFormat="1" ht="22.5" customHeight="1">
      <c r="B227" s="208"/>
      <c r="D227" s="170" t="s">
        <v>187</v>
      </c>
      <c r="E227" s="209" t="s">
        <v>20</v>
      </c>
      <c r="F227" s="210" t="s">
        <v>241</v>
      </c>
      <c r="H227" s="211" t="s">
        <v>20</v>
      </c>
      <c r="I227" s="212"/>
      <c r="L227" s="208"/>
      <c r="M227" s="213"/>
      <c r="N227" s="214"/>
      <c r="O227" s="214"/>
      <c r="P227" s="214"/>
      <c r="Q227" s="214"/>
      <c r="R227" s="214"/>
      <c r="S227" s="214"/>
      <c r="T227" s="215"/>
      <c r="AT227" s="211" t="s">
        <v>187</v>
      </c>
      <c r="AU227" s="211" t="s">
        <v>84</v>
      </c>
      <c r="AV227" s="13" t="s">
        <v>22</v>
      </c>
      <c r="AW227" s="13" t="s">
        <v>41</v>
      </c>
      <c r="AX227" s="13" t="s">
        <v>77</v>
      </c>
      <c r="AY227" s="211" t="s">
        <v>117</v>
      </c>
    </row>
    <row r="228" spans="2:51" s="11" customFormat="1" ht="22.5" customHeight="1">
      <c r="B228" s="188"/>
      <c r="D228" s="170" t="s">
        <v>187</v>
      </c>
      <c r="E228" s="196" t="s">
        <v>20</v>
      </c>
      <c r="F228" s="197" t="s">
        <v>476</v>
      </c>
      <c r="H228" s="198">
        <v>98.56</v>
      </c>
      <c r="I228" s="192"/>
      <c r="L228" s="188"/>
      <c r="M228" s="193"/>
      <c r="N228" s="194"/>
      <c r="O228" s="194"/>
      <c r="P228" s="194"/>
      <c r="Q228" s="194"/>
      <c r="R228" s="194"/>
      <c r="S228" s="194"/>
      <c r="T228" s="195"/>
      <c r="AT228" s="196" t="s">
        <v>187</v>
      </c>
      <c r="AU228" s="196" t="s">
        <v>84</v>
      </c>
      <c r="AV228" s="11" t="s">
        <v>84</v>
      </c>
      <c r="AW228" s="11" t="s">
        <v>41</v>
      </c>
      <c r="AX228" s="11" t="s">
        <v>77</v>
      </c>
      <c r="AY228" s="196" t="s">
        <v>117</v>
      </c>
    </row>
    <row r="229" spans="2:51" s="11" customFormat="1" ht="22.5" customHeight="1">
      <c r="B229" s="188"/>
      <c r="D229" s="170" t="s">
        <v>187</v>
      </c>
      <c r="E229" s="196" t="s">
        <v>20</v>
      </c>
      <c r="F229" s="197" t="s">
        <v>477</v>
      </c>
      <c r="H229" s="198">
        <v>895.44</v>
      </c>
      <c r="I229" s="192"/>
      <c r="L229" s="188"/>
      <c r="M229" s="193"/>
      <c r="N229" s="194"/>
      <c r="O229" s="194"/>
      <c r="P229" s="194"/>
      <c r="Q229" s="194"/>
      <c r="R229" s="194"/>
      <c r="S229" s="194"/>
      <c r="T229" s="195"/>
      <c r="AT229" s="196" t="s">
        <v>187</v>
      </c>
      <c r="AU229" s="196" t="s">
        <v>84</v>
      </c>
      <c r="AV229" s="11" t="s">
        <v>84</v>
      </c>
      <c r="AW229" s="11" t="s">
        <v>41</v>
      </c>
      <c r="AX229" s="11" t="s">
        <v>77</v>
      </c>
      <c r="AY229" s="196" t="s">
        <v>117</v>
      </c>
    </row>
    <row r="230" spans="2:51" s="11" customFormat="1" ht="22.5" customHeight="1">
      <c r="B230" s="188"/>
      <c r="D230" s="170" t="s">
        <v>187</v>
      </c>
      <c r="E230" s="196" t="s">
        <v>20</v>
      </c>
      <c r="F230" s="197" t="s">
        <v>478</v>
      </c>
      <c r="H230" s="198">
        <v>809.34</v>
      </c>
      <c r="I230" s="192"/>
      <c r="L230" s="188"/>
      <c r="M230" s="193"/>
      <c r="N230" s="194"/>
      <c r="O230" s="194"/>
      <c r="P230" s="194"/>
      <c r="Q230" s="194"/>
      <c r="R230" s="194"/>
      <c r="S230" s="194"/>
      <c r="T230" s="195"/>
      <c r="AT230" s="196" t="s">
        <v>187</v>
      </c>
      <c r="AU230" s="196" t="s">
        <v>84</v>
      </c>
      <c r="AV230" s="11" t="s">
        <v>84</v>
      </c>
      <c r="AW230" s="11" t="s">
        <v>41</v>
      </c>
      <c r="AX230" s="11" t="s">
        <v>77</v>
      </c>
      <c r="AY230" s="196" t="s">
        <v>117</v>
      </c>
    </row>
    <row r="231" spans="2:51" s="11" customFormat="1" ht="22.5" customHeight="1">
      <c r="B231" s="188"/>
      <c r="D231" s="170" t="s">
        <v>187</v>
      </c>
      <c r="E231" s="196" t="s">
        <v>20</v>
      </c>
      <c r="F231" s="197" t="s">
        <v>479</v>
      </c>
      <c r="H231" s="198">
        <v>7424.48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96" t="s">
        <v>187</v>
      </c>
      <c r="AU231" s="196" t="s">
        <v>84</v>
      </c>
      <c r="AV231" s="11" t="s">
        <v>84</v>
      </c>
      <c r="AW231" s="11" t="s">
        <v>41</v>
      </c>
      <c r="AX231" s="11" t="s">
        <v>77</v>
      </c>
      <c r="AY231" s="196" t="s">
        <v>117</v>
      </c>
    </row>
    <row r="232" spans="2:51" s="12" customFormat="1" ht="22.5" customHeight="1">
      <c r="B232" s="199"/>
      <c r="D232" s="168" t="s">
        <v>187</v>
      </c>
      <c r="E232" s="200" t="s">
        <v>20</v>
      </c>
      <c r="F232" s="201" t="s">
        <v>223</v>
      </c>
      <c r="H232" s="202">
        <v>9227.82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7" t="s">
        <v>187</v>
      </c>
      <c r="AU232" s="207" t="s">
        <v>84</v>
      </c>
      <c r="AV232" s="12" t="s">
        <v>116</v>
      </c>
      <c r="AW232" s="12" t="s">
        <v>41</v>
      </c>
      <c r="AX232" s="12" t="s">
        <v>22</v>
      </c>
      <c r="AY232" s="207" t="s">
        <v>117</v>
      </c>
    </row>
    <row r="233" spans="2:65" s="1" customFormat="1" ht="22.5" customHeight="1">
      <c r="B233" s="155"/>
      <c r="C233" s="156" t="s">
        <v>480</v>
      </c>
      <c r="D233" s="156" t="s">
        <v>118</v>
      </c>
      <c r="E233" s="157" t="s">
        <v>481</v>
      </c>
      <c r="F233" s="158" t="s">
        <v>482</v>
      </c>
      <c r="G233" s="159" t="s">
        <v>249</v>
      </c>
      <c r="H233" s="160">
        <v>299.252</v>
      </c>
      <c r="I233" s="161"/>
      <c r="J233" s="162">
        <f>ROUND(I233*H233,2)</f>
        <v>0</v>
      </c>
      <c r="K233" s="158" t="s">
        <v>122</v>
      </c>
      <c r="L233" s="34"/>
      <c r="M233" s="163" t="s">
        <v>20</v>
      </c>
      <c r="N233" s="164" t="s">
        <v>48</v>
      </c>
      <c r="O233" s="35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AR233" s="17" t="s">
        <v>116</v>
      </c>
      <c r="AT233" s="17" t="s">
        <v>118</v>
      </c>
      <c r="AU233" s="17" t="s">
        <v>84</v>
      </c>
      <c r="AY233" s="17" t="s">
        <v>117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7" t="s">
        <v>22</v>
      </c>
      <c r="BK233" s="167">
        <f>ROUND(I233*H233,2)</f>
        <v>0</v>
      </c>
      <c r="BL233" s="17" t="s">
        <v>116</v>
      </c>
      <c r="BM233" s="17" t="s">
        <v>483</v>
      </c>
    </row>
    <row r="234" spans="2:51" s="11" customFormat="1" ht="22.5" customHeight="1">
      <c r="B234" s="188"/>
      <c r="D234" s="168" t="s">
        <v>187</v>
      </c>
      <c r="E234" s="189" t="s">
        <v>20</v>
      </c>
      <c r="F234" s="190" t="s">
        <v>484</v>
      </c>
      <c r="H234" s="191">
        <v>299.252</v>
      </c>
      <c r="I234" s="192"/>
      <c r="L234" s="188"/>
      <c r="M234" s="193"/>
      <c r="N234" s="194"/>
      <c r="O234" s="194"/>
      <c r="P234" s="194"/>
      <c r="Q234" s="194"/>
      <c r="R234" s="194"/>
      <c r="S234" s="194"/>
      <c r="T234" s="195"/>
      <c r="AT234" s="196" t="s">
        <v>187</v>
      </c>
      <c r="AU234" s="196" t="s">
        <v>84</v>
      </c>
      <c r="AV234" s="11" t="s">
        <v>84</v>
      </c>
      <c r="AW234" s="11" t="s">
        <v>41</v>
      </c>
      <c r="AX234" s="11" t="s">
        <v>22</v>
      </c>
      <c r="AY234" s="196" t="s">
        <v>117</v>
      </c>
    </row>
    <row r="235" spans="2:65" s="1" customFormat="1" ht="22.5" customHeight="1">
      <c r="B235" s="155"/>
      <c r="C235" s="156" t="s">
        <v>485</v>
      </c>
      <c r="D235" s="156" t="s">
        <v>118</v>
      </c>
      <c r="E235" s="157" t="s">
        <v>486</v>
      </c>
      <c r="F235" s="158" t="s">
        <v>487</v>
      </c>
      <c r="G235" s="159" t="s">
        <v>249</v>
      </c>
      <c r="H235" s="160">
        <v>4189.528</v>
      </c>
      <c r="I235" s="161"/>
      <c r="J235" s="162">
        <f>ROUND(I235*H235,2)</f>
        <v>0</v>
      </c>
      <c r="K235" s="158" t="s">
        <v>122</v>
      </c>
      <c r="L235" s="34"/>
      <c r="M235" s="163" t="s">
        <v>20</v>
      </c>
      <c r="N235" s="164" t="s">
        <v>48</v>
      </c>
      <c r="O235" s="35"/>
      <c r="P235" s="165">
        <f>O235*H235</f>
        <v>0</v>
      </c>
      <c r="Q235" s="165">
        <v>0</v>
      </c>
      <c r="R235" s="165">
        <f>Q235*H235</f>
        <v>0</v>
      </c>
      <c r="S235" s="165">
        <v>0</v>
      </c>
      <c r="T235" s="166">
        <f>S235*H235</f>
        <v>0</v>
      </c>
      <c r="AR235" s="17" t="s">
        <v>116</v>
      </c>
      <c r="AT235" s="17" t="s">
        <v>118</v>
      </c>
      <c r="AU235" s="17" t="s">
        <v>84</v>
      </c>
      <c r="AY235" s="17" t="s">
        <v>117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7" t="s">
        <v>22</v>
      </c>
      <c r="BK235" s="167">
        <f>ROUND(I235*H235,2)</f>
        <v>0</v>
      </c>
      <c r="BL235" s="17" t="s">
        <v>116</v>
      </c>
      <c r="BM235" s="17" t="s">
        <v>488</v>
      </c>
    </row>
    <row r="236" spans="2:51" s="13" customFormat="1" ht="22.5" customHeight="1">
      <c r="B236" s="208"/>
      <c r="D236" s="170" t="s">
        <v>187</v>
      </c>
      <c r="E236" s="209" t="s">
        <v>20</v>
      </c>
      <c r="F236" s="210" t="s">
        <v>241</v>
      </c>
      <c r="H236" s="211" t="s">
        <v>20</v>
      </c>
      <c r="I236" s="212"/>
      <c r="L236" s="208"/>
      <c r="M236" s="213"/>
      <c r="N236" s="214"/>
      <c r="O236" s="214"/>
      <c r="P236" s="214"/>
      <c r="Q236" s="214"/>
      <c r="R236" s="214"/>
      <c r="S236" s="214"/>
      <c r="T236" s="215"/>
      <c r="AT236" s="211" t="s">
        <v>187</v>
      </c>
      <c r="AU236" s="211" t="s">
        <v>84</v>
      </c>
      <c r="AV236" s="13" t="s">
        <v>22</v>
      </c>
      <c r="AW236" s="13" t="s">
        <v>41</v>
      </c>
      <c r="AX236" s="13" t="s">
        <v>77</v>
      </c>
      <c r="AY236" s="211" t="s">
        <v>117</v>
      </c>
    </row>
    <row r="237" spans="2:51" s="11" customFormat="1" ht="22.5" customHeight="1">
      <c r="B237" s="188"/>
      <c r="D237" s="168" t="s">
        <v>187</v>
      </c>
      <c r="E237" s="189" t="s">
        <v>20</v>
      </c>
      <c r="F237" s="190" t="s">
        <v>489</v>
      </c>
      <c r="H237" s="191">
        <v>4189.528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96" t="s">
        <v>187</v>
      </c>
      <c r="AU237" s="196" t="s">
        <v>84</v>
      </c>
      <c r="AV237" s="11" t="s">
        <v>84</v>
      </c>
      <c r="AW237" s="11" t="s">
        <v>41</v>
      </c>
      <c r="AX237" s="11" t="s">
        <v>22</v>
      </c>
      <c r="AY237" s="196" t="s">
        <v>117</v>
      </c>
    </row>
    <row r="238" spans="2:65" s="1" customFormat="1" ht="22.5" customHeight="1">
      <c r="B238" s="155"/>
      <c r="C238" s="156" t="s">
        <v>490</v>
      </c>
      <c r="D238" s="156" t="s">
        <v>118</v>
      </c>
      <c r="E238" s="157" t="s">
        <v>491</v>
      </c>
      <c r="F238" s="158" t="s">
        <v>492</v>
      </c>
      <c r="G238" s="159" t="s">
        <v>249</v>
      </c>
      <c r="H238" s="160">
        <v>17.63</v>
      </c>
      <c r="I238" s="161"/>
      <c r="J238" s="162">
        <f>ROUND(I238*H238,2)</f>
        <v>0</v>
      </c>
      <c r="K238" s="158" t="s">
        <v>122</v>
      </c>
      <c r="L238" s="34"/>
      <c r="M238" s="163" t="s">
        <v>20</v>
      </c>
      <c r="N238" s="164" t="s">
        <v>48</v>
      </c>
      <c r="O238" s="35"/>
      <c r="P238" s="165">
        <f>O238*H238</f>
        <v>0</v>
      </c>
      <c r="Q238" s="165">
        <v>0</v>
      </c>
      <c r="R238" s="165">
        <f>Q238*H238</f>
        <v>0</v>
      </c>
      <c r="S238" s="165">
        <v>0</v>
      </c>
      <c r="T238" s="166">
        <f>S238*H238</f>
        <v>0</v>
      </c>
      <c r="AR238" s="17" t="s">
        <v>116</v>
      </c>
      <c r="AT238" s="17" t="s">
        <v>118</v>
      </c>
      <c r="AU238" s="17" t="s">
        <v>84</v>
      </c>
      <c r="AY238" s="17" t="s">
        <v>117</v>
      </c>
      <c r="BE238" s="167">
        <f>IF(N238="základní",J238,0)</f>
        <v>0</v>
      </c>
      <c r="BF238" s="167">
        <f>IF(N238="snížená",J238,0)</f>
        <v>0</v>
      </c>
      <c r="BG238" s="167">
        <f>IF(N238="zákl. přenesená",J238,0)</f>
        <v>0</v>
      </c>
      <c r="BH238" s="167">
        <f>IF(N238="sníž. přenesená",J238,0)</f>
        <v>0</v>
      </c>
      <c r="BI238" s="167">
        <f>IF(N238="nulová",J238,0)</f>
        <v>0</v>
      </c>
      <c r="BJ238" s="17" t="s">
        <v>22</v>
      </c>
      <c r="BK238" s="167">
        <f>ROUND(I238*H238,2)</f>
        <v>0</v>
      </c>
      <c r="BL238" s="17" t="s">
        <v>116</v>
      </c>
      <c r="BM238" s="17" t="s">
        <v>493</v>
      </c>
    </row>
    <row r="239" spans="2:51" s="11" customFormat="1" ht="22.5" customHeight="1">
      <c r="B239" s="188"/>
      <c r="D239" s="168" t="s">
        <v>187</v>
      </c>
      <c r="E239" s="189" t="s">
        <v>20</v>
      </c>
      <c r="F239" s="190" t="s">
        <v>494</v>
      </c>
      <c r="H239" s="191">
        <v>17.63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96" t="s">
        <v>187</v>
      </c>
      <c r="AU239" s="196" t="s">
        <v>84</v>
      </c>
      <c r="AV239" s="11" t="s">
        <v>84</v>
      </c>
      <c r="AW239" s="11" t="s">
        <v>41</v>
      </c>
      <c r="AX239" s="11" t="s">
        <v>22</v>
      </c>
      <c r="AY239" s="196" t="s">
        <v>117</v>
      </c>
    </row>
    <row r="240" spans="2:65" s="1" customFormat="1" ht="22.5" customHeight="1">
      <c r="B240" s="155"/>
      <c r="C240" s="156" t="s">
        <v>495</v>
      </c>
      <c r="D240" s="156" t="s">
        <v>118</v>
      </c>
      <c r="E240" s="157" t="s">
        <v>496</v>
      </c>
      <c r="F240" s="158" t="s">
        <v>497</v>
      </c>
      <c r="G240" s="159" t="s">
        <v>249</v>
      </c>
      <c r="H240" s="160">
        <v>246.82</v>
      </c>
      <c r="I240" s="161"/>
      <c r="J240" s="162">
        <f>ROUND(I240*H240,2)</f>
        <v>0</v>
      </c>
      <c r="K240" s="158" t="s">
        <v>122</v>
      </c>
      <c r="L240" s="34"/>
      <c r="M240" s="163" t="s">
        <v>20</v>
      </c>
      <c r="N240" s="164" t="s">
        <v>48</v>
      </c>
      <c r="O240" s="35"/>
      <c r="P240" s="165">
        <f>O240*H240</f>
        <v>0</v>
      </c>
      <c r="Q240" s="165">
        <v>0</v>
      </c>
      <c r="R240" s="165">
        <f>Q240*H240</f>
        <v>0</v>
      </c>
      <c r="S240" s="165">
        <v>0</v>
      </c>
      <c r="T240" s="166">
        <f>S240*H240</f>
        <v>0</v>
      </c>
      <c r="AR240" s="17" t="s">
        <v>116</v>
      </c>
      <c r="AT240" s="17" t="s">
        <v>118</v>
      </c>
      <c r="AU240" s="17" t="s">
        <v>84</v>
      </c>
      <c r="AY240" s="17" t="s">
        <v>117</v>
      </c>
      <c r="BE240" s="167">
        <f>IF(N240="základní",J240,0)</f>
        <v>0</v>
      </c>
      <c r="BF240" s="167">
        <f>IF(N240="snížená",J240,0)</f>
        <v>0</v>
      </c>
      <c r="BG240" s="167">
        <f>IF(N240="zákl. přenesená",J240,0)</f>
        <v>0</v>
      </c>
      <c r="BH240" s="167">
        <f>IF(N240="sníž. přenesená",J240,0)</f>
        <v>0</v>
      </c>
      <c r="BI240" s="167">
        <f>IF(N240="nulová",J240,0)</f>
        <v>0</v>
      </c>
      <c r="BJ240" s="17" t="s">
        <v>22</v>
      </c>
      <c r="BK240" s="167">
        <f>ROUND(I240*H240,2)</f>
        <v>0</v>
      </c>
      <c r="BL240" s="17" t="s">
        <v>116</v>
      </c>
      <c r="BM240" s="17" t="s">
        <v>498</v>
      </c>
    </row>
    <row r="241" spans="2:51" s="13" customFormat="1" ht="22.5" customHeight="1">
      <c r="B241" s="208"/>
      <c r="D241" s="170" t="s">
        <v>187</v>
      </c>
      <c r="E241" s="209" t="s">
        <v>20</v>
      </c>
      <c r="F241" s="210" t="s">
        <v>241</v>
      </c>
      <c r="H241" s="211" t="s">
        <v>20</v>
      </c>
      <c r="I241" s="212"/>
      <c r="L241" s="208"/>
      <c r="M241" s="213"/>
      <c r="N241" s="214"/>
      <c r="O241" s="214"/>
      <c r="P241" s="214"/>
      <c r="Q241" s="214"/>
      <c r="R241" s="214"/>
      <c r="S241" s="214"/>
      <c r="T241" s="215"/>
      <c r="AT241" s="211" t="s">
        <v>187</v>
      </c>
      <c r="AU241" s="211" t="s">
        <v>84</v>
      </c>
      <c r="AV241" s="13" t="s">
        <v>22</v>
      </c>
      <c r="AW241" s="13" t="s">
        <v>41</v>
      </c>
      <c r="AX241" s="13" t="s">
        <v>77</v>
      </c>
      <c r="AY241" s="211" t="s">
        <v>117</v>
      </c>
    </row>
    <row r="242" spans="2:51" s="11" customFormat="1" ht="22.5" customHeight="1">
      <c r="B242" s="188"/>
      <c r="D242" s="168" t="s">
        <v>187</v>
      </c>
      <c r="E242" s="189" t="s">
        <v>20</v>
      </c>
      <c r="F242" s="190" t="s">
        <v>499</v>
      </c>
      <c r="H242" s="191">
        <v>246.82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96" t="s">
        <v>187</v>
      </c>
      <c r="AU242" s="196" t="s">
        <v>84</v>
      </c>
      <c r="AV242" s="11" t="s">
        <v>84</v>
      </c>
      <c r="AW242" s="11" t="s">
        <v>41</v>
      </c>
      <c r="AX242" s="11" t="s">
        <v>22</v>
      </c>
      <c r="AY242" s="196" t="s">
        <v>117</v>
      </c>
    </row>
    <row r="243" spans="2:65" s="1" customFormat="1" ht="22.5" customHeight="1">
      <c r="B243" s="155"/>
      <c r="C243" s="156" t="s">
        <v>500</v>
      </c>
      <c r="D243" s="156" t="s">
        <v>118</v>
      </c>
      <c r="E243" s="157" t="s">
        <v>501</v>
      </c>
      <c r="F243" s="158" t="s">
        <v>502</v>
      </c>
      <c r="G243" s="159" t="s">
        <v>249</v>
      </c>
      <c r="H243" s="160">
        <v>81.59</v>
      </c>
      <c r="I243" s="161"/>
      <c r="J243" s="162">
        <f>ROUND(I243*H243,2)</f>
        <v>0</v>
      </c>
      <c r="K243" s="158" t="s">
        <v>122</v>
      </c>
      <c r="L243" s="34"/>
      <c r="M243" s="163" t="s">
        <v>20</v>
      </c>
      <c r="N243" s="164" t="s">
        <v>48</v>
      </c>
      <c r="O243" s="35"/>
      <c r="P243" s="165">
        <f>O243*H243</f>
        <v>0</v>
      </c>
      <c r="Q243" s="165">
        <v>0</v>
      </c>
      <c r="R243" s="165">
        <f>Q243*H243</f>
        <v>0</v>
      </c>
      <c r="S243" s="165">
        <v>0</v>
      </c>
      <c r="T243" s="166">
        <f>S243*H243</f>
        <v>0</v>
      </c>
      <c r="AR243" s="17" t="s">
        <v>116</v>
      </c>
      <c r="AT243" s="17" t="s">
        <v>118</v>
      </c>
      <c r="AU243" s="17" t="s">
        <v>84</v>
      </c>
      <c r="AY243" s="17" t="s">
        <v>117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7" t="s">
        <v>22</v>
      </c>
      <c r="BK243" s="167">
        <f>ROUND(I243*H243,2)</f>
        <v>0</v>
      </c>
      <c r="BL243" s="17" t="s">
        <v>116</v>
      </c>
      <c r="BM243" s="17" t="s">
        <v>503</v>
      </c>
    </row>
    <row r="244" spans="2:51" s="11" customFormat="1" ht="22.5" customHeight="1">
      <c r="B244" s="188"/>
      <c r="D244" s="170" t="s">
        <v>187</v>
      </c>
      <c r="E244" s="196" t="s">
        <v>20</v>
      </c>
      <c r="F244" s="197" t="s">
        <v>504</v>
      </c>
      <c r="H244" s="198">
        <v>17.63</v>
      </c>
      <c r="I244" s="192"/>
      <c r="L244" s="188"/>
      <c r="M244" s="193"/>
      <c r="N244" s="194"/>
      <c r="O244" s="194"/>
      <c r="P244" s="194"/>
      <c r="Q244" s="194"/>
      <c r="R244" s="194"/>
      <c r="S244" s="194"/>
      <c r="T244" s="195"/>
      <c r="AT244" s="196" t="s">
        <v>187</v>
      </c>
      <c r="AU244" s="196" t="s">
        <v>84</v>
      </c>
      <c r="AV244" s="11" t="s">
        <v>84</v>
      </c>
      <c r="AW244" s="11" t="s">
        <v>41</v>
      </c>
      <c r="AX244" s="11" t="s">
        <v>77</v>
      </c>
      <c r="AY244" s="196" t="s">
        <v>117</v>
      </c>
    </row>
    <row r="245" spans="2:51" s="11" customFormat="1" ht="22.5" customHeight="1">
      <c r="B245" s="188"/>
      <c r="D245" s="170" t="s">
        <v>187</v>
      </c>
      <c r="E245" s="196" t="s">
        <v>20</v>
      </c>
      <c r="F245" s="197" t="s">
        <v>505</v>
      </c>
      <c r="H245" s="198">
        <v>63.96</v>
      </c>
      <c r="I245" s="192"/>
      <c r="L245" s="188"/>
      <c r="M245" s="193"/>
      <c r="N245" s="194"/>
      <c r="O245" s="194"/>
      <c r="P245" s="194"/>
      <c r="Q245" s="194"/>
      <c r="R245" s="194"/>
      <c r="S245" s="194"/>
      <c r="T245" s="195"/>
      <c r="AT245" s="196" t="s">
        <v>187</v>
      </c>
      <c r="AU245" s="196" t="s">
        <v>84</v>
      </c>
      <c r="AV245" s="11" t="s">
        <v>84</v>
      </c>
      <c r="AW245" s="11" t="s">
        <v>41</v>
      </c>
      <c r="AX245" s="11" t="s">
        <v>77</v>
      </c>
      <c r="AY245" s="196" t="s">
        <v>117</v>
      </c>
    </row>
    <row r="246" spans="2:51" s="12" customFormat="1" ht="22.5" customHeight="1">
      <c r="B246" s="199"/>
      <c r="D246" s="168" t="s">
        <v>187</v>
      </c>
      <c r="E246" s="200" t="s">
        <v>20</v>
      </c>
      <c r="F246" s="201" t="s">
        <v>223</v>
      </c>
      <c r="H246" s="202">
        <v>81.59</v>
      </c>
      <c r="I246" s="203"/>
      <c r="L246" s="199"/>
      <c r="M246" s="204"/>
      <c r="N246" s="205"/>
      <c r="O246" s="205"/>
      <c r="P246" s="205"/>
      <c r="Q246" s="205"/>
      <c r="R246" s="205"/>
      <c r="S246" s="205"/>
      <c r="T246" s="206"/>
      <c r="AT246" s="207" t="s">
        <v>187</v>
      </c>
      <c r="AU246" s="207" t="s">
        <v>84</v>
      </c>
      <c r="AV246" s="12" t="s">
        <v>116</v>
      </c>
      <c r="AW246" s="12" t="s">
        <v>41</v>
      </c>
      <c r="AX246" s="12" t="s">
        <v>22</v>
      </c>
      <c r="AY246" s="207" t="s">
        <v>117</v>
      </c>
    </row>
    <row r="247" spans="2:65" s="1" customFormat="1" ht="22.5" customHeight="1">
      <c r="B247" s="155"/>
      <c r="C247" s="156" t="s">
        <v>506</v>
      </c>
      <c r="D247" s="156" t="s">
        <v>118</v>
      </c>
      <c r="E247" s="157" t="s">
        <v>507</v>
      </c>
      <c r="F247" s="158" t="s">
        <v>508</v>
      </c>
      <c r="G247" s="159" t="s">
        <v>249</v>
      </c>
      <c r="H247" s="160">
        <v>306.292</v>
      </c>
      <c r="I247" s="161"/>
      <c r="J247" s="162">
        <f>ROUND(I247*H247,2)</f>
        <v>0</v>
      </c>
      <c r="K247" s="158" t="s">
        <v>122</v>
      </c>
      <c r="L247" s="34"/>
      <c r="M247" s="163" t="s">
        <v>20</v>
      </c>
      <c r="N247" s="164" t="s">
        <v>48</v>
      </c>
      <c r="O247" s="35"/>
      <c r="P247" s="165">
        <f>O247*H247</f>
        <v>0</v>
      </c>
      <c r="Q247" s="165">
        <v>0</v>
      </c>
      <c r="R247" s="165">
        <f>Q247*H247</f>
        <v>0</v>
      </c>
      <c r="S247" s="165">
        <v>0</v>
      </c>
      <c r="T247" s="166">
        <f>S247*H247</f>
        <v>0</v>
      </c>
      <c r="AR247" s="17" t="s">
        <v>116</v>
      </c>
      <c r="AT247" s="17" t="s">
        <v>118</v>
      </c>
      <c r="AU247" s="17" t="s">
        <v>84</v>
      </c>
      <c r="AY247" s="17" t="s">
        <v>117</v>
      </c>
      <c r="BE247" s="167">
        <f>IF(N247="základní",J247,0)</f>
        <v>0</v>
      </c>
      <c r="BF247" s="167">
        <f>IF(N247="snížená",J247,0)</f>
        <v>0</v>
      </c>
      <c r="BG247" s="167">
        <f>IF(N247="zákl. přenesená",J247,0)</f>
        <v>0</v>
      </c>
      <c r="BH247" s="167">
        <f>IF(N247="sníž. přenesená",J247,0)</f>
        <v>0</v>
      </c>
      <c r="BI247" s="167">
        <f>IF(N247="nulová",J247,0)</f>
        <v>0</v>
      </c>
      <c r="BJ247" s="17" t="s">
        <v>22</v>
      </c>
      <c r="BK247" s="167">
        <f>ROUND(I247*H247,2)</f>
        <v>0</v>
      </c>
      <c r="BL247" s="17" t="s">
        <v>116</v>
      </c>
      <c r="BM247" s="17" t="s">
        <v>509</v>
      </c>
    </row>
    <row r="248" spans="2:51" s="11" customFormat="1" ht="22.5" customHeight="1">
      <c r="B248" s="188"/>
      <c r="D248" s="170" t="s">
        <v>187</v>
      </c>
      <c r="E248" s="196" t="s">
        <v>20</v>
      </c>
      <c r="F248" s="197" t="s">
        <v>510</v>
      </c>
      <c r="H248" s="198">
        <v>7.04</v>
      </c>
      <c r="I248" s="192"/>
      <c r="L248" s="188"/>
      <c r="M248" s="193"/>
      <c r="N248" s="194"/>
      <c r="O248" s="194"/>
      <c r="P248" s="194"/>
      <c r="Q248" s="194"/>
      <c r="R248" s="194"/>
      <c r="S248" s="194"/>
      <c r="T248" s="195"/>
      <c r="AT248" s="196" t="s">
        <v>187</v>
      </c>
      <c r="AU248" s="196" t="s">
        <v>84</v>
      </c>
      <c r="AV248" s="11" t="s">
        <v>84</v>
      </c>
      <c r="AW248" s="11" t="s">
        <v>41</v>
      </c>
      <c r="AX248" s="11" t="s">
        <v>77</v>
      </c>
      <c r="AY248" s="196" t="s">
        <v>117</v>
      </c>
    </row>
    <row r="249" spans="2:51" s="11" customFormat="1" ht="22.5" customHeight="1">
      <c r="B249" s="188"/>
      <c r="D249" s="170" t="s">
        <v>187</v>
      </c>
      <c r="E249" s="196" t="s">
        <v>20</v>
      </c>
      <c r="F249" s="197" t="s">
        <v>511</v>
      </c>
      <c r="H249" s="198">
        <v>299.252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96" t="s">
        <v>187</v>
      </c>
      <c r="AU249" s="196" t="s">
        <v>84</v>
      </c>
      <c r="AV249" s="11" t="s">
        <v>84</v>
      </c>
      <c r="AW249" s="11" t="s">
        <v>41</v>
      </c>
      <c r="AX249" s="11" t="s">
        <v>77</v>
      </c>
      <c r="AY249" s="196" t="s">
        <v>117</v>
      </c>
    </row>
    <row r="250" spans="2:51" s="12" customFormat="1" ht="22.5" customHeight="1">
      <c r="B250" s="199"/>
      <c r="D250" s="168" t="s">
        <v>187</v>
      </c>
      <c r="E250" s="200" t="s">
        <v>20</v>
      </c>
      <c r="F250" s="201" t="s">
        <v>223</v>
      </c>
      <c r="H250" s="202">
        <v>306.292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7" t="s">
        <v>187</v>
      </c>
      <c r="AU250" s="207" t="s">
        <v>84</v>
      </c>
      <c r="AV250" s="12" t="s">
        <v>116</v>
      </c>
      <c r="AW250" s="12" t="s">
        <v>41</v>
      </c>
      <c r="AX250" s="12" t="s">
        <v>22</v>
      </c>
      <c r="AY250" s="207" t="s">
        <v>117</v>
      </c>
    </row>
    <row r="251" spans="2:65" s="1" customFormat="1" ht="22.5" customHeight="1">
      <c r="B251" s="155"/>
      <c r="C251" s="156" t="s">
        <v>512</v>
      </c>
      <c r="D251" s="156" t="s">
        <v>118</v>
      </c>
      <c r="E251" s="157" t="s">
        <v>513</v>
      </c>
      <c r="F251" s="158" t="s">
        <v>514</v>
      </c>
      <c r="G251" s="159" t="s">
        <v>249</v>
      </c>
      <c r="H251" s="160">
        <v>588.13</v>
      </c>
      <c r="I251" s="161"/>
      <c r="J251" s="162">
        <f>ROUND(I251*H251,2)</f>
        <v>0</v>
      </c>
      <c r="K251" s="158" t="s">
        <v>122</v>
      </c>
      <c r="L251" s="34"/>
      <c r="M251" s="163" t="s">
        <v>20</v>
      </c>
      <c r="N251" s="164" t="s">
        <v>48</v>
      </c>
      <c r="O251" s="35"/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AR251" s="17" t="s">
        <v>116</v>
      </c>
      <c r="AT251" s="17" t="s">
        <v>118</v>
      </c>
      <c r="AU251" s="17" t="s">
        <v>84</v>
      </c>
      <c r="AY251" s="17" t="s">
        <v>117</v>
      </c>
      <c r="BE251" s="167">
        <f>IF(N251="základní",J251,0)</f>
        <v>0</v>
      </c>
      <c r="BF251" s="167">
        <f>IF(N251="snížená",J251,0)</f>
        <v>0</v>
      </c>
      <c r="BG251" s="167">
        <f>IF(N251="zákl. přenesená",J251,0)</f>
        <v>0</v>
      </c>
      <c r="BH251" s="167">
        <f>IF(N251="sníž. přenesená",J251,0)</f>
        <v>0</v>
      </c>
      <c r="BI251" s="167">
        <f>IF(N251="nulová",J251,0)</f>
        <v>0</v>
      </c>
      <c r="BJ251" s="17" t="s">
        <v>22</v>
      </c>
      <c r="BK251" s="167">
        <f>ROUND(I251*H251,2)</f>
        <v>0</v>
      </c>
      <c r="BL251" s="17" t="s">
        <v>116</v>
      </c>
      <c r="BM251" s="17" t="s">
        <v>515</v>
      </c>
    </row>
    <row r="252" spans="2:51" s="11" customFormat="1" ht="22.5" customHeight="1">
      <c r="B252" s="188"/>
      <c r="D252" s="170" t="s">
        <v>187</v>
      </c>
      <c r="E252" s="196" t="s">
        <v>20</v>
      </c>
      <c r="F252" s="197" t="s">
        <v>516</v>
      </c>
      <c r="H252" s="198">
        <v>57.81</v>
      </c>
      <c r="I252" s="192"/>
      <c r="L252" s="188"/>
      <c r="M252" s="193"/>
      <c r="N252" s="194"/>
      <c r="O252" s="194"/>
      <c r="P252" s="194"/>
      <c r="Q252" s="194"/>
      <c r="R252" s="194"/>
      <c r="S252" s="194"/>
      <c r="T252" s="195"/>
      <c r="AT252" s="196" t="s">
        <v>187</v>
      </c>
      <c r="AU252" s="196" t="s">
        <v>84</v>
      </c>
      <c r="AV252" s="11" t="s">
        <v>84</v>
      </c>
      <c r="AW252" s="11" t="s">
        <v>41</v>
      </c>
      <c r="AX252" s="11" t="s">
        <v>77</v>
      </c>
      <c r="AY252" s="196" t="s">
        <v>117</v>
      </c>
    </row>
    <row r="253" spans="2:51" s="11" customFormat="1" ht="22.5" customHeight="1">
      <c r="B253" s="188"/>
      <c r="D253" s="170" t="s">
        <v>187</v>
      </c>
      <c r="E253" s="196" t="s">
        <v>20</v>
      </c>
      <c r="F253" s="197" t="s">
        <v>517</v>
      </c>
      <c r="H253" s="198">
        <v>530.32</v>
      </c>
      <c r="I253" s="192"/>
      <c r="L253" s="188"/>
      <c r="M253" s="193"/>
      <c r="N253" s="194"/>
      <c r="O253" s="194"/>
      <c r="P253" s="194"/>
      <c r="Q253" s="194"/>
      <c r="R253" s="194"/>
      <c r="S253" s="194"/>
      <c r="T253" s="195"/>
      <c r="AT253" s="196" t="s">
        <v>187</v>
      </c>
      <c r="AU253" s="196" t="s">
        <v>84</v>
      </c>
      <c r="AV253" s="11" t="s">
        <v>84</v>
      </c>
      <c r="AW253" s="11" t="s">
        <v>41</v>
      </c>
      <c r="AX253" s="11" t="s">
        <v>77</v>
      </c>
      <c r="AY253" s="196" t="s">
        <v>117</v>
      </c>
    </row>
    <row r="254" spans="2:51" s="12" customFormat="1" ht="22.5" customHeight="1">
      <c r="B254" s="199"/>
      <c r="D254" s="170" t="s">
        <v>187</v>
      </c>
      <c r="E254" s="226" t="s">
        <v>20</v>
      </c>
      <c r="F254" s="227" t="s">
        <v>223</v>
      </c>
      <c r="H254" s="228">
        <v>588.13</v>
      </c>
      <c r="I254" s="203"/>
      <c r="L254" s="199"/>
      <c r="M254" s="204"/>
      <c r="N254" s="205"/>
      <c r="O254" s="205"/>
      <c r="P254" s="205"/>
      <c r="Q254" s="205"/>
      <c r="R254" s="205"/>
      <c r="S254" s="205"/>
      <c r="T254" s="206"/>
      <c r="AT254" s="207" t="s">
        <v>187</v>
      </c>
      <c r="AU254" s="207" t="s">
        <v>84</v>
      </c>
      <c r="AV254" s="12" t="s">
        <v>116</v>
      </c>
      <c r="AW254" s="12" t="s">
        <v>41</v>
      </c>
      <c r="AX254" s="12" t="s">
        <v>22</v>
      </c>
      <c r="AY254" s="207" t="s">
        <v>117</v>
      </c>
    </row>
    <row r="255" spans="2:63" s="9" customFormat="1" ht="29.25" customHeight="1">
      <c r="B255" s="143"/>
      <c r="D255" s="144" t="s">
        <v>76</v>
      </c>
      <c r="E255" s="186" t="s">
        <v>518</v>
      </c>
      <c r="F255" s="186" t="s">
        <v>519</v>
      </c>
      <c r="I255" s="146"/>
      <c r="J255" s="187">
        <f>BK255</f>
        <v>0</v>
      </c>
      <c r="L255" s="143"/>
      <c r="M255" s="148"/>
      <c r="N255" s="149"/>
      <c r="O255" s="149"/>
      <c r="P255" s="150">
        <f>P256</f>
        <v>0</v>
      </c>
      <c r="Q255" s="149"/>
      <c r="R255" s="150">
        <f>R256</f>
        <v>0</v>
      </c>
      <c r="S255" s="149"/>
      <c r="T255" s="151">
        <f>T256</f>
        <v>0</v>
      </c>
      <c r="AR255" s="152" t="s">
        <v>22</v>
      </c>
      <c r="AT255" s="153" t="s">
        <v>76</v>
      </c>
      <c r="AU255" s="153" t="s">
        <v>22</v>
      </c>
      <c r="AY255" s="152" t="s">
        <v>117</v>
      </c>
      <c r="BK255" s="154">
        <f>BK256</f>
        <v>0</v>
      </c>
    </row>
    <row r="256" spans="2:65" s="1" customFormat="1" ht="31.5" customHeight="1">
      <c r="B256" s="155"/>
      <c r="C256" s="156" t="s">
        <v>520</v>
      </c>
      <c r="D256" s="156" t="s">
        <v>118</v>
      </c>
      <c r="E256" s="157" t="s">
        <v>521</v>
      </c>
      <c r="F256" s="158" t="s">
        <v>522</v>
      </c>
      <c r="G256" s="159" t="s">
        <v>249</v>
      </c>
      <c r="H256" s="160">
        <v>193.595</v>
      </c>
      <c r="I256" s="161"/>
      <c r="J256" s="162">
        <f>ROUND(I256*H256,2)</f>
        <v>0</v>
      </c>
      <c r="K256" s="158" t="s">
        <v>122</v>
      </c>
      <c r="L256" s="34"/>
      <c r="M256" s="163" t="s">
        <v>20</v>
      </c>
      <c r="N256" s="172" t="s">
        <v>48</v>
      </c>
      <c r="O256" s="173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AR256" s="17" t="s">
        <v>116</v>
      </c>
      <c r="AT256" s="17" t="s">
        <v>118</v>
      </c>
      <c r="AU256" s="17" t="s">
        <v>84</v>
      </c>
      <c r="AY256" s="17" t="s">
        <v>117</v>
      </c>
      <c r="BE256" s="167">
        <f>IF(N256="základní",J256,0)</f>
        <v>0</v>
      </c>
      <c r="BF256" s="167">
        <f>IF(N256="snížená",J256,0)</f>
        <v>0</v>
      </c>
      <c r="BG256" s="167">
        <f>IF(N256="zákl. přenesená",J256,0)</f>
        <v>0</v>
      </c>
      <c r="BH256" s="167">
        <f>IF(N256="sníž. přenesená",J256,0)</f>
        <v>0</v>
      </c>
      <c r="BI256" s="167">
        <f>IF(N256="nulová",J256,0)</f>
        <v>0</v>
      </c>
      <c r="BJ256" s="17" t="s">
        <v>22</v>
      </c>
      <c r="BK256" s="167">
        <f>ROUND(I256*H256,2)</f>
        <v>0</v>
      </c>
      <c r="BL256" s="17" t="s">
        <v>116</v>
      </c>
      <c r="BM256" s="17" t="s">
        <v>523</v>
      </c>
    </row>
    <row r="257" spans="2:12" s="1" customFormat="1" ht="6.75" customHeight="1">
      <c r="B257" s="49"/>
      <c r="C257" s="50"/>
      <c r="D257" s="50"/>
      <c r="E257" s="50"/>
      <c r="F257" s="50"/>
      <c r="G257" s="50"/>
      <c r="H257" s="50"/>
      <c r="I257" s="116"/>
      <c r="J257" s="50"/>
      <c r="K257" s="50"/>
      <c r="L257" s="34"/>
    </row>
    <row r="258" ht="13.5">
      <c r="AT258" s="176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2"/>
      <c r="C1" s="232"/>
      <c r="D1" s="231" t="s">
        <v>1</v>
      </c>
      <c r="E1" s="232"/>
      <c r="F1" s="233" t="s">
        <v>595</v>
      </c>
      <c r="G1" s="275" t="s">
        <v>596</v>
      </c>
      <c r="H1" s="275"/>
      <c r="I1" s="238"/>
      <c r="J1" s="233" t="s">
        <v>597</v>
      </c>
      <c r="K1" s="231" t="s">
        <v>89</v>
      </c>
      <c r="L1" s="233" t="s">
        <v>598</v>
      </c>
      <c r="M1" s="233"/>
      <c r="N1" s="233"/>
      <c r="O1" s="233"/>
      <c r="P1" s="233"/>
      <c r="Q1" s="233"/>
      <c r="R1" s="233"/>
      <c r="S1" s="233"/>
      <c r="T1" s="233"/>
      <c r="U1" s="229"/>
      <c r="V1" s="22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84</v>
      </c>
    </row>
    <row r="4" spans="2:46" ht="36.75" customHeight="1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6" t="str">
        <f>'Rekapitulace stavby'!K6</f>
        <v>Parkování v Jablunkově, parkoviště u MěÚ</v>
      </c>
      <c r="F7" s="268"/>
      <c r="G7" s="268"/>
      <c r="H7" s="268"/>
      <c r="I7" s="94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7" t="s">
        <v>524</v>
      </c>
      <c r="F9" s="261"/>
      <c r="G9" s="261"/>
      <c r="H9" s="26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7. 8. 2016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35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37</v>
      </c>
      <c r="E20" s="35"/>
      <c r="F20" s="35"/>
      <c r="G20" s="35"/>
      <c r="H20" s="35"/>
      <c r="I20" s="96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96" t="s">
        <v>33</v>
      </c>
      <c r="J21" s="28" t="s">
        <v>40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71" t="s">
        <v>20</v>
      </c>
      <c r="F24" s="278"/>
      <c r="G24" s="278"/>
      <c r="H24" s="278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43</v>
      </c>
      <c r="E27" s="35"/>
      <c r="F27" s="35"/>
      <c r="G27" s="35"/>
      <c r="H27" s="35"/>
      <c r="I27" s="95"/>
      <c r="J27" s="105">
        <f>ROUND(J81,2)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45</v>
      </c>
      <c r="G29" s="35"/>
      <c r="H29" s="35"/>
      <c r="I29" s="106" t="s">
        <v>44</v>
      </c>
      <c r="J29" s="39" t="s">
        <v>46</v>
      </c>
      <c r="K29" s="38"/>
    </row>
    <row r="30" spans="2:11" s="1" customFormat="1" ht="14.25" customHeight="1">
      <c r="B30" s="34"/>
      <c r="C30" s="35"/>
      <c r="D30" s="42" t="s">
        <v>47</v>
      </c>
      <c r="E30" s="42" t="s">
        <v>48</v>
      </c>
      <c r="F30" s="107">
        <f>ROUND(SUM(BE81:BE132),2)</f>
        <v>0</v>
      </c>
      <c r="G30" s="35"/>
      <c r="H30" s="35"/>
      <c r="I30" s="108">
        <v>0.21</v>
      </c>
      <c r="J30" s="107">
        <f>ROUND(ROUND((SUM(BE81:BE132)),2)*I30,2)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49</v>
      </c>
      <c r="F31" s="107">
        <f>ROUND(SUM(BF81:BF132),2)</f>
        <v>0</v>
      </c>
      <c r="G31" s="35"/>
      <c r="H31" s="35"/>
      <c r="I31" s="108">
        <v>0.15</v>
      </c>
      <c r="J31" s="107">
        <f>ROUND(ROUND((SUM(BF81:BF132)),2)*I31,2)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50</v>
      </c>
      <c r="F32" s="107">
        <f>ROUND(SUM(BG81:BG132),2)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51</v>
      </c>
      <c r="F33" s="107">
        <f>ROUND(SUM(BH81:BH132),2)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52</v>
      </c>
      <c r="F34" s="107">
        <f>ROUND(SUM(BI81:BI132),2)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53</v>
      </c>
      <c r="E36" s="65"/>
      <c r="F36" s="65"/>
      <c r="G36" s="111" t="s">
        <v>54</v>
      </c>
      <c r="H36" s="112" t="s">
        <v>55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Parkování v Jablunkově, parkoviště u MěÚ</v>
      </c>
      <c r="F45" s="261"/>
      <c r="G45" s="261"/>
      <c r="H45" s="261"/>
      <c r="I45" s="95"/>
      <c r="J45" s="35"/>
      <c r="K45" s="38"/>
    </row>
    <row r="46" spans="2:11" s="1" customFormat="1" ht="14.25" customHeight="1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2 - SO 02 - Chodníky</v>
      </c>
      <c r="F47" s="261"/>
      <c r="G47" s="261"/>
      <c r="H47" s="26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Jablunkov</v>
      </c>
      <c r="G49" s="35"/>
      <c r="H49" s="35"/>
      <c r="I49" s="96" t="s">
        <v>25</v>
      </c>
      <c r="J49" s="97" t="str">
        <f>IF(J12="","",J12)</f>
        <v>7. 8. 2016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Městský úřad Jablunkov</v>
      </c>
      <c r="G51" s="35"/>
      <c r="H51" s="35"/>
      <c r="I51" s="96" t="s">
        <v>37</v>
      </c>
      <c r="J51" s="28" t="str">
        <f>E21</f>
        <v>Ing. Igor Sauer - IngPLAN</v>
      </c>
      <c r="K51" s="38"/>
    </row>
    <row r="52" spans="2:11" s="1" customFormat="1" ht="14.25" customHeight="1">
      <c r="B52" s="34"/>
      <c r="C52" s="30" t="s">
        <v>35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J81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168</v>
      </c>
      <c r="E57" s="127"/>
      <c r="F57" s="127"/>
      <c r="G57" s="127"/>
      <c r="H57" s="127"/>
      <c r="I57" s="128"/>
      <c r="J57" s="129">
        <f>J82</f>
        <v>0</v>
      </c>
      <c r="K57" s="130"/>
    </row>
    <row r="58" spans="2:11" s="10" customFormat="1" ht="19.5" customHeight="1">
      <c r="B58" s="177"/>
      <c r="C58" s="178"/>
      <c r="D58" s="179" t="s">
        <v>169</v>
      </c>
      <c r="E58" s="180"/>
      <c r="F58" s="180"/>
      <c r="G58" s="180"/>
      <c r="H58" s="180"/>
      <c r="I58" s="181"/>
      <c r="J58" s="182">
        <f>J83</f>
        <v>0</v>
      </c>
      <c r="K58" s="183"/>
    </row>
    <row r="59" spans="2:11" s="10" customFormat="1" ht="19.5" customHeight="1">
      <c r="B59" s="177"/>
      <c r="C59" s="178"/>
      <c r="D59" s="179" t="s">
        <v>172</v>
      </c>
      <c r="E59" s="180"/>
      <c r="F59" s="180"/>
      <c r="G59" s="180"/>
      <c r="H59" s="180"/>
      <c r="I59" s="181"/>
      <c r="J59" s="182">
        <f>J104</f>
        <v>0</v>
      </c>
      <c r="K59" s="183"/>
    </row>
    <row r="60" spans="2:11" s="10" customFormat="1" ht="19.5" customHeight="1">
      <c r="B60" s="177"/>
      <c r="C60" s="178"/>
      <c r="D60" s="179" t="s">
        <v>174</v>
      </c>
      <c r="E60" s="180"/>
      <c r="F60" s="180"/>
      <c r="G60" s="180"/>
      <c r="H60" s="180"/>
      <c r="I60" s="181"/>
      <c r="J60" s="182">
        <f>J127</f>
        <v>0</v>
      </c>
      <c r="K60" s="183"/>
    </row>
    <row r="61" spans="2:11" s="10" customFormat="1" ht="19.5" customHeight="1">
      <c r="B61" s="177"/>
      <c r="C61" s="178"/>
      <c r="D61" s="179" t="s">
        <v>176</v>
      </c>
      <c r="E61" s="180"/>
      <c r="F61" s="180"/>
      <c r="G61" s="180"/>
      <c r="H61" s="180"/>
      <c r="I61" s="181"/>
      <c r="J61" s="182">
        <f>J131</f>
        <v>0</v>
      </c>
      <c r="K61" s="183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5"/>
      <c r="J62" s="35"/>
      <c r="K62" s="38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6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7"/>
      <c r="J67" s="53"/>
      <c r="K67" s="53"/>
      <c r="L67" s="34"/>
    </row>
    <row r="68" spans="2:12" s="1" customFormat="1" ht="36.75" customHeight="1">
      <c r="B68" s="34"/>
      <c r="C68" s="54" t="s">
        <v>100</v>
      </c>
      <c r="I68" s="131"/>
      <c r="L68" s="34"/>
    </row>
    <row r="69" spans="2:12" s="1" customFormat="1" ht="6.75" customHeight="1">
      <c r="B69" s="34"/>
      <c r="I69" s="131"/>
      <c r="L69" s="34"/>
    </row>
    <row r="70" spans="2:12" s="1" customFormat="1" ht="14.25" customHeight="1">
      <c r="B70" s="34"/>
      <c r="C70" s="56" t="s">
        <v>16</v>
      </c>
      <c r="I70" s="131"/>
      <c r="L70" s="34"/>
    </row>
    <row r="71" spans="2:12" s="1" customFormat="1" ht="22.5" customHeight="1">
      <c r="B71" s="34"/>
      <c r="E71" s="279" t="str">
        <f>E7</f>
        <v>Parkování v Jablunkově, parkoviště u MěÚ</v>
      </c>
      <c r="F71" s="256"/>
      <c r="G71" s="256"/>
      <c r="H71" s="256"/>
      <c r="I71" s="131"/>
      <c r="L71" s="34"/>
    </row>
    <row r="72" spans="2:12" s="1" customFormat="1" ht="14.25" customHeight="1">
      <c r="B72" s="34"/>
      <c r="C72" s="56" t="s">
        <v>91</v>
      </c>
      <c r="I72" s="131"/>
      <c r="L72" s="34"/>
    </row>
    <row r="73" spans="2:12" s="1" customFormat="1" ht="23.25" customHeight="1">
      <c r="B73" s="34"/>
      <c r="E73" s="253" t="str">
        <f>E9</f>
        <v>2 - SO 02 - Chodníky</v>
      </c>
      <c r="F73" s="256"/>
      <c r="G73" s="256"/>
      <c r="H73" s="256"/>
      <c r="I73" s="131"/>
      <c r="L73" s="34"/>
    </row>
    <row r="74" spans="2:12" s="1" customFormat="1" ht="6.75" customHeight="1">
      <c r="B74" s="34"/>
      <c r="I74" s="131"/>
      <c r="L74" s="34"/>
    </row>
    <row r="75" spans="2:12" s="1" customFormat="1" ht="18" customHeight="1">
      <c r="B75" s="34"/>
      <c r="C75" s="56" t="s">
        <v>23</v>
      </c>
      <c r="F75" s="132" t="str">
        <f>F12</f>
        <v>Jablunkov</v>
      </c>
      <c r="I75" s="133" t="s">
        <v>25</v>
      </c>
      <c r="J75" s="60" t="str">
        <f>IF(J12="","",J12)</f>
        <v>7. 8. 2016</v>
      </c>
      <c r="L75" s="34"/>
    </row>
    <row r="76" spans="2:12" s="1" customFormat="1" ht="6.75" customHeight="1">
      <c r="B76" s="34"/>
      <c r="I76" s="131"/>
      <c r="L76" s="34"/>
    </row>
    <row r="77" spans="2:12" s="1" customFormat="1" ht="15">
      <c r="B77" s="34"/>
      <c r="C77" s="56" t="s">
        <v>29</v>
      </c>
      <c r="F77" s="132" t="str">
        <f>E15</f>
        <v>Městský úřad Jablunkov</v>
      </c>
      <c r="I77" s="133" t="s">
        <v>37</v>
      </c>
      <c r="J77" s="132" t="str">
        <f>E21</f>
        <v>Ing. Igor Sauer - IngPLAN</v>
      </c>
      <c r="L77" s="34"/>
    </row>
    <row r="78" spans="2:12" s="1" customFormat="1" ht="14.25" customHeight="1">
      <c r="B78" s="34"/>
      <c r="C78" s="56" t="s">
        <v>35</v>
      </c>
      <c r="F78" s="132">
        <f>IF(E18="","",E18)</f>
      </c>
      <c r="I78" s="131"/>
      <c r="L78" s="34"/>
    </row>
    <row r="79" spans="2:12" s="1" customFormat="1" ht="9.75" customHeight="1">
      <c r="B79" s="34"/>
      <c r="I79" s="131"/>
      <c r="L79" s="34"/>
    </row>
    <row r="80" spans="2:20" s="8" customFormat="1" ht="29.25" customHeight="1">
      <c r="B80" s="134"/>
      <c r="C80" s="135" t="s">
        <v>101</v>
      </c>
      <c r="D80" s="136" t="s">
        <v>62</v>
      </c>
      <c r="E80" s="136" t="s">
        <v>58</v>
      </c>
      <c r="F80" s="136" t="s">
        <v>102</v>
      </c>
      <c r="G80" s="136" t="s">
        <v>103</v>
      </c>
      <c r="H80" s="136" t="s">
        <v>104</v>
      </c>
      <c r="I80" s="137" t="s">
        <v>105</v>
      </c>
      <c r="J80" s="136" t="s">
        <v>95</v>
      </c>
      <c r="K80" s="138" t="s">
        <v>106</v>
      </c>
      <c r="L80" s="134"/>
      <c r="M80" s="67" t="s">
        <v>107</v>
      </c>
      <c r="N80" s="68" t="s">
        <v>47</v>
      </c>
      <c r="O80" s="68" t="s">
        <v>108</v>
      </c>
      <c r="P80" s="68" t="s">
        <v>109</v>
      </c>
      <c r="Q80" s="68" t="s">
        <v>110</v>
      </c>
      <c r="R80" s="68" t="s">
        <v>111</v>
      </c>
      <c r="S80" s="68" t="s">
        <v>112</v>
      </c>
      <c r="T80" s="69" t="s">
        <v>113</v>
      </c>
    </row>
    <row r="81" spans="2:63" s="1" customFormat="1" ht="29.25" customHeight="1">
      <c r="B81" s="34"/>
      <c r="C81" s="71" t="s">
        <v>96</v>
      </c>
      <c r="I81" s="131"/>
      <c r="J81" s="139">
        <f>BK81</f>
        <v>0</v>
      </c>
      <c r="L81" s="34"/>
      <c r="M81" s="70"/>
      <c r="N81" s="61"/>
      <c r="O81" s="61"/>
      <c r="P81" s="140">
        <f>P82</f>
        <v>0</v>
      </c>
      <c r="Q81" s="61"/>
      <c r="R81" s="140">
        <f>R82</f>
        <v>91.760057</v>
      </c>
      <c r="S81" s="61"/>
      <c r="T81" s="141">
        <f>T82</f>
        <v>0</v>
      </c>
      <c r="AT81" s="17" t="s">
        <v>76</v>
      </c>
      <c r="AU81" s="17" t="s">
        <v>97</v>
      </c>
      <c r="BK81" s="142">
        <f>BK82</f>
        <v>0</v>
      </c>
    </row>
    <row r="82" spans="2:63" s="9" customFormat="1" ht="36.75" customHeight="1">
      <c r="B82" s="143"/>
      <c r="D82" s="152" t="s">
        <v>76</v>
      </c>
      <c r="E82" s="184" t="s">
        <v>177</v>
      </c>
      <c r="F82" s="184" t="s">
        <v>178</v>
      </c>
      <c r="I82" s="146"/>
      <c r="J82" s="185">
        <f>BK82</f>
        <v>0</v>
      </c>
      <c r="L82" s="143"/>
      <c r="M82" s="148"/>
      <c r="N82" s="149"/>
      <c r="O82" s="149"/>
      <c r="P82" s="150">
        <f>P83+P104+P127+P131</f>
        <v>0</v>
      </c>
      <c r="Q82" s="149"/>
      <c r="R82" s="150">
        <f>R83+R104+R127+R131</f>
        <v>91.760057</v>
      </c>
      <c r="S82" s="149"/>
      <c r="T82" s="151">
        <f>T83+T104+T127+T131</f>
        <v>0</v>
      </c>
      <c r="AR82" s="152" t="s">
        <v>22</v>
      </c>
      <c r="AT82" s="153" t="s">
        <v>76</v>
      </c>
      <c r="AU82" s="153" t="s">
        <v>77</v>
      </c>
      <c r="AY82" s="152" t="s">
        <v>117</v>
      </c>
      <c r="BK82" s="154">
        <f>BK83+BK104+BK127+BK131</f>
        <v>0</v>
      </c>
    </row>
    <row r="83" spans="2:63" s="9" customFormat="1" ht="19.5" customHeight="1">
      <c r="B83" s="143"/>
      <c r="D83" s="144" t="s">
        <v>76</v>
      </c>
      <c r="E83" s="186" t="s">
        <v>22</v>
      </c>
      <c r="F83" s="186" t="s">
        <v>179</v>
      </c>
      <c r="I83" s="146"/>
      <c r="J83" s="187">
        <f>BK83</f>
        <v>0</v>
      </c>
      <c r="L83" s="143"/>
      <c r="M83" s="148"/>
      <c r="N83" s="149"/>
      <c r="O83" s="149"/>
      <c r="P83" s="150">
        <f>SUM(P84:P103)</f>
        <v>0</v>
      </c>
      <c r="Q83" s="149"/>
      <c r="R83" s="150">
        <f>SUM(R84:R103)</f>
        <v>0.0075780000000000005</v>
      </c>
      <c r="S83" s="149"/>
      <c r="T83" s="151">
        <f>SUM(T84:T103)</f>
        <v>0</v>
      </c>
      <c r="AR83" s="152" t="s">
        <v>22</v>
      </c>
      <c r="AT83" s="153" t="s">
        <v>76</v>
      </c>
      <c r="AU83" s="153" t="s">
        <v>22</v>
      </c>
      <c r="AY83" s="152" t="s">
        <v>117</v>
      </c>
      <c r="BK83" s="154">
        <f>SUM(BK84:BK103)</f>
        <v>0</v>
      </c>
    </row>
    <row r="84" spans="2:65" s="1" customFormat="1" ht="22.5" customHeight="1">
      <c r="B84" s="155"/>
      <c r="C84" s="156" t="s">
        <v>22</v>
      </c>
      <c r="D84" s="156" t="s">
        <v>118</v>
      </c>
      <c r="E84" s="157" t="s">
        <v>225</v>
      </c>
      <c r="F84" s="158" t="s">
        <v>226</v>
      </c>
      <c r="G84" s="159" t="s">
        <v>207</v>
      </c>
      <c r="H84" s="160">
        <v>32.475</v>
      </c>
      <c r="I84" s="161"/>
      <c r="J84" s="162">
        <f>ROUND(I84*H84,2)</f>
        <v>0</v>
      </c>
      <c r="K84" s="158" t="s">
        <v>122</v>
      </c>
      <c r="L84" s="34"/>
      <c r="M84" s="163" t="s">
        <v>20</v>
      </c>
      <c r="N84" s="164" t="s">
        <v>48</v>
      </c>
      <c r="O84" s="35"/>
      <c r="P84" s="165">
        <f>O84*H84</f>
        <v>0</v>
      </c>
      <c r="Q84" s="165">
        <v>0</v>
      </c>
      <c r="R84" s="165">
        <f>Q84*H84</f>
        <v>0</v>
      </c>
      <c r="S84" s="165">
        <v>0</v>
      </c>
      <c r="T84" s="166">
        <f>S84*H84</f>
        <v>0</v>
      </c>
      <c r="AR84" s="17" t="s">
        <v>116</v>
      </c>
      <c r="AT84" s="17" t="s">
        <v>118</v>
      </c>
      <c r="AU84" s="17" t="s">
        <v>84</v>
      </c>
      <c r="AY84" s="17" t="s">
        <v>117</v>
      </c>
      <c r="BE84" s="167">
        <f>IF(N84="základní",J84,0)</f>
        <v>0</v>
      </c>
      <c r="BF84" s="167">
        <f>IF(N84="snížená",J84,0)</f>
        <v>0</v>
      </c>
      <c r="BG84" s="167">
        <f>IF(N84="zákl. přenesená",J84,0)</f>
        <v>0</v>
      </c>
      <c r="BH84" s="167">
        <f>IF(N84="sníž. přenesená",J84,0)</f>
        <v>0</v>
      </c>
      <c r="BI84" s="167">
        <f>IF(N84="nulová",J84,0)</f>
        <v>0</v>
      </c>
      <c r="BJ84" s="17" t="s">
        <v>22</v>
      </c>
      <c r="BK84" s="167">
        <f>ROUND(I84*H84,2)</f>
        <v>0</v>
      </c>
      <c r="BL84" s="17" t="s">
        <v>116</v>
      </c>
      <c r="BM84" s="17" t="s">
        <v>525</v>
      </c>
    </row>
    <row r="85" spans="2:51" s="11" customFormat="1" ht="22.5" customHeight="1">
      <c r="B85" s="188"/>
      <c r="D85" s="168" t="s">
        <v>187</v>
      </c>
      <c r="E85" s="189" t="s">
        <v>20</v>
      </c>
      <c r="F85" s="190" t="s">
        <v>526</v>
      </c>
      <c r="H85" s="191">
        <v>32.475</v>
      </c>
      <c r="I85" s="192"/>
      <c r="L85" s="188"/>
      <c r="M85" s="193"/>
      <c r="N85" s="194"/>
      <c r="O85" s="194"/>
      <c r="P85" s="194"/>
      <c r="Q85" s="194"/>
      <c r="R85" s="194"/>
      <c r="S85" s="194"/>
      <c r="T85" s="195"/>
      <c r="AT85" s="196" t="s">
        <v>187</v>
      </c>
      <c r="AU85" s="196" t="s">
        <v>84</v>
      </c>
      <c r="AV85" s="11" t="s">
        <v>84</v>
      </c>
      <c r="AW85" s="11" t="s">
        <v>41</v>
      </c>
      <c r="AX85" s="11" t="s">
        <v>22</v>
      </c>
      <c r="AY85" s="196" t="s">
        <v>117</v>
      </c>
    </row>
    <row r="86" spans="2:65" s="1" customFormat="1" ht="22.5" customHeight="1">
      <c r="B86" s="155"/>
      <c r="C86" s="156" t="s">
        <v>84</v>
      </c>
      <c r="D86" s="156" t="s">
        <v>118</v>
      </c>
      <c r="E86" s="157" t="s">
        <v>527</v>
      </c>
      <c r="F86" s="158" t="s">
        <v>528</v>
      </c>
      <c r="G86" s="159" t="s">
        <v>207</v>
      </c>
      <c r="H86" s="160">
        <v>32.475</v>
      </c>
      <c r="I86" s="161"/>
      <c r="J86" s="162">
        <f>ROUND(I86*H86,2)</f>
        <v>0</v>
      </c>
      <c r="K86" s="158" t="s">
        <v>122</v>
      </c>
      <c r="L86" s="34"/>
      <c r="M86" s="163" t="s">
        <v>20</v>
      </c>
      <c r="N86" s="164" t="s">
        <v>48</v>
      </c>
      <c r="O86" s="35"/>
      <c r="P86" s="165">
        <f>O86*H86</f>
        <v>0</v>
      </c>
      <c r="Q86" s="165">
        <v>0</v>
      </c>
      <c r="R86" s="165">
        <f>Q86*H86</f>
        <v>0</v>
      </c>
      <c r="S86" s="165">
        <v>0</v>
      </c>
      <c r="T86" s="166">
        <f>S86*H86</f>
        <v>0</v>
      </c>
      <c r="AR86" s="17" t="s">
        <v>116</v>
      </c>
      <c r="AT86" s="17" t="s">
        <v>118</v>
      </c>
      <c r="AU86" s="17" t="s">
        <v>84</v>
      </c>
      <c r="AY86" s="17" t="s">
        <v>117</v>
      </c>
      <c r="BE86" s="167">
        <f>IF(N86="základní",J86,0)</f>
        <v>0</v>
      </c>
      <c r="BF86" s="167">
        <f>IF(N86="snížená",J86,0)</f>
        <v>0</v>
      </c>
      <c r="BG86" s="167">
        <f>IF(N86="zákl. přenesená",J86,0)</f>
        <v>0</v>
      </c>
      <c r="BH86" s="167">
        <f>IF(N86="sníž. přenesená",J86,0)</f>
        <v>0</v>
      </c>
      <c r="BI86" s="167">
        <f>IF(N86="nulová",J86,0)</f>
        <v>0</v>
      </c>
      <c r="BJ86" s="17" t="s">
        <v>22</v>
      </c>
      <c r="BK86" s="167">
        <f>ROUND(I86*H86,2)</f>
        <v>0</v>
      </c>
      <c r="BL86" s="17" t="s">
        <v>116</v>
      </c>
      <c r="BM86" s="17" t="s">
        <v>529</v>
      </c>
    </row>
    <row r="87" spans="2:51" s="11" customFormat="1" ht="22.5" customHeight="1">
      <c r="B87" s="188"/>
      <c r="D87" s="170" t="s">
        <v>187</v>
      </c>
      <c r="E87" s="196" t="s">
        <v>20</v>
      </c>
      <c r="F87" s="197" t="s">
        <v>530</v>
      </c>
      <c r="H87" s="198">
        <v>30.375</v>
      </c>
      <c r="I87" s="192"/>
      <c r="L87" s="188"/>
      <c r="M87" s="193"/>
      <c r="N87" s="194"/>
      <c r="O87" s="194"/>
      <c r="P87" s="194"/>
      <c r="Q87" s="194"/>
      <c r="R87" s="194"/>
      <c r="S87" s="194"/>
      <c r="T87" s="195"/>
      <c r="AT87" s="196" t="s">
        <v>187</v>
      </c>
      <c r="AU87" s="196" t="s">
        <v>84</v>
      </c>
      <c r="AV87" s="11" t="s">
        <v>84</v>
      </c>
      <c r="AW87" s="11" t="s">
        <v>41</v>
      </c>
      <c r="AX87" s="11" t="s">
        <v>77</v>
      </c>
      <c r="AY87" s="196" t="s">
        <v>117</v>
      </c>
    </row>
    <row r="88" spans="2:51" s="11" customFormat="1" ht="22.5" customHeight="1">
      <c r="B88" s="188"/>
      <c r="D88" s="170" t="s">
        <v>187</v>
      </c>
      <c r="E88" s="196" t="s">
        <v>20</v>
      </c>
      <c r="F88" s="197" t="s">
        <v>531</v>
      </c>
      <c r="H88" s="198">
        <v>2.1</v>
      </c>
      <c r="I88" s="192"/>
      <c r="L88" s="188"/>
      <c r="M88" s="193"/>
      <c r="N88" s="194"/>
      <c r="O88" s="194"/>
      <c r="P88" s="194"/>
      <c r="Q88" s="194"/>
      <c r="R88" s="194"/>
      <c r="S88" s="194"/>
      <c r="T88" s="195"/>
      <c r="AT88" s="196" t="s">
        <v>187</v>
      </c>
      <c r="AU88" s="196" t="s">
        <v>84</v>
      </c>
      <c r="AV88" s="11" t="s">
        <v>84</v>
      </c>
      <c r="AW88" s="11" t="s">
        <v>41</v>
      </c>
      <c r="AX88" s="11" t="s">
        <v>77</v>
      </c>
      <c r="AY88" s="196" t="s">
        <v>117</v>
      </c>
    </row>
    <row r="89" spans="2:51" s="12" customFormat="1" ht="22.5" customHeight="1">
      <c r="B89" s="199"/>
      <c r="D89" s="168" t="s">
        <v>187</v>
      </c>
      <c r="E89" s="200" t="s">
        <v>20</v>
      </c>
      <c r="F89" s="201" t="s">
        <v>223</v>
      </c>
      <c r="H89" s="202">
        <v>32.475</v>
      </c>
      <c r="I89" s="203"/>
      <c r="L89" s="199"/>
      <c r="M89" s="204"/>
      <c r="N89" s="205"/>
      <c r="O89" s="205"/>
      <c r="P89" s="205"/>
      <c r="Q89" s="205"/>
      <c r="R89" s="205"/>
      <c r="S89" s="205"/>
      <c r="T89" s="206"/>
      <c r="AT89" s="207" t="s">
        <v>187</v>
      </c>
      <c r="AU89" s="207" t="s">
        <v>84</v>
      </c>
      <c r="AV89" s="12" t="s">
        <v>116</v>
      </c>
      <c r="AW89" s="12" t="s">
        <v>41</v>
      </c>
      <c r="AX89" s="12" t="s">
        <v>22</v>
      </c>
      <c r="AY89" s="207" t="s">
        <v>117</v>
      </c>
    </row>
    <row r="90" spans="2:65" s="1" customFormat="1" ht="22.5" customHeight="1">
      <c r="B90" s="155"/>
      <c r="C90" s="156" t="s">
        <v>131</v>
      </c>
      <c r="D90" s="156" t="s">
        <v>118</v>
      </c>
      <c r="E90" s="157" t="s">
        <v>532</v>
      </c>
      <c r="F90" s="158" t="s">
        <v>533</v>
      </c>
      <c r="G90" s="159" t="s">
        <v>182</v>
      </c>
      <c r="H90" s="160">
        <v>216.5</v>
      </c>
      <c r="I90" s="161"/>
      <c r="J90" s="162">
        <f>ROUND(I90*H90,2)</f>
        <v>0</v>
      </c>
      <c r="K90" s="158" t="s">
        <v>122</v>
      </c>
      <c r="L90" s="34"/>
      <c r="M90" s="163" t="s">
        <v>20</v>
      </c>
      <c r="N90" s="164" t="s">
        <v>48</v>
      </c>
      <c r="O90" s="35"/>
      <c r="P90" s="165">
        <f>O90*H90</f>
        <v>0</v>
      </c>
      <c r="Q90" s="165">
        <v>0</v>
      </c>
      <c r="R90" s="165">
        <f>Q90*H90</f>
        <v>0</v>
      </c>
      <c r="S90" s="165">
        <v>0</v>
      </c>
      <c r="T90" s="166">
        <f>S90*H90</f>
        <v>0</v>
      </c>
      <c r="AR90" s="17" t="s">
        <v>116</v>
      </c>
      <c r="AT90" s="17" t="s">
        <v>118</v>
      </c>
      <c r="AU90" s="17" t="s">
        <v>84</v>
      </c>
      <c r="AY90" s="17" t="s">
        <v>117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17" t="s">
        <v>22</v>
      </c>
      <c r="BK90" s="167">
        <f>ROUND(I90*H90,2)</f>
        <v>0</v>
      </c>
      <c r="BL90" s="17" t="s">
        <v>116</v>
      </c>
      <c r="BM90" s="17" t="s">
        <v>534</v>
      </c>
    </row>
    <row r="91" spans="2:51" s="11" customFormat="1" ht="22.5" customHeight="1">
      <c r="B91" s="188"/>
      <c r="D91" s="170" t="s">
        <v>187</v>
      </c>
      <c r="E91" s="196" t="s">
        <v>20</v>
      </c>
      <c r="F91" s="197" t="s">
        <v>535</v>
      </c>
      <c r="H91" s="198">
        <v>202.5</v>
      </c>
      <c r="I91" s="192"/>
      <c r="L91" s="188"/>
      <c r="M91" s="193"/>
      <c r="N91" s="194"/>
      <c r="O91" s="194"/>
      <c r="P91" s="194"/>
      <c r="Q91" s="194"/>
      <c r="R91" s="194"/>
      <c r="S91" s="194"/>
      <c r="T91" s="195"/>
      <c r="AT91" s="196" t="s">
        <v>187</v>
      </c>
      <c r="AU91" s="196" t="s">
        <v>84</v>
      </c>
      <c r="AV91" s="11" t="s">
        <v>84</v>
      </c>
      <c r="AW91" s="11" t="s">
        <v>41</v>
      </c>
      <c r="AX91" s="11" t="s">
        <v>77</v>
      </c>
      <c r="AY91" s="196" t="s">
        <v>117</v>
      </c>
    </row>
    <row r="92" spans="2:51" s="11" customFormat="1" ht="22.5" customHeight="1">
      <c r="B92" s="188"/>
      <c r="D92" s="170" t="s">
        <v>187</v>
      </c>
      <c r="E92" s="196" t="s">
        <v>20</v>
      </c>
      <c r="F92" s="197" t="s">
        <v>536</v>
      </c>
      <c r="H92" s="198">
        <v>14</v>
      </c>
      <c r="I92" s="192"/>
      <c r="L92" s="188"/>
      <c r="M92" s="193"/>
      <c r="N92" s="194"/>
      <c r="O92" s="194"/>
      <c r="P92" s="194"/>
      <c r="Q92" s="194"/>
      <c r="R92" s="194"/>
      <c r="S92" s="194"/>
      <c r="T92" s="195"/>
      <c r="AT92" s="196" t="s">
        <v>187</v>
      </c>
      <c r="AU92" s="196" t="s">
        <v>84</v>
      </c>
      <c r="AV92" s="11" t="s">
        <v>84</v>
      </c>
      <c r="AW92" s="11" t="s">
        <v>41</v>
      </c>
      <c r="AX92" s="11" t="s">
        <v>77</v>
      </c>
      <c r="AY92" s="196" t="s">
        <v>117</v>
      </c>
    </row>
    <row r="93" spans="2:51" s="12" customFormat="1" ht="22.5" customHeight="1">
      <c r="B93" s="199"/>
      <c r="D93" s="168" t="s">
        <v>187</v>
      </c>
      <c r="E93" s="200" t="s">
        <v>20</v>
      </c>
      <c r="F93" s="201" t="s">
        <v>223</v>
      </c>
      <c r="H93" s="202">
        <v>216.5</v>
      </c>
      <c r="I93" s="203"/>
      <c r="L93" s="199"/>
      <c r="M93" s="204"/>
      <c r="N93" s="205"/>
      <c r="O93" s="205"/>
      <c r="P93" s="205"/>
      <c r="Q93" s="205"/>
      <c r="R93" s="205"/>
      <c r="S93" s="205"/>
      <c r="T93" s="206"/>
      <c r="AT93" s="207" t="s">
        <v>187</v>
      </c>
      <c r="AU93" s="207" t="s">
        <v>84</v>
      </c>
      <c r="AV93" s="12" t="s">
        <v>116</v>
      </c>
      <c r="AW93" s="12" t="s">
        <v>41</v>
      </c>
      <c r="AX93" s="12" t="s">
        <v>22</v>
      </c>
      <c r="AY93" s="207" t="s">
        <v>117</v>
      </c>
    </row>
    <row r="94" spans="2:65" s="1" customFormat="1" ht="22.5" customHeight="1">
      <c r="B94" s="155"/>
      <c r="C94" s="216" t="s">
        <v>116</v>
      </c>
      <c r="D94" s="216" t="s">
        <v>261</v>
      </c>
      <c r="E94" s="217" t="s">
        <v>287</v>
      </c>
      <c r="F94" s="218" t="s">
        <v>288</v>
      </c>
      <c r="G94" s="219" t="s">
        <v>207</v>
      </c>
      <c r="H94" s="220">
        <v>17.575</v>
      </c>
      <c r="I94" s="221"/>
      <c r="J94" s="222">
        <f>ROUND(I94*H94,2)</f>
        <v>0</v>
      </c>
      <c r="K94" s="218" t="s">
        <v>143</v>
      </c>
      <c r="L94" s="223"/>
      <c r="M94" s="224" t="s">
        <v>20</v>
      </c>
      <c r="N94" s="225" t="s">
        <v>48</v>
      </c>
      <c r="O94" s="35"/>
      <c r="P94" s="165">
        <f>O94*H94</f>
        <v>0</v>
      </c>
      <c r="Q94" s="165">
        <v>0</v>
      </c>
      <c r="R94" s="165">
        <f>Q94*H94</f>
        <v>0</v>
      </c>
      <c r="S94" s="165">
        <v>0</v>
      </c>
      <c r="T94" s="166">
        <f>S94*H94</f>
        <v>0</v>
      </c>
      <c r="AR94" s="17" t="s">
        <v>156</v>
      </c>
      <c r="AT94" s="17" t="s">
        <v>261</v>
      </c>
      <c r="AU94" s="17" t="s">
        <v>84</v>
      </c>
      <c r="AY94" s="17" t="s">
        <v>117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7" t="s">
        <v>22</v>
      </c>
      <c r="BK94" s="167">
        <f>ROUND(I94*H94,2)</f>
        <v>0</v>
      </c>
      <c r="BL94" s="17" t="s">
        <v>116</v>
      </c>
      <c r="BM94" s="17" t="s">
        <v>537</v>
      </c>
    </row>
    <row r="95" spans="2:51" s="11" customFormat="1" ht="22.5" customHeight="1">
      <c r="B95" s="188"/>
      <c r="D95" s="170" t="s">
        <v>187</v>
      </c>
      <c r="E95" s="196" t="s">
        <v>20</v>
      </c>
      <c r="F95" s="197" t="s">
        <v>538</v>
      </c>
      <c r="H95" s="198">
        <v>32.475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6" t="s">
        <v>187</v>
      </c>
      <c r="AU95" s="196" t="s">
        <v>84</v>
      </c>
      <c r="AV95" s="11" t="s">
        <v>84</v>
      </c>
      <c r="AW95" s="11" t="s">
        <v>41</v>
      </c>
      <c r="AX95" s="11" t="s">
        <v>77</v>
      </c>
      <c r="AY95" s="196" t="s">
        <v>117</v>
      </c>
    </row>
    <row r="96" spans="2:51" s="11" customFormat="1" ht="22.5" customHeight="1">
      <c r="B96" s="188"/>
      <c r="D96" s="170" t="s">
        <v>187</v>
      </c>
      <c r="E96" s="196" t="s">
        <v>20</v>
      </c>
      <c r="F96" s="197" t="s">
        <v>539</v>
      </c>
      <c r="H96" s="198">
        <v>-14.9</v>
      </c>
      <c r="I96" s="192"/>
      <c r="L96" s="188"/>
      <c r="M96" s="193"/>
      <c r="N96" s="194"/>
      <c r="O96" s="194"/>
      <c r="P96" s="194"/>
      <c r="Q96" s="194"/>
      <c r="R96" s="194"/>
      <c r="S96" s="194"/>
      <c r="T96" s="195"/>
      <c r="AT96" s="196" t="s">
        <v>187</v>
      </c>
      <c r="AU96" s="196" t="s">
        <v>84</v>
      </c>
      <c r="AV96" s="11" t="s">
        <v>84</v>
      </c>
      <c r="AW96" s="11" t="s">
        <v>41</v>
      </c>
      <c r="AX96" s="11" t="s">
        <v>77</v>
      </c>
      <c r="AY96" s="196" t="s">
        <v>117</v>
      </c>
    </row>
    <row r="97" spans="2:51" s="12" customFormat="1" ht="22.5" customHeight="1">
      <c r="B97" s="199"/>
      <c r="D97" s="168" t="s">
        <v>187</v>
      </c>
      <c r="E97" s="200" t="s">
        <v>20</v>
      </c>
      <c r="F97" s="201" t="s">
        <v>223</v>
      </c>
      <c r="H97" s="202">
        <v>17.575</v>
      </c>
      <c r="I97" s="203"/>
      <c r="L97" s="199"/>
      <c r="M97" s="204"/>
      <c r="N97" s="205"/>
      <c r="O97" s="205"/>
      <c r="P97" s="205"/>
      <c r="Q97" s="205"/>
      <c r="R97" s="205"/>
      <c r="S97" s="205"/>
      <c r="T97" s="206"/>
      <c r="AT97" s="207" t="s">
        <v>187</v>
      </c>
      <c r="AU97" s="207" t="s">
        <v>84</v>
      </c>
      <c r="AV97" s="12" t="s">
        <v>116</v>
      </c>
      <c r="AW97" s="12" t="s">
        <v>41</v>
      </c>
      <c r="AX97" s="12" t="s">
        <v>22</v>
      </c>
      <c r="AY97" s="207" t="s">
        <v>117</v>
      </c>
    </row>
    <row r="98" spans="2:65" s="1" customFormat="1" ht="22.5" customHeight="1">
      <c r="B98" s="155"/>
      <c r="C98" s="156" t="s">
        <v>140</v>
      </c>
      <c r="D98" s="156" t="s">
        <v>118</v>
      </c>
      <c r="E98" s="157" t="s">
        <v>292</v>
      </c>
      <c r="F98" s="158" t="s">
        <v>293</v>
      </c>
      <c r="G98" s="159" t="s">
        <v>182</v>
      </c>
      <c r="H98" s="160">
        <v>216.5</v>
      </c>
      <c r="I98" s="161"/>
      <c r="J98" s="162">
        <f>ROUND(I98*H98,2)</f>
        <v>0</v>
      </c>
      <c r="K98" s="158" t="s">
        <v>122</v>
      </c>
      <c r="L98" s="34"/>
      <c r="M98" s="163" t="s">
        <v>20</v>
      </c>
      <c r="N98" s="164" t="s">
        <v>48</v>
      </c>
      <c r="O98" s="35"/>
      <c r="P98" s="165">
        <f>O98*H98</f>
        <v>0</v>
      </c>
      <c r="Q98" s="165">
        <v>0</v>
      </c>
      <c r="R98" s="165">
        <f>Q98*H98</f>
        <v>0</v>
      </c>
      <c r="S98" s="165">
        <v>0</v>
      </c>
      <c r="T98" s="166">
        <f>S98*H98</f>
        <v>0</v>
      </c>
      <c r="AR98" s="17" t="s">
        <v>116</v>
      </c>
      <c r="AT98" s="17" t="s">
        <v>118</v>
      </c>
      <c r="AU98" s="17" t="s">
        <v>84</v>
      </c>
      <c r="AY98" s="17" t="s">
        <v>117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7" t="s">
        <v>22</v>
      </c>
      <c r="BK98" s="167">
        <f>ROUND(I98*H98,2)</f>
        <v>0</v>
      </c>
      <c r="BL98" s="17" t="s">
        <v>116</v>
      </c>
      <c r="BM98" s="17" t="s">
        <v>540</v>
      </c>
    </row>
    <row r="99" spans="2:65" s="1" customFormat="1" ht="22.5" customHeight="1">
      <c r="B99" s="155"/>
      <c r="C99" s="216" t="s">
        <v>148</v>
      </c>
      <c r="D99" s="216" t="s">
        <v>261</v>
      </c>
      <c r="E99" s="217" t="s">
        <v>296</v>
      </c>
      <c r="F99" s="218" t="s">
        <v>297</v>
      </c>
      <c r="G99" s="219" t="s">
        <v>298</v>
      </c>
      <c r="H99" s="220">
        <v>7.578</v>
      </c>
      <c r="I99" s="221"/>
      <c r="J99" s="222">
        <f>ROUND(I99*H99,2)</f>
        <v>0</v>
      </c>
      <c r="K99" s="218" t="s">
        <v>122</v>
      </c>
      <c r="L99" s="223"/>
      <c r="M99" s="224" t="s">
        <v>20</v>
      </c>
      <c r="N99" s="225" t="s">
        <v>48</v>
      </c>
      <c r="O99" s="35"/>
      <c r="P99" s="165">
        <f>O99*H99</f>
        <v>0</v>
      </c>
      <c r="Q99" s="165">
        <v>0.001</v>
      </c>
      <c r="R99" s="165">
        <f>Q99*H99</f>
        <v>0.0075780000000000005</v>
      </c>
      <c r="S99" s="165">
        <v>0</v>
      </c>
      <c r="T99" s="166">
        <f>S99*H99</f>
        <v>0</v>
      </c>
      <c r="AR99" s="17" t="s">
        <v>156</v>
      </c>
      <c r="AT99" s="17" t="s">
        <v>261</v>
      </c>
      <c r="AU99" s="17" t="s">
        <v>84</v>
      </c>
      <c r="AY99" s="17" t="s">
        <v>117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22</v>
      </c>
      <c r="BK99" s="167">
        <f>ROUND(I99*H99,2)</f>
        <v>0</v>
      </c>
      <c r="BL99" s="17" t="s">
        <v>116</v>
      </c>
      <c r="BM99" s="17" t="s">
        <v>541</v>
      </c>
    </row>
    <row r="100" spans="2:51" s="11" customFormat="1" ht="22.5" customHeight="1">
      <c r="B100" s="188"/>
      <c r="D100" s="168" t="s">
        <v>187</v>
      </c>
      <c r="E100" s="189" t="s">
        <v>20</v>
      </c>
      <c r="F100" s="190" t="s">
        <v>542</v>
      </c>
      <c r="H100" s="191">
        <v>7.578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96" t="s">
        <v>187</v>
      </c>
      <c r="AU100" s="196" t="s">
        <v>84</v>
      </c>
      <c r="AV100" s="11" t="s">
        <v>84</v>
      </c>
      <c r="AW100" s="11" t="s">
        <v>41</v>
      </c>
      <c r="AX100" s="11" t="s">
        <v>22</v>
      </c>
      <c r="AY100" s="196" t="s">
        <v>117</v>
      </c>
    </row>
    <row r="101" spans="2:65" s="1" customFormat="1" ht="22.5" customHeight="1">
      <c r="B101" s="155"/>
      <c r="C101" s="156" t="s">
        <v>152</v>
      </c>
      <c r="D101" s="156" t="s">
        <v>118</v>
      </c>
      <c r="E101" s="157" t="s">
        <v>302</v>
      </c>
      <c r="F101" s="158" t="s">
        <v>303</v>
      </c>
      <c r="G101" s="159" t="s">
        <v>182</v>
      </c>
      <c r="H101" s="160">
        <v>345.8</v>
      </c>
      <c r="I101" s="161"/>
      <c r="J101" s="162">
        <f>ROUND(I101*H101,2)</f>
        <v>0</v>
      </c>
      <c r="K101" s="158" t="s">
        <v>122</v>
      </c>
      <c r="L101" s="34"/>
      <c r="M101" s="163" t="s">
        <v>20</v>
      </c>
      <c r="N101" s="164" t="s">
        <v>48</v>
      </c>
      <c r="O101" s="35"/>
      <c r="P101" s="165">
        <f>O101*H101</f>
        <v>0</v>
      </c>
      <c r="Q101" s="165">
        <v>0</v>
      </c>
      <c r="R101" s="165">
        <f>Q101*H101</f>
        <v>0</v>
      </c>
      <c r="S101" s="165">
        <v>0</v>
      </c>
      <c r="T101" s="166">
        <f>S101*H101</f>
        <v>0</v>
      </c>
      <c r="AR101" s="17" t="s">
        <v>116</v>
      </c>
      <c r="AT101" s="17" t="s">
        <v>118</v>
      </c>
      <c r="AU101" s="17" t="s">
        <v>84</v>
      </c>
      <c r="AY101" s="17" t="s">
        <v>117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7" t="s">
        <v>22</v>
      </c>
      <c r="BK101" s="167">
        <f>ROUND(I101*H101,2)</f>
        <v>0</v>
      </c>
      <c r="BL101" s="17" t="s">
        <v>116</v>
      </c>
      <c r="BM101" s="17" t="s">
        <v>543</v>
      </c>
    </row>
    <row r="102" spans="2:65" s="1" customFormat="1" ht="22.5" customHeight="1">
      <c r="B102" s="155"/>
      <c r="C102" s="156" t="s">
        <v>156</v>
      </c>
      <c r="D102" s="156" t="s">
        <v>118</v>
      </c>
      <c r="E102" s="157" t="s">
        <v>306</v>
      </c>
      <c r="F102" s="158" t="s">
        <v>307</v>
      </c>
      <c r="G102" s="159" t="s">
        <v>182</v>
      </c>
      <c r="H102" s="160">
        <v>216.5</v>
      </c>
      <c r="I102" s="161"/>
      <c r="J102" s="162">
        <f>ROUND(I102*H102,2)</f>
        <v>0</v>
      </c>
      <c r="K102" s="158" t="s">
        <v>122</v>
      </c>
      <c r="L102" s="34"/>
      <c r="M102" s="163" t="s">
        <v>20</v>
      </c>
      <c r="N102" s="164" t="s">
        <v>48</v>
      </c>
      <c r="O102" s="35"/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AR102" s="17" t="s">
        <v>116</v>
      </c>
      <c r="AT102" s="17" t="s">
        <v>118</v>
      </c>
      <c r="AU102" s="17" t="s">
        <v>84</v>
      </c>
      <c r="AY102" s="17" t="s">
        <v>117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22</v>
      </c>
      <c r="BK102" s="167">
        <f>ROUND(I102*H102,2)</f>
        <v>0</v>
      </c>
      <c r="BL102" s="17" t="s">
        <v>116</v>
      </c>
      <c r="BM102" s="17" t="s">
        <v>544</v>
      </c>
    </row>
    <row r="103" spans="2:65" s="1" customFormat="1" ht="22.5" customHeight="1">
      <c r="B103" s="155"/>
      <c r="C103" s="156" t="s">
        <v>160</v>
      </c>
      <c r="D103" s="156" t="s">
        <v>118</v>
      </c>
      <c r="E103" s="157" t="s">
        <v>310</v>
      </c>
      <c r="F103" s="158" t="s">
        <v>311</v>
      </c>
      <c r="G103" s="159" t="s">
        <v>182</v>
      </c>
      <c r="H103" s="160">
        <v>216.5</v>
      </c>
      <c r="I103" s="161"/>
      <c r="J103" s="162">
        <f>ROUND(I103*H103,2)</f>
        <v>0</v>
      </c>
      <c r="K103" s="158" t="s">
        <v>122</v>
      </c>
      <c r="L103" s="34"/>
      <c r="M103" s="163" t="s">
        <v>20</v>
      </c>
      <c r="N103" s="164" t="s">
        <v>48</v>
      </c>
      <c r="O103" s="35"/>
      <c r="P103" s="165">
        <f>O103*H103</f>
        <v>0</v>
      </c>
      <c r="Q103" s="165">
        <v>0</v>
      </c>
      <c r="R103" s="165">
        <f>Q103*H103</f>
        <v>0</v>
      </c>
      <c r="S103" s="165">
        <v>0</v>
      </c>
      <c r="T103" s="166">
        <f>S103*H103</f>
        <v>0</v>
      </c>
      <c r="AR103" s="17" t="s">
        <v>116</v>
      </c>
      <c r="AT103" s="17" t="s">
        <v>118</v>
      </c>
      <c r="AU103" s="17" t="s">
        <v>84</v>
      </c>
      <c r="AY103" s="17" t="s">
        <v>117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7" t="s">
        <v>22</v>
      </c>
      <c r="BK103" s="167">
        <f>ROUND(I103*H103,2)</f>
        <v>0</v>
      </c>
      <c r="BL103" s="17" t="s">
        <v>116</v>
      </c>
      <c r="BM103" s="17" t="s">
        <v>545</v>
      </c>
    </row>
    <row r="104" spans="2:63" s="9" customFormat="1" ht="29.25" customHeight="1">
      <c r="B104" s="143"/>
      <c r="D104" s="144" t="s">
        <v>76</v>
      </c>
      <c r="E104" s="186" t="s">
        <v>140</v>
      </c>
      <c r="F104" s="186" t="s">
        <v>329</v>
      </c>
      <c r="I104" s="146"/>
      <c r="J104" s="187">
        <f>BK104</f>
        <v>0</v>
      </c>
      <c r="L104" s="143"/>
      <c r="M104" s="148"/>
      <c r="N104" s="149"/>
      <c r="O104" s="149"/>
      <c r="P104" s="150">
        <f>SUM(P105:P126)</f>
        <v>0</v>
      </c>
      <c r="Q104" s="149"/>
      <c r="R104" s="150">
        <f>SUM(R105:R126)</f>
        <v>78.30575900000001</v>
      </c>
      <c r="S104" s="149"/>
      <c r="T104" s="151">
        <f>SUM(T105:T126)</f>
        <v>0</v>
      </c>
      <c r="AR104" s="152" t="s">
        <v>22</v>
      </c>
      <c r="AT104" s="153" t="s">
        <v>76</v>
      </c>
      <c r="AU104" s="153" t="s">
        <v>22</v>
      </c>
      <c r="AY104" s="152" t="s">
        <v>117</v>
      </c>
      <c r="BK104" s="154">
        <f>SUM(BK105:BK126)</f>
        <v>0</v>
      </c>
    </row>
    <row r="105" spans="2:65" s="1" customFormat="1" ht="22.5" customHeight="1">
      <c r="B105" s="155"/>
      <c r="C105" s="156" t="s">
        <v>27</v>
      </c>
      <c r="D105" s="156" t="s">
        <v>118</v>
      </c>
      <c r="E105" s="157" t="s">
        <v>331</v>
      </c>
      <c r="F105" s="158" t="s">
        <v>332</v>
      </c>
      <c r="G105" s="159" t="s">
        <v>182</v>
      </c>
      <c r="H105" s="160">
        <v>345.8</v>
      </c>
      <c r="I105" s="161"/>
      <c r="J105" s="162">
        <f>ROUND(I105*H105,2)</f>
        <v>0</v>
      </c>
      <c r="K105" s="158" t="s">
        <v>122</v>
      </c>
      <c r="L105" s="34"/>
      <c r="M105" s="163" t="s">
        <v>20</v>
      </c>
      <c r="N105" s="164" t="s">
        <v>48</v>
      </c>
      <c r="O105" s="35"/>
      <c r="P105" s="165">
        <f>O105*H105</f>
        <v>0</v>
      </c>
      <c r="Q105" s="165">
        <v>0</v>
      </c>
      <c r="R105" s="165">
        <f>Q105*H105</f>
        <v>0</v>
      </c>
      <c r="S105" s="165">
        <v>0</v>
      </c>
      <c r="T105" s="166">
        <f>S105*H105</f>
        <v>0</v>
      </c>
      <c r="AR105" s="17" t="s">
        <v>116</v>
      </c>
      <c r="AT105" s="17" t="s">
        <v>118</v>
      </c>
      <c r="AU105" s="17" t="s">
        <v>84</v>
      </c>
      <c r="AY105" s="17" t="s">
        <v>117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7" t="s">
        <v>22</v>
      </c>
      <c r="BK105" s="167">
        <f>ROUND(I105*H105,2)</f>
        <v>0</v>
      </c>
      <c r="BL105" s="17" t="s">
        <v>116</v>
      </c>
      <c r="BM105" s="17" t="s">
        <v>546</v>
      </c>
    </row>
    <row r="106" spans="2:65" s="1" customFormat="1" ht="22.5" customHeight="1">
      <c r="B106" s="155"/>
      <c r="C106" s="156" t="s">
        <v>224</v>
      </c>
      <c r="D106" s="156" t="s">
        <v>118</v>
      </c>
      <c r="E106" s="157" t="s">
        <v>337</v>
      </c>
      <c r="F106" s="158" t="s">
        <v>338</v>
      </c>
      <c r="G106" s="159" t="s">
        <v>182</v>
      </c>
      <c r="H106" s="160">
        <v>12.5</v>
      </c>
      <c r="I106" s="161"/>
      <c r="J106" s="162">
        <f>ROUND(I106*H106,2)</f>
        <v>0</v>
      </c>
      <c r="K106" s="158" t="s">
        <v>122</v>
      </c>
      <c r="L106" s="34"/>
      <c r="M106" s="163" t="s">
        <v>20</v>
      </c>
      <c r="N106" s="164" t="s">
        <v>48</v>
      </c>
      <c r="O106" s="35"/>
      <c r="P106" s="165">
        <f>O106*H106</f>
        <v>0</v>
      </c>
      <c r="Q106" s="165">
        <v>0</v>
      </c>
      <c r="R106" s="165">
        <f>Q106*H106</f>
        <v>0</v>
      </c>
      <c r="S106" s="165">
        <v>0</v>
      </c>
      <c r="T106" s="166">
        <f>S106*H106</f>
        <v>0</v>
      </c>
      <c r="AR106" s="17" t="s">
        <v>116</v>
      </c>
      <c r="AT106" s="17" t="s">
        <v>118</v>
      </c>
      <c r="AU106" s="17" t="s">
        <v>84</v>
      </c>
      <c r="AY106" s="17" t="s">
        <v>117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7" t="s">
        <v>22</v>
      </c>
      <c r="BK106" s="167">
        <f>ROUND(I106*H106,2)</f>
        <v>0</v>
      </c>
      <c r="BL106" s="17" t="s">
        <v>116</v>
      </c>
      <c r="BM106" s="17" t="s">
        <v>547</v>
      </c>
    </row>
    <row r="107" spans="2:65" s="1" customFormat="1" ht="22.5" customHeight="1">
      <c r="B107" s="155"/>
      <c r="C107" s="156" t="s">
        <v>229</v>
      </c>
      <c r="D107" s="156" t="s">
        <v>118</v>
      </c>
      <c r="E107" s="157" t="s">
        <v>548</v>
      </c>
      <c r="F107" s="158" t="s">
        <v>549</v>
      </c>
      <c r="G107" s="159" t="s">
        <v>182</v>
      </c>
      <c r="H107" s="160">
        <v>345.8</v>
      </c>
      <c r="I107" s="161"/>
      <c r="J107" s="162">
        <f>ROUND(I107*H107,2)</f>
        <v>0</v>
      </c>
      <c r="K107" s="158" t="s">
        <v>122</v>
      </c>
      <c r="L107" s="34"/>
      <c r="M107" s="163" t="s">
        <v>20</v>
      </c>
      <c r="N107" s="164" t="s">
        <v>48</v>
      </c>
      <c r="O107" s="35"/>
      <c r="P107" s="165">
        <f>O107*H107</f>
        <v>0</v>
      </c>
      <c r="Q107" s="165">
        <v>0.08425</v>
      </c>
      <c r="R107" s="165">
        <f>Q107*H107</f>
        <v>29.133650000000003</v>
      </c>
      <c r="S107" s="165">
        <v>0</v>
      </c>
      <c r="T107" s="166">
        <f>S107*H107</f>
        <v>0</v>
      </c>
      <c r="AR107" s="17" t="s">
        <v>116</v>
      </c>
      <c r="AT107" s="17" t="s">
        <v>118</v>
      </c>
      <c r="AU107" s="17" t="s">
        <v>84</v>
      </c>
      <c r="AY107" s="17" t="s">
        <v>117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7" t="s">
        <v>22</v>
      </c>
      <c r="BK107" s="167">
        <f>ROUND(I107*H107,2)</f>
        <v>0</v>
      </c>
      <c r="BL107" s="17" t="s">
        <v>116</v>
      </c>
      <c r="BM107" s="17" t="s">
        <v>550</v>
      </c>
    </row>
    <row r="108" spans="2:51" s="11" customFormat="1" ht="22.5" customHeight="1">
      <c r="B108" s="188"/>
      <c r="D108" s="170" t="s">
        <v>187</v>
      </c>
      <c r="E108" s="196" t="s">
        <v>20</v>
      </c>
      <c r="F108" s="197" t="s">
        <v>551</v>
      </c>
      <c r="H108" s="198">
        <v>118</v>
      </c>
      <c r="I108" s="192"/>
      <c r="L108" s="188"/>
      <c r="M108" s="193"/>
      <c r="N108" s="194"/>
      <c r="O108" s="194"/>
      <c r="P108" s="194"/>
      <c r="Q108" s="194"/>
      <c r="R108" s="194"/>
      <c r="S108" s="194"/>
      <c r="T108" s="195"/>
      <c r="AT108" s="196" t="s">
        <v>187</v>
      </c>
      <c r="AU108" s="196" t="s">
        <v>84</v>
      </c>
      <c r="AV108" s="11" t="s">
        <v>84</v>
      </c>
      <c r="AW108" s="11" t="s">
        <v>41</v>
      </c>
      <c r="AX108" s="11" t="s">
        <v>77</v>
      </c>
      <c r="AY108" s="196" t="s">
        <v>117</v>
      </c>
    </row>
    <row r="109" spans="2:51" s="11" customFormat="1" ht="22.5" customHeight="1">
      <c r="B109" s="188"/>
      <c r="D109" s="170" t="s">
        <v>187</v>
      </c>
      <c r="E109" s="196" t="s">
        <v>20</v>
      </c>
      <c r="F109" s="197" t="s">
        <v>552</v>
      </c>
      <c r="H109" s="198">
        <v>7.8</v>
      </c>
      <c r="I109" s="192"/>
      <c r="L109" s="188"/>
      <c r="M109" s="193"/>
      <c r="N109" s="194"/>
      <c r="O109" s="194"/>
      <c r="P109" s="194"/>
      <c r="Q109" s="194"/>
      <c r="R109" s="194"/>
      <c r="S109" s="194"/>
      <c r="T109" s="195"/>
      <c r="AT109" s="196" t="s">
        <v>187</v>
      </c>
      <c r="AU109" s="196" t="s">
        <v>84</v>
      </c>
      <c r="AV109" s="11" t="s">
        <v>84</v>
      </c>
      <c r="AW109" s="11" t="s">
        <v>41</v>
      </c>
      <c r="AX109" s="11" t="s">
        <v>77</v>
      </c>
      <c r="AY109" s="196" t="s">
        <v>117</v>
      </c>
    </row>
    <row r="110" spans="2:51" s="11" customFormat="1" ht="22.5" customHeight="1">
      <c r="B110" s="188"/>
      <c r="D110" s="170" t="s">
        <v>187</v>
      </c>
      <c r="E110" s="196" t="s">
        <v>20</v>
      </c>
      <c r="F110" s="197" t="s">
        <v>553</v>
      </c>
      <c r="H110" s="198">
        <v>210</v>
      </c>
      <c r="I110" s="192"/>
      <c r="L110" s="188"/>
      <c r="M110" s="193"/>
      <c r="N110" s="194"/>
      <c r="O110" s="194"/>
      <c r="P110" s="194"/>
      <c r="Q110" s="194"/>
      <c r="R110" s="194"/>
      <c r="S110" s="194"/>
      <c r="T110" s="195"/>
      <c r="AT110" s="196" t="s">
        <v>187</v>
      </c>
      <c r="AU110" s="196" t="s">
        <v>84</v>
      </c>
      <c r="AV110" s="11" t="s">
        <v>84</v>
      </c>
      <c r="AW110" s="11" t="s">
        <v>41</v>
      </c>
      <c r="AX110" s="11" t="s">
        <v>77</v>
      </c>
      <c r="AY110" s="196" t="s">
        <v>117</v>
      </c>
    </row>
    <row r="111" spans="2:51" s="11" customFormat="1" ht="22.5" customHeight="1">
      <c r="B111" s="188"/>
      <c r="D111" s="170" t="s">
        <v>187</v>
      </c>
      <c r="E111" s="196" t="s">
        <v>20</v>
      </c>
      <c r="F111" s="197" t="s">
        <v>554</v>
      </c>
      <c r="H111" s="198">
        <v>10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96" t="s">
        <v>187</v>
      </c>
      <c r="AU111" s="196" t="s">
        <v>84</v>
      </c>
      <c r="AV111" s="11" t="s">
        <v>84</v>
      </c>
      <c r="AW111" s="11" t="s">
        <v>41</v>
      </c>
      <c r="AX111" s="11" t="s">
        <v>77</v>
      </c>
      <c r="AY111" s="196" t="s">
        <v>117</v>
      </c>
    </row>
    <row r="112" spans="2:51" s="12" customFormat="1" ht="22.5" customHeight="1">
      <c r="B112" s="199"/>
      <c r="D112" s="168" t="s">
        <v>187</v>
      </c>
      <c r="E112" s="200" t="s">
        <v>20</v>
      </c>
      <c r="F112" s="201" t="s">
        <v>223</v>
      </c>
      <c r="H112" s="202">
        <v>345.8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7" t="s">
        <v>187</v>
      </c>
      <c r="AU112" s="207" t="s">
        <v>84</v>
      </c>
      <c r="AV112" s="12" t="s">
        <v>116</v>
      </c>
      <c r="AW112" s="12" t="s">
        <v>41</v>
      </c>
      <c r="AX112" s="12" t="s">
        <v>22</v>
      </c>
      <c r="AY112" s="207" t="s">
        <v>117</v>
      </c>
    </row>
    <row r="113" spans="2:65" s="1" customFormat="1" ht="22.5" customHeight="1">
      <c r="B113" s="155"/>
      <c r="C113" s="216" t="s">
        <v>237</v>
      </c>
      <c r="D113" s="216" t="s">
        <v>261</v>
      </c>
      <c r="E113" s="217" t="s">
        <v>555</v>
      </c>
      <c r="F113" s="218" t="s">
        <v>556</v>
      </c>
      <c r="G113" s="219" t="s">
        <v>182</v>
      </c>
      <c r="H113" s="220">
        <v>18.334</v>
      </c>
      <c r="I113" s="221"/>
      <c r="J113" s="222">
        <f>ROUND(I113*H113,2)</f>
        <v>0</v>
      </c>
      <c r="K113" s="218" t="s">
        <v>122</v>
      </c>
      <c r="L113" s="223"/>
      <c r="M113" s="224" t="s">
        <v>20</v>
      </c>
      <c r="N113" s="225" t="s">
        <v>48</v>
      </c>
      <c r="O113" s="35"/>
      <c r="P113" s="165">
        <f>O113*H113</f>
        <v>0</v>
      </c>
      <c r="Q113" s="165">
        <v>0.131</v>
      </c>
      <c r="R113" s="165">
        <f>Q113*H113</f>
        <v>2.401754</v>
      </c>
      <c r="S113" s="165">
        <v>0</v>
      </c>
      <c r="T113" s="166">
        <f>S113*H113</f>
        <v>0</v>
      </c>
      <c r="AR113" s="17" t="s">
        <v>156</v>
      </c>
      <c r="AT113" s="17" t="s">
        <v>261</v>
      </c>
      <c r="AU113" s="17" t="s">
        <v>84</v>
      </c>
      <c r="AY113" s="17" t="s">
        <v>117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7" t="s">
        <v>22</v>
      </c>
      <c r="BK113" s="167">
        <f>ROUND(I113*H113,2)</f>
        <v>0</v>
      </c>
      <c r="BL113" s="17" t="s">
        <v>116</v>
      </c>
      <c r="BM113" s="17" t="s">
        <v>557</v>
      </c>
    </row>
    <row r="114" spans="2:51" s="11" customFormat="1" ht="22.5" customHeight="1">
      <c r="B114" s="188"/>
      <c r="D114" s="168" t="s">
        <v>187</v>
      </c>
      <c r="E114" s="189" t="s">
        <v>20</v>
      </c>
      <c r="F114" s="190" t="s">
        <v>558</v>
      </c>
      <c r="H114" s="191">
        <v>18.334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6" t="s">
        <v>187</v>
      </c>
      <c r="AU114" s="196" t="s">
        <v>84</v>
      </c>
      <c r="AV114" s="11" t="s">
        <v>84</v>
      </c>
      <c r="AW114" s="11" t="s">
        <v>41</v>
      </c>
      <c r="AX114" s="11" t="s">
        <v>22</v>
      </c>
      <c r="AY114" s="196" t="s">
        <v>117</v>
      </c>
    </row>
    <row r="115" spans="2:65" s="1" customFormat="1" ht="22.5" customHeight="1">
      <c r="B115" s="155"/>
      <c r="C115" s="216" t="s">
        <v>246</v>
      </c>
      <c r="D115" s="216" t="s">
        <v>261</v>
      </c>
      <c r="E115" s="217" t="s">
        <v>559</v>
      </c>
      <c r="F115" s="218" t="s">
        <v>560</v>
      </c>
      <c r="G115" s="219" t="s">
        <v>182</v>
      </c>
      <c r="H115" s="220">
        <v>331.28</v>
      </c>
      <c r="I115" s="221"/>
      <c r="J115" s="222">
        <f>ROUND(I115*H115,2)</f>
        <v>0</v>
      </c>
      <c r="K115" s="218" t="s">
        <v>122</v>
      </c>
      <c r="L115" s="223"/>
      <c r="M115" s="224" t="s">
        <v>20</v>
      </c>
      <c r="N115" s="225" t="s">
        <v>48</v>
      </c>
      <c r="O115" s="35"/>
      <c r="P115" s="165">
        <f>O115*H115</f>
        <v>0</v>
      </c>
      <c r="Q115" s="165">
        <v>0.131</v>
      </c>
      <c r="R115" s="165">
        <f>Q115*H115</f>
        <v>43.39768</v>
      </c>
      <c r="S115" s="165">
        <v>0</v>
      </c>
      <c r="T115" s="166">
        <f>S115*H115</f>
        <v>0</v>
      </c>
      <c r="AR115" s="17" t="s">
        <v>156</v>
      </c>
      <c r="AT115" s="17" t="s">
        <v>261</v>
      </c>
      <c r="AU115" s="17" t="s">
        <v>84</v>
      </c>
      <c r="AY115" s="17" t="s">
        <v>117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7" t="s">
        <v>22</v>
      </c>
      <c r="BK115" s="167">
        <f>ROUND(I115*H115,2)</f>
        <v>0</v>
      </c>
      <c r="BL115" s="17" t="s">
        <v>116</v>
      </c>
      <c r="BM115" s="17" t="s">
        <v>561</v>
      </c>
    </row>
    <row r="116" spans="2:51" s="11" customFormat="1" ht="22.5" customHeight="1">
      <c r="B116" s="188"/>
      <c r="D116" s="168" t="s">
        <v>187</v>
      </c>
      <c r="E116" s="189" t="s">
        <v>20</v>
      </c>
      <c r="F116" s="190" t="s">
        <v>562</v>
      </c>
      <c r="H116" s="191">
        <v>331.28</v>
      </c>
      <c r="I116" s="192"/>
      <c r="L116" s="188"/>
      <c r="M116" s="193"/>
      <c r="N116" s="194"/>
      <c r="O116" s="194"/>
      <c r="P116" s="194"/>
      <c r="Q116" s="194"/>
      <c r="R116" s="194"/>
      <c r="S116" s="194"/>
      <c r="T116" s="195"/>
      <c r="AT116" s="196" t="s">
        <v>187</v>
      </c>
      <c r="AU116" s="196" t="s">
        <v>84</v>
      </c>
      <c r="AV116" s="11" t="s">
        <v>84</v>
      </c>
      <c r="AW116" s="11" t="s">
        <v>41</v>
      </c>
      <c r="AX116" s="11" t="s">
        <v>22</v>
      </c>
      <c r="AY116" s="196" t="s">
        <v>117</v>
      </c>
    </row>
    <row r="117" spans="2:65" s="1" customFormat="1" ht="31.5" customHeight="1">
      <c r="B117" s="155"/>
      <c r="C117" s="156" t="s">
        <v>8</v>
      </c>
      <c r="D117" s="156" t="s">
        <v>118</v>
      </c>
      <c r="E117" s="157" t="s">
        <v>563</v>
      </c>
      <c r="F117" s="158" t="s">
        <v>564</v>
      </c>
      <c r="G117" s="159" t="s">
        <v>182</v>
      </c>
      <c r="H117" s="160">
        <v>17.8</v>
      </c>
      <c r="I117" s="161"/>
      <c r="J117" s="162">
        <f>ROUND(I117*H117,2)</f>
        <v>0</v>
      </c>
      <c r="K117" s="158" t="s">
        <v>122</v>
      </c>
      <c r="L117" s="34"/>
      <c r="M117" s="163" t="s">
        <v>20</v>
      </c>
      <c r="N117" s="164" t="s">
        <v>48</v>
      </c>
      <c r="O117" s="35"/>
      <c r="P117" s="165">
        <f>O117*H117</f>
        <v>0</v>
      </c>
      <c r="Q117" s="165">
        <v>0</v>
      </c>
      <c r="R117" s="165">
        <f>Q117*H117</f>
        <v>0</v>
      </c>
      <c r="S117" s="165">
        <v>0</v>
      </c>
      <c r="T117" s="166">
        <f>S117*H117</f>
        <v>0</v>
      </c>
      <c r="AR117" s="17" t="s">
        <v>116</v>
      </c>
      <c r="AT117" s="17" t="s">
        <v>118</v>
      </c>
      <c r="AU117" s="17" t="s">
        <v>84</v>
      </c>
      <c r="AY117" s="17" t="s">
        <v>117</v>
      </c>
      <c r="BE117" s="167">
        <f>IF(N117="základní",J117,0)</f>
        <v>0</v>
      </c>
      <c r="BF117" s="167">
        <f>IF(N117="snížená",J117,0)</f>
        <v>0</v>
      </c>
      <c r="BG117" s="167">
        <f>IF(N117="zákl. přenesená",J117,0)</f>
        <v>0</v>
      </c>
      <c r="BH117" s="167">
        <f>IF(N117="sníž. přenesená",J117,0)</f>
        <v>0</v>
      </c>
      <c r="BI117" s="167">
        <f>IF(N117="nulová",J117,0)</f>
        <v>0</v>
      </c>
      <c r="BJ117" s="17" t="s">
        <v>22</v>
      </c>
      <c r="BK117" s="167">
        <f>ROUND(I117*H117,2)</f>
        <v>0</v>
      </c>
      <c r="BL117" s="17" t="s">
        <v>116</v>
      </c>
      <c r="BM117" s="17" t="s">
        <v>565</v>
      </c>
    </row>
    <row r="118" spans="2:65" s="1" customFormat="1" ht="22.5" customHeight="1">
      <c r="B118" s="155"/>
      <c r="C118" s="156" t="s">
        <v>260</v>
      </c>
      <c r="D118" s="156" t="s">
        <v>118</v>
      </c>
      <c r="E118" s="157" t="s">
        <v>566</v>
      </c>
      <c r="F118" s="158" t="s">
        <v>567</v>
      </c>
      <c r="G118" s="159" t="s">
        <v>182</v>
      </c>
      <c r="H118" s="160">
        <v>12.5</v>
      </c>
      <c r="I118" s="161"/>
      <c r="J118" s="162">
        <f>ROUND(I118*H118,2)</f>
        <v>0</v>
      </c>
      <c r="K118" s="158" t="s">
        <v>122</v>
      </c>
      <c r="L118" s="34"/>
      <c r="M118" s="163" t="s">
        <v>20</v>
      </c>
      <c r="N118" s="164" t="s">
        <v>48</v>
      </c>
      <c r="O118" s="35"/>
      <c r="P118" s="165">
        <f>O118*H118</f>
        <v>0</v>
      </c>
      <c r="Q118" s="165">
        <v>0.08565</v>
      </c>
      <c r="R118" s="165">
        <f>Q118*H118</f>
        <v>1.0706250000000002</v>
      </c>
      <c r="S118" s="165">
        <v>0</v>
      </c>
      <c r="T118" s="166">
        <f>S118*H118</f>
        <v>0</v>
      </c>
      <c r="AR118" s="17" t="s">
        <v>116</v>
      </c>
      <c r="AT118" s="17" t="s">
        <v>118</v>
      </c>
      <c r="AU118" s="17" t="s">
        <v>84</v>
      </c>
      <c r="AY118" s="17" t="s">
        <v>117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7" t="s">
        <v>22</v>
      </c>
      <c r="BK118" s="167">
        <f>ROUND(I118*H118,2)</f>
        <v>0</v>
      </c>
      <c r="BL118" s="17" t="s">
        <v>116</v>
      </c>
      <c r="BM118" s="17" t="s">
        <v>568</v>
      </c>
    </row>
    <row r="119" spans="2:51" s="11" customFormat="1" ht="22.5" customHeight="1">
      <c r="B119" s="188"/>
      <c r="D119" s="170" t="s">
        <v>187</v>
      </c>
      <c r="E119" s="196" t="s">
        <v>20</v>
      </c>
      <c r="F119" s="197" t="s">
        <v>569</v>
      </c>
      <c r="H119" s="198">
        <v>9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96" t="s">
        <v>187</v>
      </c>
      <c r="AU119" s="196" t="s">
        <v>84</v>
      </c>
      <c r="AV119" s="11" t="s">
        <v>84</v>
      </c>
      <c r="AW119" s="11" t="s">
        <v>41</v>
      </c>
      <c r="AX119" s="11" t="s">
        <v>77</v>
      </c>
      <c r="AY119" s="196" t="s">
        <v>117</v>
      </c>
    </row>
    <row r="120" spans="2:51" s="11" customFormat="1" ht="22.5" customHeight="1">
      <c r="B120" s="188"/>
      <c r="D120" s="170" t="s">
        <v>187</v>
      </c>
      <c r="E120" s="196" t="s">
        <v>20</v>
      </c>
      <c r="F120" s="197" t="s">
        <v>570</v>
      </c>
      <c r="H120" s="198">
        <v>3.5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96" t="s">
        <v>187</v>
      </c>
      <c r="AU120" s="196" t="s">
        <v>84</v>
      </c>
      <c r="AV120" s="11" t="s">
        <v>84</v>
      </c>
      <c r="AW120" s="11" t="s">
        <v>41</v>
      </c>
      <c r="AX120" s="11" t="s">
        <v>77</v>
      </c>
      <c r="AY120" s="196" t="s">
        <v>117</v>
      </c>
    </row>
    <row r="121" spans="2:51" s="12" customFormat="1" ht="22.5" customHeight="1">
      <c r="B121" s="199"/>
      <c r="D121" s="168" t="s">
        <v>187</v>
      </c>
      <c r="E121" s="200" t="s">
        <v>20</v>
      </c>
      <c r="F121" s="201" t="s">
        <v>223</v>
      </c>
      <c r="H121" s="202">
        <v>12.5</v>
      </c>
      <c r="I121" s="203"/>
      <c r="L121" s="199"/>
      <c r="M121" s="204"/>
      <c r="N121" s="205"/>
      <c r="O121" s="205"/>
      <c r="P121" s="205"/>
      <c r="Q121" s="205"/>
      <c r="R121" s="205"/>
      <c r="S121" s="205"/>
      <c r="T121" s="206"/>
      <c r="AT121" s="207" t="s">
        <v>187</v>
      </c>
      <c r="AU121" s="207" t="s">
        <v>84</v>
      </c>
      <c r="AV121" s="12" t="s">
        <v>116</v>
      </c>
      <c r="AW121" s="12" t="s">
        <v>41</v>
      </c>
      <c r="AX121" s="12" t="s">
        <v>22</v>
      </c>
      <c r="AY121" s="207" t="s">
        <v>117</v>
      </c>
    </row>
    <row r="122" spans="2:65" s="1" customFormat="1" ht="22.5" customHeight="1">
      <c r="B122" s="155"/>
      <c r="C122" s="216" t="s">
        <v>266</v>
      </c>
      <c r="D122" s="216" t="s">
        <v>261</v>
      </c>
      <c r="E122" s="217" t="s">
        <v>571</v>
      </c>
      <c r="F122" s="218" t="s">
        <v>572</v>
      </c>
      <c r="G122" s="219" t="s">
        <v>182</v>
      </c>
      <c r="H122" s="220">
        <v>3.605</v>
      </c>
      <c r="I122" s="221"/>
      <c r="J122" s="222">
        <f>ROUND(I122*H122,2)</f>
        <v>0</v>
      </c>
      <c r="K122" s="218" t="s">
        <v>122</v>
      </c>
      <c r="L122" s="223"/>
      <c r="M122" s="224" t="s">
        <v>20</v>
      </c>
      <c r="N122" s="225" t="s">
        <v>48</v>
      </c>
      <c r="O122" s="35"/>
      <c r="P122" s="165">
        <f>O122*H122</f>
        <v>0</v>
      </c>
      <c r="Q122" s="165">
        <v>0.186</v>
      </c>
      <c r="R122" s="165">
        <f>Q122*H122</f>
        <v>0.67053</v>
      </c>
      <c r="S122" s="165">
        <v>0</v>
      </c>
      <c r="T122" s="166">
        <f>S122*H122</f>
        <v>0</v>
      </c>
      <c r="AR122" s="17" t="s">
        <v>156</v>
      </c>
      <c r="AT122" s="17" t="s">
        <v>261</v>
      </c>
      <c r="AU122" s="17" t="s">
        <v>84</v>
      </c>
      <c r="AY122" s="17" t="s">
        <v>117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7" t="s">
        <v>22</v>
      </c>
      <c r="BK122" s="167">
        <f>ROUND(I122*H122,2)</f>
        <v>0</v>
      </c>
      <c r="BL122" s="17" t="s">
        <v>116</v>
      </c>
      <c r="BM122" s="17" t="s">
        <v>573</v>
      </c>
    </row>
    <row r="123" spans="2:51" s="11" customFormat="1" ht="22.5" customHeight="1">
      <c r="B123" s="188"/>
      <c r="D123" s="168" t="s">
        <v>187</v>
      </c>
      <c r="E123" s="189" t="s">
        <v>20</v>
      </c>
      <c r="F123" s="190" t="s">
        <v>574</v>
      </c>
      <c r="H123" s="191">
        <v>3.605</v>
      </c>
      <c r="I123" s="192"/>
      <c r="L123" s="188"/>
      <c r="M123" s="193"/>
      <c r="N123" s="194"/>
      <c r="O123" s="194"/>
      <c r="P123" s="194"/>
      <c r="Q123" s="194"/>
      <c r="R123" s="194"/>
      <c r="S123" s="194"/>
      <c r="T123" s="195"/>
      <c r="AT123" s="196" t="s">
        <v>187</v>
      </c>
      <c r="AU123" s="196" t="s">
        <v>84</v>
      </c>
      <c r="AV123" s="11" t="s">
        <v>84</v>
      </c>
      <c r="AW123" s="11" t="s">
        <v>41</v>
      </c>
      <c r="AX123" s="11" t="s">
        <v>22</v>
      </c>
      <c r="AY123" s="196" t="s">
        <v>117</v>
      </c>
    </row>
    <row r="124" spans="2:65" s="1" customFormat="1" ht="22.5" customHeight="1">
      <c r="B124" s="155"/>
      <c r="C124" s="216" t="s">
        <v>272</v>
      </c>
      <c r="D124" s="216" t="s">
        <v>261</v>
      </c>
      <c r="E124" s="217" t="s">
        <v>575</v>
      </c>
      <c r="F124" s="218" t="s">
        <v>576</v>
      </c>
      <c r="G124" s="219" t="s">
        <v>182</v>
      </c>
      <c r="H124" s="220">
        <v>9.27</v>
      </c>
      <c r="I124" s="221"/>
      <c r="J124" s="222">
        <f>ROUND(I124*H124,2)</f>
        <v>0</v>
      </c>
      <c r="K124" s="218" t="s">
        <v>122</v>
      </c>
      <c r="L124" s="223"/>
      <c r="M124" s="224" t="s">
        <v>20</v>
      </c>
      <c r="N124" s="225" t="s">
        <v>48</v>
      </c>
      <c r="O124" s="35"/>
      <c r="P124" s="165">
        <f>O124*H124</f>
        <v>0</v>
      </c>
      <c r="Q124" s="165">
        <v>0.176</v>
      </c>
      <c r="R124" s="165">
        <f>Q124*H124</f>
        <v>1.6315199999999999</v>
      </c>
      <c r="S124" s="165">
        <v>0</v>
      </c>
      <c r="T124" s="166">
        <f>S124*H124</f>
        <v>0</v>
      </c>
      <c r="AR124" s="17" t="s">
        <v>156</v>
      </c>
      <c r="AT124" s="17" t="s">
        <v>261</v>
      </c>
      <c r="AU124" s="17" t="s">
        <v>84</v>
      </c>
      <c r="AY124" s="17" t="s">
        <v>117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7" t="s">
        <v>22</v>
      </c>
      <c r="BK124" s="167">
        <f>ROUND(I124*H124,2)</f>
        <v>0</v>
      </c>
      <c r="BL124" s="17" t="s">
        <v>116</v>
      </c>
      <c r="BM124" s="17" t="s">
        <v>577</v>
      </c>
    </row>
    <row r="125" spans="2:51" s="11" customFormat="1" ht="22.5" customHeight="1">
      <c r="B125" s="188"/>
      <c r="D125" s="168" t="s">
        <v>187</v>
      </c>
      <c r="E125" s="189" t="s">
        <v>20</v>
      </c>
      <c r="F125" s="190" t="s">
        <v>578</v>
      </c>
      <c r="H125" s="191">
        <v>9.27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96" t="s">
        <v>187</v>
      </c>
      <c r="AU125" s="196" t="s">
        <v>84</v>
      </c>
      <c r="AV125" s="11" t="s">
        <v>84</v>
      </c>
      <c r="AW125" s="11" t="s">
        <v>41</v>
      </c>
      <c r="AX125" s="11" t="s">
        <v>22</v>
      </c>
      <c r="AY125" s="196" t="s">
        <v>117</v>
      </c>
    </row>
    <row r="126" spans="2:65" s="1" customFormat="1" ht="31.5" customHeight="1">
      <c r="B126" s="155"/>
      <c r="C126" s="156" t="s">
        <v>277</v>
      </c>
      <c r="D126" s="156" t="s">
        <v>118</v>
      </c>
      <c r="E126" s="157" t="s">
        <v>579</v>
      </c>
      <c r="F126" s="158" t="s">
        <v>580</v>
      </c>
      <c r="G126" s="159" t="s">
        <v>182</v>
      </c>
      <c r="H126" s="160">
        <v>3.5</v>
      </c>
      <c r="I126" s="161"/>
      <c r="J126" s="162">
        <f>ROUND(I126*H126,2)</f>
        <v>0</v>
      </c>
      <c r="K126" s="158" t="s">
        <v>122</v>
      </c>
      <c r="L126" s="34"/>
      <c r="M126" s="163" t="s">
        <v>20</v>
      </c>
      <c r="N126" s="164" t="s">
        <v>48</v>
      </c>
      <c r="O126" s="35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AR126" s="17" t="s">
        <v>116</v>
      </c>
      <c r="AT126" s="17" t="s">
        <v>118</v>
      </c>
      <c r="AU126" s="17" t="s">
        <v>84</v>
      </c>
      <c r="AY126" s="17" t="s">
        <v>117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7" t="s">
        <v>22</v>
      </c>
      <c r="BK126" s="167">
        <f>ROUND(I126*H126,2)</f>
        <v>0</v>
      </c>
      <c r="BL126" s="17" t="s">
        <v>116</v>
      </c>
      <c r="BM126" s="17" t="s">
        <v>581</v>
      </c>
    </row>
    <row r="127" spans="2:63" s="9" customFormat="1" ht="29.25" customHeight="1">
      <c r="B127" s="143"/>
      <c r="D127" s="144" t="s">
        <v>76</v>
      </c>
      <c r="E127" s="186" t="s">
        <v>160</v>
      </c>
      <c r="F127" s="186" t="s">
        <v>388</v>
      </c>
      <c r="I127" s="146"/>
      <c r="J127" s="187">
        <f>BK127</f>
        <v>0</v>
      </c>
      <c r="L127" s="143"/>
      <c r="M127" s="148"/>
      <c r="N127" s="149"/>
      <c r="O127" s="149"/>
      <c r="P127" s="150">
        <f>SUM(P128:P130)</f>
        <v>0</v>
      </c>
      <c r="Q127" s="149"/>
      <c r="R127" s="150">
        <f>SUM(R128:R130)</f>
        <v>13.44672</v>
      </c>
      <c r="S127" s="149"/>
      <c r="T127" s="151">
        <f>SUM(T128:T130)</f>
        <v>0</v>
      </c>
      <c r="AR127" s="152" t="s">
        <v>22</v>
      </c>
      <c r="AT127" s="153" t="s">
        <v>76</v>
      </c>
      <c r="AU127" s="153" t="s">
        <v>22</v>
      </c>
      <c r="AY127" s="152" t="s">
        <v>117</v>
      </c>
      <c r="BK127" s="154">
        <f>SUM(BK128:BK130)</f>
        <v>0</v>
      </c>
    </row>
    <row r="128" spans="2:65" s="1" customFormat="1" ht="22.5" customHeight="1">
      <c r="B128" s="155"/>
      <c r="C128" s="156" t="s">
        <v>283</v>
      </c>
      <c r="D128" s="156" t="s">
        <v>118</v>
      </c>
      <c r="E128" s="157" t="s">
        <v>582</v>
      </c>
      <c r="F128" s="158" t="s">
        <v>583</v>
      </c>
      <c r="G128" s="159" t="s">
        <v>202</v>
      </c>
      <c r="H128" s="160">
        <v>120</v>
      </c>
      <c r="I128" s="161"/>
      <c r="J128" s="162">
        <f>ROUND(I128*H128,2)</f>
        <v>0</v>
      </c>
      <c r="K128" s="158" t="s">
        <v>122</v>
      </c>
      <c r="L128" s="34"/>
      <c r="M128" s="163" t="s">
        <v>20</v>
      </c>
      <c r="N128" s="164" t="s">
        <v>48</v>
      </c>
      <c r="O128" s="35"/>
      <c r="P128" s="165">
        <f>O128*H128</f>
        <v>0</v>
      </c>
      <c r="Q128" s="165">
        <v>0.100946</v>
      </c>
      <c r="R128" s="165">
        <f>Q128*H128</f>
        <v>12.11352</v>
      </c>
      <c r="S128" s="165">
        <v>0</v>
      </c>
      <c r="T128" s="166">
        <f>S128*H128</f>
        <v>0</v>
      </c>
      <c r="AR128" s="17" t="s">
        <v>116</v>
      </c>
      <c r="AT128" s="17" t="s">
        <v>118</v>
      </c>
      <c r="AU128" s="17" t="s">
        <v>84</v>
      </c>
      <c r="AY128" s="17" t="s">
        <v>117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7" t="s">
        <v>22</v>
      </c>
      <c r="BK128" s="167">
        <f>ROUND(I128*H128,2)</f>
        <v>0</v>
      </c>
      <c r="BL128" s="17" t="s">
        <v>116</v>
      </c>
      <c r="BM128" s="17" t="s">
        <v>584</v>
      </c>
    </row>
    <row r="129" spans="2:65" s="1" customFormat="1" ht="22.5" customHeight="1">
      <c r="B129" s="155"/>
      <c r="C129" s="216" t="s">
        <v>7</v>
      </c>
      <c r="D129" s="216" t="s">
        <v>261</v>
      </c>
      <c r="E129" s="217" t="s">
        <v>585</v>
      </c>
      <c r="F129" s="218" t="s">
        <v>586</v>
      </c>
      <c r="G129" s="219" t="s">
        <v>316</v>
      </c>
      <c r="H129" s="220">
        <v>121.2</v>
      </c>
      <c r="I129" s="221"/>
      <c r="J129" s="222">
        <f>ROUND(I129*H129,2)</f>
        <v>0</v>
      </c>
      <c r="K129" s="218" t="s">
        <v>122</v>
      </c>
      <c r="L129" s="223"/>
      <c r="M129" s="224" t="s">
        <v>20</v>
      </c>
      <c r="N129" s="225" t="s">
        <v>48</v>
      </c>
      <c r="O129" s="35"/>
      <c r="P129" s="165">
        <f>O129*H129</f>
        <v>0</v>
      </c>
      <c r="Q129" s="165">
        <v>0.011</v>
      </c>
      <c r="R129" s="165">
        <f>Q129*H129</f>
        <v>1.3332</v>
      </c>
      <c r="S129" s="165">
        <v>0</v>
      </c>
      <c r="T129" s="166">
        <f>S129*H129</f>
        <v>0</v>
      </c>
      <c r="AR129" s="17" t="s">
        <v>156</v>
      </c>
      <c r="AT129" s="17" t="s">
        <v>261</v>
      </c>
      <c r="AU129" s="17" t="s">
        <v>84</v>
      </c>
      <c r="AY129" s="17" t="s">
        <v>117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7" t="s">
        <v>22</v>
      </c>
      <c r="BK129" s="167">
        <f>ROUND(I129*H129,2)</f>
        <v>0</v>
      </c>
      <c r="BL129" s="17" t="s">
        <v>116</v>
      </c>
      <c r="BM129" s="17" t="s">
        <v>587</v>
      </c>
    </row>
    <row r="130" spans="2:51" s="11" customFormat="1" ht="22.5" customHeight="1">
      <c r="B130" s="188"/>
      <c r="D130" s="170" t="s">
        <v>187</v>
      </c>
      <c r="E130" s="196" t="s">
        <v>20</v>
      </c>
      <c r="F130" s="197" t="s">
        <v>588</v>
      </c>
      <c r="H130" s="198">
        <v>121.2</v>
      </c>
      <c r="I130" s="192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6" t="s">
        <v>187</v>
      </c>
      <c r="AU130" s="196" t="s">
        <v>84</v>
      </c>
      <c r="AV130" s="11" t="s">
        <v>84</v>
      </c>
      <c r="AW130" s="11" t="s">
        <v>41</v>
      </c>
      <c r="AX130" s="11" t="s">
        <v>22</v>
      </c>
      <c r="AY130" s="196" t="s">
        <v>117</v>
      </c>
    </row>
    <row r="131" spans="2:63" s="9" customFormat="1" ht="29.25" customHeight="1">
      <c r="B131" s="143"/>
      <c r="D131" s="144" t="s">
        <v>76</v>
      </c>
      <c r="E131" s="186" t="s">
        <v>518</v>
      </c>
      <c r="F131" s="186" t="s">
        <v>519</v>
      </c>
      <c r="I131" s="146"/>
      <c r="J131" s="187">
        <f>BK131</f>
        <v>0</v>
      </c>
      <c r="L131" s="143"/>
      <c r="M131" s="148"/>
      <c r="N131" s="149"/>
      <c r="O131" s="149"/>
      <c r="P131" s="150">
        <f>P132</f>
        <v>0</v>
      </c>
      <c r="Q131" s="149"/>
      <c r="R131" s="150">
        <f>R132</f>
        <v>0</v>
      </c>
      <c r="S131" s="149"/>
      <c r="T131" s="151">
        <f>T132</f>
        <v>0</v>
      </c>
      <c r="AR131" s="152" t="s">
        <v>22</v>
      </c>
      <c r="AT131" s="153" t="s">
        <v>76</v>
      </c>
      <c r="AU131" s="153" t="s">
        <v>22</v>
      </c>
      <c r="AY131" s="152" t="s">
        <v>117</v>
      </c>
      <c r="BK131" s="154">
        <f>BK132</f>
        <v>0</v>
      </c>
    </row>
    <row r="132" spans="2:65" s="1" customFormat="1" ht="22.5" customHeight="1">
      <c r="B132" s="155"/>
      <c r="C132" s="156" t="s">
        <v>291</v>
      </c>
      <c r="D132" s="156" t="s">
        <v>118</v>
      </c>
      <c r="E132" s="157" t="s">
        <v>589</v>
      </c>
      <c r="F132" s="158" t="s">
        <v>590</v>
      </c>
      <c r="G132" s="159" t="s">
        <v>249</v>
      </c>
      <c r="H132" s="160">
        <v>91.76</v>
      </c>
      <c r="I132" s="161"/>
      <c r="J132" s="162">
        <f>ROUND(I132*H132,2)</f>
        <v>0</v>
      </c>
      <c r="K132" s="158" t="s">
        <v>122</v>
      </c>
      <c r="L132" s="34"/>
      <c r="M132" s="163" t="s">
        <v>20</v>
      </c>
      <c r="N132" s="172" t="s">
        <v>48</v>
      </c>
      <c r="O132" s="173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7" t="s">
        <v>116</v>
      </c>
      <c r="AT132" s="17" t="s">
        <v>118</v>
      </c>
      <c r="AU132" s="17" t="s">
        <v>84</v>
      </c>
      <c r="AY132" s="17" t="s">
        <v>117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7" t="s">
        <v>22</v>
      </c>
      <c r="BK132" s="167">
        <f>ROUND(I132*H132,2)</f>
        <v>0</v>
      </c>
      <c r="BL132" s="17" t="s">
        <v>116</v>
      </c>
      <c r="BM132" s="17" t="s">
        <v>591</v>
      </c>
    </row>
    <row r="133" spans="2:12" s="1" customFormat="1" ht="6.75" customHeight="1">
      <c r="B133" s="49"/>
      <c r="C133" s="50"/>
      <c r="D133" s="50"/>
      <c r="E133" s="50"/>
      <c r="F133" s="50"/>
      <c r="G133" s="50"/>
      <c r="H133" s="50"/>
      <c r="I133" s="116"/>
      <c r="J133" s="50"/>
      <c r="K133" s="50"/>
      <c r="L133" s="34"/>
    </row>
    <row r="258" ht="13.5">
      <c r="AT258" s="176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sauer</cp:lastModifiedBy>
  <dcterms:created xsi:type="dcterms:W3CDTF">2016-08-25T19:22:24Z</dcterms:created>
  <dcterms:modified xsi:type="dcterms:W3CDTF">2016-08-26T05:53:55Z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