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1"/>
  </bookViews>
  <sheets>
    <sheet name="Rekapitulace stavby" sheetId="1" r:id="rId1"/>
    <sheet name="12345 - Studánka Městský ..." sheetId="2" r:id="rId2"/>
    <sheet name="Pokyny pro vyplnění" sheetId="3" r:id="rId3"/>
  </sheets>
  <definedNames>
    <definedName name="_xlnm._FilterDatabase" localSheetId="1" hidden="1">'12345 - Studánka Městský ...'!$C$77:$K$77</definedName>
    <definedName name="_xlnm.Print_Titles" localSheetId="1">'12345 - Studánka Městský ...'!$77:$77</definedName>
    <definedName name="_xlnm.Print_Titles" localSheetId="0">'Rekapitulace stavby'!$49:$49</definedName>
    <definedName name="_xlnm.Print_Area" localSheetId="1">'12345 - Studánka Městský ...'!$C$4:$J$34,'12345 - Studánka Městský ...'!$C$40:$J$61,'12345 - Studánka Městský ...'!$C$67:$K$277</definedName>
    <definedName name="_xlnm.Print_Area" localSheetId="2">'Pokyny pro vyplnění'!$B$2:$K$69,'Pokyny pro vyplnění'!$B$72:$K$116,'Pokyny pro vyplnění'!$B$119:$K$188,'Pokyny pro vyplnění'!$B$192:$K$212</definedName>
    <definedName name="_xlnm.Print_Area" localSheetId="0">'Rekapitulace stavby'!$D$4:$AO$33,'Rekapitulace stavby'!$C$39:$AQ$53</definedName>
  </definedNames>
  <calcPr fullCalcOnLoad="1"/>
</workbook>
</file>

<file path=xl/sharedStrings.xml><?xml version="1.0" encoding="utf-8"?>
<sst xmlns="http://schemas.openxmlformats.org/spreadsheetml/2006/main" count="2508" uniqueCount="570">
  <si>
    <t>Export VZ</t>
  </si>
  <si>
    <t>List obsahuje:</t>
  </si>
  <si>
    <t>3.0</t>
  </si>
  <si>
    <t>ZAMOK</t>
  </si>
  <si>
    <t>False</t>
  </si>
  <si>
    <t>{b1f2e1d0-342c-4620-a4d7-4202231977a9}</t>
  </si>
  <si>
    <t>0.01</t>
  </si>
  <si>
    <t>21</t>
  </si>
  <si>
    <t>15</t>
  </si>
  <si>
    <t>REKAPITULACE STAVBY</t>
  </si>
  <si>
    <t>v ---  níže se nacházejí doplnkové a pomocné údaje k sestavám  --- v</t>
  </si>
  <si>
    <t>Návod na vyplnění</t>
  </si>
  <si>
    <t>0.001</t>
  </si>
  <si>
    <t>Kód:</t>
  </si>
  <si>
    <t>12345</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</si>
  <si>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</si>
  <si>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</si>
  <si>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Studánka Městský les – voda pro všechny</t>
  </si>
  <si>
    <t>0.1</t>
  </si>
  <si>
    <t>KSO:</t>
  </si>
  <si>
    <t/>
  </si>
  <si>
    <t>CC-CZ:</t>
  </si>
  <si>
    <t>1</t>
  </si>
  <si>
    <t>Místo:</t>
  </si>
  <si>
    <t>Jablunkov</t>
  </si>
  <si>
    <t>Datum:</t>
  </si>
  <si>
    <t>9.5.2016</t>
  </si>
  <si>
    <t>10</t>
  </si>
  <si>
    <t>100</t>
  </si>
  <si>
    <t>Zadavatel:</t>
  </si>
  <si>
    <t>IČ:</t>
  </si>
  <si>
    <t xml:space="preserve"> </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</si>
  <si>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</si>
  <si>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</si>
  <si>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</si>
  <si>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</si>
  <si>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</si>
  <si>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</si>
  <si>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</si>
  <si>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</si>
  <si>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</si>
  <si>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</si>
  <si>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</si>
  <si>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</si>
  <si>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</si>
  <si>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</si>
  <si>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</si>
  <si>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</si>
  <si>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</si>
  <si>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</si>
  <si>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</si>
  <si>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</si>
  <si>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</si>
  <si>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</si>
  <si>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</si>
  <si>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</si>
  <si>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</si>
  <si>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</si>
  <si>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</si>
  <si>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</si>
  <si>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</si>
  <si>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</si>
  <si>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</si>
  <si>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</si>
  <si>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</si>
  <si>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</si>
  <si>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</si>
  <si>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</si>
  <si>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</si>
  <si>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</si>
  <si>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</si>
  <si>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</si>
  <si>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</si>
  <si>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</si>
  <si>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</si>
  <si>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STA</t>
  </si>
  <si>
    <t>###NOINSERT###</t>
  </si>
  <si>
    <t>Zpět na list:</t>
  </si>
  <si>
    <t>Násyp</t>
  </si>
  <si>
    <t>58</t>
  </si>
  <si>
    <t>2</t>
  </si>
  <si>
    <t>Odkop</t>
  </si>
  <si>
    <t>141.09</t>
  </si>
  <si>
    <t>KRYCÍ LIST SOUPISU</t>
  </si>
  <si>
    <t>Odkop_3</t>
  </si>
  <si>
    <t>84.654</t>
  </si>
  <si>
    <t>Odkop_4</t>
  </si>
  <si>
    <t>56.436</t>
  </si>
  <si>
    <t>Odvoz</t>
  </si>
  <si>
    <t>83.09</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</si>
  <si>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</si>
  <si>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</si>
  <si>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</si>
  <si>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</si>
  <si>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</si>
  <si>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</si>
  <si>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</si>
  <si>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</si>
  <si>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4 - Vodorovné konstrukce</t>
  </si>
  <si>
    <t xml:space="preserve">    5 - Komunikace pozemní</t>
  </si>
  <si>
    <t xml:space="preserve">    9 - Ostatní konstrukce a práce, bourání</t>
  </si>
  <si>
    <t xml:space="preserve">    998 - Přesun hmot</t>
  </si>
  <si>
    <t>VRN - Vedlejší rozpočtové náklady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</si>
  <si>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</si>
  <si>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</si>
  <si>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</si>
  <si>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</si>
  <si>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</si>
  <si>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</si>
  <si>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</si>
  <si>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</si>
  <si>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</si>
  <si>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</si>
  <si>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</si>
  <si>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</si>
  <si>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</si>
  <si>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</si>
  <si>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</si>
  <si>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</si>
  <si>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</si>
  <si>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</si>
  <si>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</si>
  <si>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122202201</t>
  </si>
  <si>
    <t>Odkopávky a prokopávky nezapažené pro silnice objemu do 100 m3 v hornině tř. 3</t>
  </si>
  <si>
    <t>m3</t>
  </si>
  <si>
    <t>CS ÚRS 2015 02</t>
  </si>
  <si>
    <t>4</t>
  </si>
  <si>
    <t>1023665782</t>
  </si>
  <si>
    <t>PP</t>
  </si>
  <si>
    <t>Odkopávky a prokopávky nezapažené pro silnice s přemístěním výkopku v příčných profilech na vzdálenost do 15 m nebo s naložením na dopravní prostředek v hornině tř. 3 do 100 m3</t>
  </si>
  <si>
    <t>PSC</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</si>
  <si>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</si>
  <si>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VV</t>
  </si>
  <si>
    <t>"Výkop pro zpevnění štěrkem úsek č.1 km 0,000 – 0,061 "</t>
  </si>
  <si>
    <t>"průměrná kubatura výkopu v řezu x délka"</t>
  </si>
  <si>
    <t>0,35*61</t>
  </si>
  <si>
    <t>"ůpravy stezky úsek č. 2 km 0,061 – 0,290"</t>
  </si>
  <si>
    <t>0,25*229</t>
  </si>
  <si>
    <t>"Úsek č. 3 - km 0,290 – 310,45 "</t>
  </si>
  <si>
    <t>2,2*20,45</t>
  </si>
  <si>
    <t>"Výkop pro zpevněnou plochu u studánky"</t>
  </si>
  <si>
    <t>87,50*0,2</t>
  </si>
  <si>
    <t>Součet</t>
  </si>
  <si>
    <t>"Odkop hornina 3 - 60%"</t>
  </si>
  <si>
    <t>Odkop*0,6</t>
  </si>
  <si>
    <t>122202209</t>
  </si>
  <si>
    <t>Příplatek k odkopávkám a prokopávkám pro silnice v hornině tř. 3 za lepivost</t>
  </si>
  <si>
    <t>341949378</t>
  </si>
  <si>
    <t>Odkopávky a prokopávky nezapažené pro silnice s přemístěním výkopku v příčných profilech na vzdálenost do 15 m nebo s naložením na dopravní prostředek v hornině tř. 3 Příplatek k cenám za lepivost horniny tř. 3</t>
  </si>
  <si>
    <t>"příplatek za lepivost hornina 3 - 20%"</t>
  </si>
  <si>
    <t>Odkop_3*0,2</t>
  </si>
  <si>
    <t>3</t>
  </si>
  <si>
    <t>122302201</t>
  </si>
  <si>
    <t>Odkopávky a prokopávky nezapažené pro silnice objemu do 100 m3 v hornině tř. 4</t>
  </si>
  <si>
    <t>1238901613</t>
  </si>
  <si>
    <t>Odkopávky a prokopávky nezapažené pro silnice s přemístěním výkopku v příčných profilech na vzdálenost do 15 m nebo s naložením na dopravní prostředek v hornině tř. 4 do 100 m3</t>
  </si>
  <si>
    <t>"Odkopávky hornina 4 - 40 %"</t>
  </si>
  <si>
    <t>Odkop*0,4</t>
  </si>
  <si>
    <t>122302209</t>
  </si>
  <si>
    <t>Příplatek k odkopávkám a prokopávkám pro silnice v hornině tř. 4 za lepivost</t>
  </si>
  <si>
    <t>-922851861</t>
  </si>
  <si>
    <t>Odkopávky a prokopávky nezapažené pro silnice s přemístěním výkopku v příčných profilech na vzdálenost do 15 m nebo s naložením na dopravní prostředek v hornině tř. 4 Příplatek k cenám za lepivost horniny tř. 4</t>
  </si>
  <si>
    <t>"Připlatek za lepivost hroniny 4 - 20%"</t>
  </si>
  <si>
    <t>Odkop_4*0,2</t>
  </si>
  <si>
    <t>5</t>
  </si>
  <si>
    <t>162701105</t>
  </si>
  <si>
    <t>Vodorovné přemístění do 10000 m výkopku/sypaniny z horniny tř. 1 až 4</t>
  </si>
  <si>
    <t>922817444</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</si>
  <si>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</si>
  <si>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</si>
  <si>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"Přemístěná přebytečného výkopku v rámci stavby"</t>
  </si>
  <si>
    <t>"a jeho následné rozhrnutí na vhodná místa nebo na skládku"</t>
  </si>
  <si>
    <t>"místa budou určena investroem v průbehu stavby"</t>
  </si>
  <si>
    <t>Odkop-Násyp</t>
  </si>
  <si>
    <t>6</t>
  </si>
  <si>
    <t>171101141</t>
  </si>
  <si>
    <t>Uložení sypaniny do 0,75 m3 násypu na 1 m silnice nebo železnice</t>
  </si>
  <si>
    <t>-123879624</t>
  </si>
  <si>
    <t>Uložení sypaniny do násypů s rozprostřením sypaniny ve vrstvách a s hrubým urovnáním zhutněných s uzavřením povrchu násypu z jakýchkoliv hornin pro jakýkoliv způsob uložení, při průměrném množství násypu do 0,75 m3 na 1 m</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</si>
  <si>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</si>
  <si>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"Uložení vhodného materiálu do násypu stezky"</t>
  </si>
  <si>
    <t>"průměrná kubatura násypu x délka"</t>
  </si>
  <si>
    <t>290*0,2</t>
  </si>
  <si>
    <t>7</t>
  </si>
  <si>
    <t>171201201</t>
  </si>
  <si>
    <t>Uložení sypaniny na skládky</t>
  </si>
  <si>
    <t>631690477</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</si>
  <si>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</si>
  <si>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8</t>
  </si>
  <si>
    <t>171201211</t>
  </si>
  <si>
    <t>Poplatek za uložení odpadu ze sypaniny na skládce (skládkovné)</t>
  </si>
  <si>
    <t>t</t>
  </si>
  <si>
    <t>55899106</t>
  </si>
  <si>
    <t>Uložení sypaniny poplatek za uložení sypaniny na skládce (skládkovné)</t>
  </si>
  <si>
    <t>Odvoz*1,8</t>
  </si>
  <si>
    <t>9</t>
  </si>
  <si>
    <t>182101101</t>
  </si>
  <si>
    <t>Svahování v zářezech v hornině tř. 1 až 4</t>
  </si>
  <si>
    <t>m2</t>
  </si>
  <si>
    <t>-540404434</t>
  </si>
  <si>
    <t>Svahování trvalých svahů do projektovaných profilů s potřebným přemístěním výkopku při svahování v zářezech v hornině tř. 1 až 4</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</si>
  <si>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</si>
  <si>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"Vytvarování stezky do požadovaného tavru"</t>
  </si>
  <si>
    <t>310*2,2</t>
  </si>
  <si>
    <t>182201101</t>
  </si>
  <si>
    <t>Svahování násypů</t>
  </si>
  <si>
    <t>1105086111</t>
  </si>
  <si>
    <t>Svahování trvalých svahů do projektovaných profilů s potřebným přemístěním výkopku při svahování násypů v jakékoliv hornině</t>
  </si>
  <si>
    <t>310*1,8</t>
  </si>
  <si>
    <t>Svislé a kompletní konstrukce</t>
  </si>
  <si>
    <t>11</t>
  </si>
  <si>
    <t>326216001</t>
  </si>
  <si>
    <t>Zídka z kamene na sucho ve strži s dopravou kamene z 10 m</t>
  </si>
  <si>
    <t>2048917365</t>
  </si>
  <si>
    <t>Zídka z kamene na sucho ve strži se sbíráním kamene s dopravou kamene ze vzdálenosti 10 m</t>
  </si>
  <si>
    <t xml:space="preserve">Poznámka k souboru cen:
1. V ceně jsou započteny i náklady na úpravu sebraného kamene pro zdivo. </t>
  </si>
  <si>
    <t>"Oprava stávajících zídek kolem studánky"</t>
  </si>
  <si>
    <t>18*1,5</t>
  </si>
  <si>
    <t>Vodorovné konstrukce</t>
  </si>
  <si>
    <t>12</t>
  </si>
  <si>
    <t>467951230</t>
  </si>
  <si>
    <t>Práh dřevěný dvojitý z kulatiny nad 290 do 400 mm</t>
  </si>
  <si>
    <t>m</t>
  </si>
  <si>
    <t>603164700</t>
  </si>
  <si>
    <t>Práh dřevěný z výřezů pro stavební účely zajištění na vzdušné straně pilotami D od 150 do 190 mm, délky od 1,5 do 1,8 m, zaraženými v osové vzdálenosti od 1 do 3 m dvojitý z kulatiny D přes 290 do 400 mm</t>
  </si>
  <si>
    <t xml:space="preserve">Poznámka k souboru cen:
1. V cenách jsou započteny i náklady na vykopávku rýhy pro práh. 2. V cenách nejsou započteny náklady na zpevnění dna a břehů u prahů. 3. Směrné výkresy - příloha č. 3. </t>
  </si>
  <si>
    <t>"Úsek č. 1 - km 0,000 – 0,061"</t>
  </si>
  <si>
    <t>"práh v km 0,061"</t>
  </si>
  <si>
    <t>2,4</t>
  </si>
  <si>
    <t>"Zřízení prahu v Úsek č. 3 - km 0,290 – 310,45 (délka úseku 20,45 m)"</t>
  </si>
  <si>
    <t>"celkem 8ks o délce 2,5 m"</t>
  </si>
  <si>
    <t>8*2,5</t>
  </si>
  <si>
    <t>13</t>
  </si>
  <si>
    <t>R 001</t>
  </si>
  <si>
    <t>Obruba dřevěná dvojitá z kulatiny od 200 do 290 mm</t>
  </si>
  <si>
    <t>-2122736708</t>
  </si>
  <si>
    <t>Práh dřevěný z výřezů pro stavební účely zajištění na vzdušné straně pilotami D od 150 do 190 mm, délky od 1,5 do 1,8 m, zaraženými v osové vzdálenosti od 1 do 3 m dvojitý z kulatiny D od 200 do 290 mm</t>
  </si>
  <si>
    <t>"Ohraničení štěrkových ploch obrubami z kmenů stromů"</t>
  </si>
  <si>
    <t xml:space="preserve">"do ceny jsou započítány veškeré náklady na spojovací </t>
  </si>
  <si>
    <t>"prostředy a na opracování styčné plochy"</t>
  </si>
  <si>
    <t>"Úsek č. 1 - km 0,000 – 0,061 (délka úseku 61 m)"</t>
  </si>
  <si>
    <t>61*2</t>
  </si>
  <si>
    <t>"Úsek č. 3 - km 0,290 – 310,45 (délka úseku 20,45 m)"</t>
  </si>
  <si>
    <t>20,45*2</t>
  </si>
  <si>
    <t>14</t>
  </si>
  <si>
    <t>R 002</t>
  </si>
  <si>
    <t>Dřevěná lávky pro pěší šířky 2,0 m se zábradlím</t>
  </si>
  <si>
    <t>2091902692</t>
  </si>
  <si>
    <t xml:space="preserve">"Doceny jsou započítány náklady na tesařeské spoje, </t>
  </si>
  <si>
    <t xml:space="preserve">"tesařskou úpravu lávky, veškeré náklady na spojovací </t>
  </si>
  <si>
    <t xml:space="preserve">"prostředky, dodávku materiálu lávky, založení a osazení </t>
  </si>
  <si>
    <t xml:space="preserve">"na břehu. </t>
  </si>
  <si>
    <t>"Do ceny jsou započítány i náklady na kompletní dodávku</t>
  </si>
  <si>
    <t xml:space="preserve">"dřevěného dvoumadlového zábradlí včetně matriálů a </t>
  </si>
  <si>
    <t>"spojovacích protředků"</t>
  </si>
  <si>
    <t>"v ceně ja započítán i náklad na nátěr a impregnaci,jak lávky</t>
  </si>
  <si>
    <t>"tak i zábradlí. 2x Nátěr, 1x email"</t>
  </si>
  <si>
    <t>"lávka  v km 0,075 50"4</t>
  </si>
  <si>
    <t>"lávka v km 0,206 42" 6</t>
  </si>
  <si>
    <t>"lávka před studánkou"5</t>
  </si>
  <si>
    <t>Komunikace pozemní</t>
  </si>
  <si>
    <t>564761111</t>
  </si>
  <si>
    <t>Kryt z kameniva hrubého drceného vel. 32-63 mm tl 200 mm</t>
  </si>
  <si>
    <t>-420325503</t>
  </si>
  <si>
    <t>Podklad nebo kryt z kameniva hrubého drceného vel. 32-63 mm s rozprostřením a zhutněním, po zhutnění tl. 200 mm</t>
  </si>
  <si>
    <t>"konstrukce zpevnění štrěkem"</t>
  </si>
  <si>
    <t>61*1,5</t>
  </si>
  <si>
    <t>"Úsek č. 3 - km 0,290 – 310,45 (délka úseku 20,45 m)</t>
  </si>
  <si>
    <t>20,45*1,5</t>
  </si>
  <si>
    <t>"Plocha u studánky"</t>
  </si>
  <si>
    <t>87,5</t>
  </si>
  <si>
    <t>Ostatní konstrukce a práce, bourání</t>
  </si>
  <si>
    <t>16</t>
  </si>
  <si>
    <t>914111111</t>
  </si>
  <si>
    <t>Montáž svislé dopravní značky do velikosti 1 m2 objímkami na sloupek nebo konzolu</t>
  </si>
  <si>
    <t>kus</t>
  </si>
  <si>
    <t>1868161628</t>
  </si>
  <si>
    <t>Montáž svislé dopravní značky základní velikosti do 1 m2 objímkami na sloupky nebo konzoly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</si>
  <si>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21 M Elektromontáže – silnoproud,     b) upevněných na lanech, nebo speciálních konstrukcích nesoucích více značek, tyto se oceňují         individuálně. </t>
  </si>
  <si>
    <t>"Montáž směrových značek 6 ks"</t>
  </si>
  <si>
    <t>17</t>
  </si>
  <si>
    <t>M</t>
  </si>
  <si>
    <t>404443120</t>
  </si>
  <si>
    <t>značka svislá reflexní FeZn NK 700 x 330 mm</t>
  </si>
  <si>
    <t>-2056205651</t>
  </si>
  <si>
    <t>Výrobky a tabule orientační pro návěstí a zabezpečovací zařízení silniční značky dopravní svislé FeZn  plech FeZn AL     plech Al NK, 3M   povrchová úprava reflexní fólií tř.1 obdélníkové značky IS 19 700 x 330 mm FeZn NK reflexní tř.1</t>
  </si>
  <si>
    <t>"Osazení 6 ks směrových značek"</t>
  </si>
  <si>
    <t>18</t>
  </si>
  <si>
    <t>914511112</t>
  </si>
  <si>
    <t>Montáž sloupku dopravních značek délky do 3,5 m s betonovým základem a patkou</t>
  </si>
  <si>
    <t>1501370857</t>
  </si>
  <si>
    <t>Montáž sloupku dopravních značek délky do 3,5 m do hliníkové patky</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</si>
  <si>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</si>
  <si>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19</t>
  </si>
  <si>
    <t>404452350</t>
  </si>
  <si>
    <t>sloupek Al 60 - 350</t>
  </si>
  <si>
    <t>-328507257</t>
  </si>
  <si>
    <t>Výrobky a tabule orientační pro návěstí a zabezpečovací zařízení silniční značky dopravní svislé sloupky Al 60 - 350</t>
  </si>
  <si>
    <t>20</t>
  </si>
  <si>
    <t>919726123</t>
  </si>
  <si>
    <t>Geotextilie pro ochranu, separaci a filtraci netkaná měrná hmotnost do 500 g/m2</t>
  </si>
  <si>
    <t>454891130</t>
  </si>
  <si>
    <t>Geotextilie netkaná pro ochranu, separaci nebo filtraci měrná hmotnost přes 300 do 500 g/m2</t>
  </si>
  <si>
    <t xml:space="preserve">Poznámka k souboru cen:
1. V cenách jsou započteny i náklady na položení a dodání geotextilie včetně přesahů. </t>
  </si>
  <si>
    <t>"Geotextílie kolem dřevěných obrub"</t>
  </si>
  <si>
    <t>0,5*61*2+20,45*0,5*2</t>
  </si>
  <si>
    <t>"geotextílie kolem prahu úsek č. 1 km 0,061"</t>
  </si>
  <si>
    <t>1*2,4</t>
  </si>
  <si>
    <t>"geotextílie kolem prahu úsek Úsek č. 3 - km 0,290 – 310,45"</t>
  </si>
  <si>
    <t>1*2,5*8</t>
  </si>
  <si>
    <t>936104211</t>
  </si>
  <si>
    <t>Montáž odpadkového koše do betonové patky</t>
  </si>
  <si>
    <t>-1897752772</t>
  </si>
  <si>
    <t xml:space="preserve">Poznámka k souboru cen:
1. V ceně-4211 jsou započteny i náklady na zemní práce. 2. V cenách -4212 a -4213 jsou započteny i náklady na upevňovací materiál. 3. V cenách nejsou započteny náklady na dodání odpadkového koše, tyto se oceňují ve specifikaci. </t>
  </si>
  <si>
    <t>"Osazení odpadkových košů - 6ks"</t>
  </si>
  <si>
    <t>22</t>
  </si>
  <si>
    <t>R 004</t>
  </si>
  <si>
    <t>odpadkový koš</t>
  </si>
  <si>
    <t>1783264115</t>
  </si>
  <si>
    <t xml:space="preserve">Odpadkový koš kruhového tvaru s víkem a popelníkem. Kovová konstrukce obložena latěmi z modřínového dřeva. Součástí koše je vnitřní pozinkovaná nádoba, kterou lze pohodlně vyjmout po otevření uzamykatelného víka klíčem. Objem koše 50 litrů. </t>
  </si>
  <si>
    <t>23</t>
  </si>
  <si>
    <t>936124111</t>
  </si>
  <si>
    <t>Montáž lavičky stabilní parkové přichycené šrouby bez zabetonování noh</t>
  </si>
  <si>
    <t>-1885788171</t>
  </si>
  <si>
    <t>Montáž lavičky parkové stabilní bez zabetonování noh s udusáním sypaniny</t>
  </si>
  <si>
    <t xml:space="preserve">Poznámka k souboru cen:
1. V cenách -4111 a -4112 jsou započteny i náklady na zemní práce s odhozem výkopku na vzdálenost     do 3 m. 2. V cenách nejsou započteny náklady na:     a) vysekání otvorů pro osazení noh do stávajících konstrukcí; tyto práce se oceňují cenami         souboru cen 974 04-25 Vysekání rýh částí B01 katalogu 801-3 Budovy a haly – bourání konstrukcí,     b) dodání lavičky, tyto se oceňují ve specifikaci,     c) odklizení výkopku, tyto se oceňují cenami části A 01 katalogu 800-1 Zemní práce. </t>
  </si>
  <si>
    <t>"Montáž laviček -7 ks "</t>
  </si>
  <si>
    <t>24</t>
  </si>
  <si>
    <t>R 003</t>
  </si>
  <si>
    <t>Lavička parková</t>
  </si>
  <si>
    <t>1924778663</t>
  </si>
  <si>
    <t>Konstrukce z litiny a oceli. Litinové dílce jsou lakovány práškovou barvou, ocelové dílce navíc s podkladním žárovým zinkem, který zaručuje dlouhou životnost.
Sedák a opěradlo z akátového dřeva ošetřeného ochrannou olejovou lazurou. Akátové dřevo je řazeno k nejpevnějším a nejodolnějším dřevinám.</t>
  </si>
  <si>
    <t>25</t>
  </si>
  <si>
    <t>R 005</t>
  </si>
  <si>
    <t xml:space="preserve">Osazení informační tabule </t>
  </si>
  <si>
    <t>1583944190</t>
  </si>
  <si>
    <t xml:space="preserve">"do ceny jsou započítány veškeré náklady na dodávku a </t>
  </si>
  <si>
    <t>"osazení informačních tabulí - 3ks"</t>
  </si>
  <si>
    <t>998</t>
  </si>
  <si>
    <t>Přesun hmot</t>
  </si>
  <si>
    <t>26</t>
  </si>
  <si>
    <t>998225111</t>
  </si>
  <si>
    <t>Přesun hmot pro pozemní komunikace s krytem z kamene, monolitickým betonovým nebo živičným</t>
  </si>
  <si>
    <t>-936074702</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</si>
  <si>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</si>
  <si>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</si>
  <si>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VRN</t>
  </si>
  <si>
    <t>Vedlejší rozpočtové náklady</t>
  </si>
  <si>
    <t>27</t>
  </si>
  <si>
    <t>VRN 2</t>
  </si>
  <si>
    <t>Vytyčení stavby odborně způsobilou osobou v oboru zeměměřičství</t>
  </si>
  <si>
    <t>stavba</t>
  </si>
  <si>
    <t>-2057222691</t>
  </si>
  <si>
    <t>Vytyčení stavby (případně pozemků nebo provedení jiných geodetických prací) odborně způsobilou osobou v oboru zeměměřictví.</t>
  </si>
  <si>
    <t>28</t>
  </si>
  <si>
    <t>VRN 3</t>
  </si>
  <si>
    <t>Protokolární předání stavbou dotčených pozemků a komunikací zpět jejich vlastníkům</t>
  </si>
  <si>
    <t>789007457</t>
  </si>
  <si>
    <t>29</t>
  </si>
  <si>
    <t>VRN 4</t>
  </si>
  <si>
    <t>Fotodokumentace stavby, průběh výstavby (předání v digitální podobě na CD)</t>
  </si>
  <si>
    <t>806190393</t>
  </si>
  <si>
    <t>30</t>
  </si>
  <si>
    <t>VRN 5</t>
  </si>
  <si>
    <t>Čištění komunikace</t>
  </si>
  <si>
    <t>-1074194087</t>
  </si>
  <si>
    <t xml:space="preserve">"Do ceny jsou započítány veškeré náklady na </t>
  </si>
  <si>
    <t xml:space="preserve">"očištění a uvedení stávající komunikace do </t>
  </si>
  <si>
    <t>"původního stavu"</t>
  </si>
  <si>
    <t>" Čištění komunikací bude prováděno průběžně po dobu prováděných prací"</t>
  </si>
  <si>
    <t>31</t>
  </si>
  <si>
    <t>VRN 1</t>
  </si>
  <si>
    <t>Zřízení zařízení staveniště</t>
  </si>
  <si>
    <t>-669274677</t>
  </si>
  <si>
    <t xml:space="preserve">"Do ceny jsou započítány veškeré náklady související </t>
  </si>
  <si>
    <t>"se zřízením zařízení staveniště a jeho odstraněním"</t>
  </si>
  <si>
    <t>32</t>
  </si>
  <si>
    <t>VRN 6</t>
  </si>
  <si>
    <t>Náklady na publicitu</t>
  </si>
  <si>
    <t>-1456652639</t>
  </si>
  <si>
    <t xml:space="preserve">"Náklady na publicitu projektu v souladu s metodikami </t>
  </si>
  <si>
    <t>"poskytovatele doatce"</t>
  </si>
  <si>
    <t>33</t>
  </si>
  <si>
    <t>VRN 7</t>
  </si>
  <si>
    <t>Technická dokumentace</t>
  </si>
  <si>
    <t>1912979365</t>
  </si>
  <si>
    <t>"vypracování technické dokumenatce na stavbu"</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</si>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</sst>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s>
  <fonts count="105">
    <font>
      <sz val="8"/>
      <name val="Trebuchet MS"/>
      <family val="2"/>
    </font>
    <font>
      <b/>
      <sz val="11"/>
      <name val="Calibri"/>
      <family val="2"/>
    </font>
    <font>
      <i/>
      <sz val="11"/>
      <name val="Calibri"/>
      <family val="2"/>
    </font>
    <font>
      <b/>
      <i/>
      <sz val="11"/>
      <name val="Calibri"/>
      <family val="2"/>
    </font>
    <font>
      <sz val="9"/>
      <name val="Trebuchet MS"/>
      <family val="2"/>
    </font>
    <font>
      <b/>
      <sz val="12"/>
      <name val="Trebuchet MS"/>
      <family val="2"/>
    </font>
    <font>
      <sz val="11"/>
      <name val="Trebuchet MS"/>
      <family val="2"/>
    </font>
    <font>
      <b/>
      <sz val="16"/>
      <name val="Trebuchet MS"/>
      <family val="2"/>
    </font>
    <font>
      <b/>
      <sz val="10"/>
      <name val="Trebuchet MS"/>
      <family val="2"/>
    </font>
    <font>
      <b/>
      <sz val="9"/>
      <name val="Trebuchet MS"/>
      <family val="2"/>
    </font>
    <font>
      <b/>
      <sz val="11"/>
      <name val="Trebuchet MS"/>
      <family val="2"/>
    </font>
    <font>
      <b/>
      <sz val="8"/>
      <name val="Trebuchet MS"/>
      <family val="2"/>
    </font>
    <font>
      <sz val="7"/>
      <name val="Trebuchet MS"/>
      <family val="2"/>
    </font>
    <font>
      <sz val="10"/>
      <name val="Trebuchet MS"/>
      <family val="2"/>
    </font>
    <font>
      <i/>
      <sz val="9"/>
      <name val="Trebuchet MS"/>
      <family val="2"/>
    </font>
    <font>
      <u val="single"/>
      <sz val="11"/>
      <color indexed="12"/>
      <name val="Calibri"/>
      <family val="2"/>
    </font>
    <font>
      <u val="single"/>
      <sz val="11"/>
      <color indexed="20"/>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8"/>
      <color indexed="55"/>
      <name val="Trebuchet MS"/>
      <family val="2"/>
    </font>
    <font>
      <sz val="12"/>
      <color indexed="56"/>
      <name val="Trebuchet MS"/>
      <family val="2"/>
    </font>
    <font>
      <sz val="10"/>
      <color indexed="56"/>
      <name val="Trebuchet MS"/>
      <family val="2"/>
    </font>
    <font>
      <sz val="8"/>
      <color indexed="56"/>
      <name val="Trebuchet MS"/>
      <family val="2"/>
    </font>
    <font>
      <sz val="8"/>
      <color indexed="20"/>
      <name val="Trebuchet MS"/>
      <family val="2"/>
    </font>
    <font>
      <sz val="8"/>
      <color indexed="63"/>
      <name val="Trebuchet MS"/>
      <family val="2"/>
    </font>
    <font>
      <sz val="8"/>
      <color indexed="10"/>
      <name val="Trebuchet MS"/>
      <family val="2"/>
    </font>
    <font>
      <sz val="8"/>
      <color indexed="43"/>
      <name val="Trebuchet MS"/>
      <family val="2"/>
    </font>
    <font>
      <sz val="8"/>
      <color indexed="48"/>
      <name val="Trebuchet MS"/>
      <family val="2"/>
    </font>
    <font>
      <b/>
      <sz val="12"/>
      <color indexed="55"/>
      <name val="Trebuchet MS"/>
      <family val="2"/>
    </font>
    <font>
      <sz val="9"/>
      <color indexed="55"/>
      <name val="Trebuchet MS"/>
      <family val="2"/>
    </font>
    <font>
      <b/>
      <sz val="12"/>
      <color indexed="16"/>
      <name val="Trebuchet MS"/>
      <family val="2"/>
    </font>
    <font>
      <sz val="12"/>
      <color indexed="55"/>
      <name val="Trebuchet MS"/>
      <family val="2"/>
    </font>
    <font>
      <b/>
      <sz val="11"/>
      <color indexed="56"/>
      <name val="Trebuchet MS"/>
      <family val="2"/>
    </font>
    <font>
      <sz val="11"/>
      <color indexed="56"/>
      <name val="Trebuchet MS"/>
      <family val="2"/>
    </font>
    <font>
      <sz val="11"/>
      <color indexed="55"/>
      <name val="Trebuchet MS"/>
      <family val="2"/>
    </font>
    <font>
      <sz val="9"/>
      <color indexed="8"/>
      <name val="Trebuchet MS"/>
      <family val="2"/>
    </font>
    <font>
      <sz val="8"/>
      <color indexed="16"/>
      <name val="Trebuchet MS"/>
      <family val="2"/>
    </font>
    <font>
      <sz val="7"/>
      <color indexed="55"/>
      <name val="Trebuchet MS"/>
      <family val="2"/>
    </font>
    <font>
      <i/>
      <sz val="7"/>
      <color indexed="55"/>
      <name val="Trebuchet MS"/>
      <family val="2"/>
    </font>
    <font>
      <i/>
      <sz val="8"/>
      <color indexed="12"/>
      <name val="Trebuchet MS"/>
      <family val="2"/>
    </font>
    <font>
      <b/>
      <sz val="8"/>
      <color indexed="55"/>
      <name val="Trebuchet MS"/>
      <family val="2"/>
    </font>
    <font>
      <sz val="18"/>
      <color indexed="12"/>
      <name val="Wingdings 2"/>
      <family val="1"/>
    </font>
    <font>
      <sz val="10"/>
      <color indexed="16"/>
      <name val="Trebuchet MS"/>
      <family val="2"/>
    </font>
    <font>
      <u val="single"/>
      <sz val="10"/>
      <color indexed="12"/>
      <name val="Trebuchet MS"/>
      <family val="2"/>
    </font>
    <font>
      <sz val="8"/>
      <name val="Segoe UI"/>
      <family val="2"/>
    </font>
    <font>
      <sz val="11"/>
      <color theme="1"/>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969696"/>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8"/>
      <color rgb="FF3366FF"/>
      <name val="Trebuchet MS"/>
      <family val="2"/>
    </font>
    <font>
      <b/>
      <sz val="12"/>
      <color rgb="FF969696"/>
      <name val="Trebuchet MS"/>
      <family val="2"/>
    </font>
    <font>
      <sz val="9"/>
      <color rgb="FF969696"/>
      <name val="Trebuchet MS"/>
      <family val="2"/>
    </font>
    <font>
      <b/>
      <sz val="12"/>
      <color rgb="FF960000"/>
      <name val="Trebuchet MS"/>
      <family val="2"/>
    </font>
    <font>
      <sz val="12"/>
      <color rgb="FF969696"/>
      <name val="Trebuchet MS"/>
      <family val="2"/>
    </font>
    <font>
      <b/>
      <sz val="11"/>
      <color rgb="FF003366"/>
      <name val="Trebuchet MS"/>
      <family val="2"/>
    </font>
    <font>
      <sz val="11"/>
      <color rgb="FF003366"/>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sz val="7"/>
      <color rgb="FF969696"/>
      <name val="Trebuchet MS"/>
      <family val="2"/>
    </font>
    <font>
      <i/>
      <sz val="7"/>
      <color rgb="FF969696"/>
      <name val="Trebuchet MS"/>
      <family val="2"/>
    </font>
    <font>
      <i/>
      <sz val="8"/>
      <color rgb="FF0000FF"/>
      <name val="Trebuchet MS"/>
      <family val="2"/>
    </font>
    <font>
      <sz val="18"/>
      <color theme="10"/>
      <name val="Wingdings 2"/>
      <family val="1"/>
    </font>
    <font>
      <sz val="10"/>
      <color rgb="FF960000"/>
      <name val="Trebuchet MS"/>
      <family val="2"/>
    </font>
    <font>
      <u val="single"/>
      <sz val="10"/>
      <color theme="10"/>
      <name val="Trebuchet MS"/>
      <family val="2"/>
    </font>
    <font>
      <b/>
      <sz val="8"/>
      <color rgb="FF969696"/>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E682"/>
        <bgColor indexed="64"/>
      </patternFill>
    </fill>
    <fill>
      <patternFill patternType="solid">
        <fgColor rgb="FFBEBEBE"/>
        <bgColor indexed="64"/>
      </patternFill>
    </fill>
    <fill>
      <patternFill patternType="solid">
        <fgColor rgb="FFD2D2D2"/>
        <bgColor indexed="64"/>
      </patternFill>
    </fill>
  </fills>
  <borders count="45">
    <border>
      <left/>
      <right/>
      <top/>
      <bottom/>
      <diagonal/>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dotted">
        <color rgb="FF000000"/>
      </top>
      <bottom/>
    </border>
    <border>
      <left/>
      <right/>
      <top/>
      <bottom style="dotted">
        <color rgb="FF000000"/>
      </bottom>
    </border>
    <border>
      <left style="dotted">
        <color rgb="FF000000"/>
      </left>
      <right/>
      <top style="dotted">
        <color rgb="FF000000"/>
      </top>
      <bottom style="dotted">
        <color rgb="FF000000"/>
      </bottom>
    </border>
    <border>
      <left/>
      <right/>
      <top style="dotted">
        <color rgb="FF000000"/>
      </top>
      <bottom style="dotted">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dotted">
        <color rgb="FF969696"/>
      </top>
      <bottom/>
    </border>
    <border>
      <left/>
      <right style="dotted">
        <color rgb="FF969696"/>
      </right>
      <top style="dotted">
        <color rgb="FF969696"/>
      </top>
      <bottom/>
    </border>
    <border>
      <left style="dotted">
        <color rgb="FF969696"/>
      </left>
      <right/>
      <top/>
      <bottom/>
    </border>
    <border>
      <left/>
      <right style="dotted">
        <color rgb="FF969696"/>
      </right>
      <top/>
      <bottom/>
    </border>
    <border>
      <left/>
      <right style="dotted">
        <color rgb="FF000000"/>
      </right>
      <top style="dotted">
        <color rgb="FF000000"/>
      </top>
      <bottom style="dotted">
        <color rgb="FF000000"/>
      </bottom>
    </border>
    <border>
      <left style="dotted">
        <color rgb="FF969696"/>
      </left>
      <right/>
      <top style="dotted">
        <color rgb="FF969696"/>
      </top>
      <bottom style="dotted">
        <color rgb="FF969696"/>
      </bottom>
    </border>
    <border>
      <left/>
      <right/>
      <top style="dotted">
        <color rgb="FF969696"/>
      </top>
      <bottom style="dotted">
        <color rgb="FF969696"/>
      </bottom>
    </border>
    <border>
      <left/>
      <right style="dotted">
        <color rgb="FF969696"/>
      </right>
      <top style="dotted">
        <color rgb="FF969696"/>
      </top>
      <bottom style="dotted">
        <color rgb="FF969696"/>
      </bottom>
    </border>
    <border>
      <left style="dotted">
        <color rgb="FF969696"/>
      </left>
      <right/>
      <top style="dotted">
        <color rgb="FF969696"/>
      </top>
      <bottom/>
    </border>
    <border>
      <left style="dotted">
        <color rgb="FF969696"/>
      </left>
      <right/>
      <top/>
      <bottom style="dotted">
        <color rgb="FF969696"/>
      </bottom>
    </border>
    <border>
      <left/>
      <right/>
      <top/>
      <bottom style="dotted">
        <color rgb="FF969696"/>
      </bottom>
    </border>
    <border>
      <left/>
      <right style="dotted">
        <color rgb="FF969696"/>
      </right>
      <top/>
      <bottom style="dotted">
        <color rgb="FF969696"/>
      </bottom>
    </border>
    <border>
      <left/>
      <right style="thin">
        <color rgb="FF000000"/>
      </right>
      <top style="dotted">
        <color rgb="FF969696"/>
      </top>
      <bottom/>
    </border>
    <border>
      <left/>
      <right style="thin">
        <color rgb="FF000000"/>
      </right>
      <top style="dotted">
        <color rgb="FF000000"/>
      </top>
      <bottom style="dotted">
        <color rgb="FF000000"/>
      </bottom>
    </border>
    <border>
      <left style="dotted">
        <color rgb="FF969696"/>
      </left>
      <right style="dotted">
        <color rgb="FF969696"/>
      </right>
      <top style="dotted">
        <color rgb="FF969696"/>
      </top>
      <bottom style="dotted">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1"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64" fillId="20" borderId="0" applyNumberFormat="0" applyBorder="0" applyAlignment="0" applyProtection="0"/>
    <xf numFmtId="0" fontId="6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2" borderId="0" applyNumberFormat="0" applyBorder="0" applyAlignment="0" applyProtection="0"/>
    <xf numFmtId="0" fontId="0" fillId="0" borderId="0" applyAlignment="0">
      <protection locked="0"/>
    </xf>
    <xf numFmtId="0" fontId="71"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72" fillId="0" borderId="7" applyNumberFormat="0" applyFill="0" applyAlignment="0" applyProtection="0"/>
    <xf numFmtId="0" fontId="73" fillId="24" borderId="0" applyNumberFormat="0" applyBorder="0" applyAlignment="0" applyProtection="0"/>
    <xf numFmtId="0" fontId="74" fillId="0" borderId="0" applyNumberFormat="0" applyFill="0" applyBorder="0" applyAlignment="0" applyProtection="0"/>
    <xf numFmtId="0" fontId="75" fillId="25" borderId="8" applyNumberFormat="0" applyAlignment="0" applyProtection="0"/>
    <xf numFmtId="0" fontId="76" fillId="26" borderId="8" applyNumberFormat="0" applyAlignment="0" applyProtection="0"/>
    <xf numFmtId="0" fontId="77" fillId="26" borderId="9" applyNumberFormat="0" applyAlignment="0" applyProtection="0"/>
    <xf numFmtId="0" fontId="78" fillId="0" borderId="0" applyNumberForma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cellStyleXfs>
  <cellXfs count="362">
    <xf numFmtId="0" fontId="0" fillId="0" borderId="0" xfId="0" applyFont="1" applyAlignment="1">
      <alignment/>
    </xf>
    <xf numFmtId="0" fontId="0" fillId="0" borderId="0" xfId="0" applyFont="1" applyAlignment="1">
      <alignment vertical="center"/>
    </xf>
    <xf numFmtId="0" fontId="79"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80" fillId="0" borderId="0" xfId="0" applyFont="1" applyAlignment="1">
      <alignment vertical="center"/>
    </xf>
    <xf numFmtId="0" fontId="81" fillId="0" borderId="0" xfId="0" applyFont="1" applyAlignment="1">
      <alignment vertical="center"/>
    </xf>
    <xf numFmtId="0" fontId="0" fillId="0" borderId="0" xfId="0" applyFont="1" applyAlignment="1">
      <alignment horizontal="center" vertical="center" wrapText="1"/>
    </xf>
    <xf numFmtId="0" fontId="82" fillId="0" borderId="0" xfId="0" applyFont="1" applyAlignment="1">
      <alignment/>
    </xf>
    <xf numFmtId="0" fontId="83" fillId="0" borderId="0" xfId="0" applyFont="1" applyAlignment="1">
      <alignment vertical="center"/>
    </xf>
    <xf numFmtId="0" fontId="84" fillId="0" borderId="0" xfId="0" applyFont="1" applyAlignment="1">
      <alignment vertical="center"/>
    </xf>
    <xf numFmtId="0" fontId="85" fillId="0" borderId="0" xfId="0" applyFont="1" applyAlignment="1">
      <alignment vertical="center"/>
    </xf>
    <xf numFmtId="0" fontId="86" fillId="33" borderId="0" xfId="0" applyFont="1" applyFill="1" applyAlignment="1">
      <alignment horizontal="left" vertical="center"/>
    </xf>
    <xf numFmtId="0" fontId="0" fillId="33" borderId="0" xfId="0" applyFont="1" applyFill="1" applyAlignment="1">
      <alignment/>
    </xf>
    <xf numFmtId="0" fontId="86" fillId="0" borderId="0" xfId="0" applyFont="1" applyAlignment="1">
      <alignment horizontal="left" vertical="center"/>
    </xf>
    <xf numFmtId="0" fontId="0" fillId="0" borderId="0" xfId="0" applyFont="1" applyAlignment="1">
      <alignment horizontal="left" vertical="center"/>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7" fillId="0" borderId="0" xfId="0" applyFont="1" applyBorder="1" applyAlignment="1">
      <alignment horizontal="left" vertical="center"/>
    </xf>
    <xf numFmtId="0" fontId="0" fillId="0" borderId="14" xfId="0" applyFont="1" applyBorder="1" applyAlignment="1">
      <alignment/>
    </xf>
    <xf numFmtId="0" fontId="87" fillId="0" borderId="0" xfId="0" applyFont="1" applyAlignment="1">
      <alignment horizontal="left" vertical="center"/>
    </xf>
    <xf numFmtId="0" fontId="88" fillId="0" borderId="0" xfId="0" applyFont="1" applyAlignment="1">
      <alignment horizontal="left" vertical="center"/>
    </xf>
    <xf numFmtId="0" fontId="89" fillId="0" borderId="0" xfId="0"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top"/>
    </xf>
    <xf numFmtId="0" fontId="89" fillId="0" borderId="0" xfId="0" applyFont="1" applyBorder="1" applyAlignment="1">
      <alignment horizontal="left" vertical="center"/>
    </xf>
    <xf numFmtId="0" fontId="4" fillId="23" borderId="0" xfId="0" applyFont="1" applyFill="1" applyBorder="1" applyAlignment="1" applyProtection="1">
      <alignment horizontal="left" vertical="center"/>
      <protection locked="0"/>
    </xf>
    <xf numFmtId="49" fontId="4" fillId="23" borderId="0" xfId="0" applyNumberFormat="1" applyFont="1" applyFill="1" applyBorder="1" applyAlignment="1" applyProtection="1">
      <alignment horizontal="left" vertical="center"/>
      <protection locked="0"/>
    </xf>
    <xf numFmtId="0" fontId="0" fillId="0" borderId="15" xfId="0" applyFont="1" applyBorder="1" applyAlignment="1">
      <alignment/>
    </xf>
    <xf numFmtId="0" fontId="0" fillId="0" borderId="13" xfId="0" applyFont="1" applyBorder="1" applyAlignment="1">
      <alignment vertical="center"/>
    </xf>
    <xf numFmtId="0" fontId="0" fillId="0" borderId="0" xfId="0" applyFont="1" applyBorder="1" applyAlignment="1">
      <alignment vertical="center"/>
    </xf>
    <xf numFmtId="0" fontId="8" fillId="0" borderId="16" xfId="0" applyFont="1" applyBorder="1" applyAlignment="1">
      <alignment horizontal="left" vertical="center"/>
    </xf>
    <xf numFmtId="0" fontId="0" fillId="0" borderId="16" xfId="0" applyFont="1" applyBorder="1" applyAlignment="1">
      <alignment vertical="center"/>
    </xf>
    <xf numFmtId="0" fontId="0" fillId="0" borderId="14" xfId="0" applyFont="1" applyBorder="1" applyAlignment="1">
      <alignment vertical="center"/>
    </xf>
    <xf numFmtId="0" fontId="79" fillId="0" borderId="0" xfId="0" applyFont="1" applyBorder="1" applyAlignment="1">
      <alignment horizontal="right" vertical="center"/>
    </xf>
    <xf numFmtId="0" fontId="79" fillId="0" borderId="13" xfId="0" applyFont="1" applyBorder="1" applyAlignment="1">
      <alignment vertical="center"/>
    </xf>
    <xf numFmtId="0" fontId="79" fillId="0" borderId="0" xfId="0" applyFont="1" applyBorder="1" applyAlignment="1">
      <alignment vertical="center"/>
    </xf>
    <xf numFmtId="0" fontId="79" fillId="0" borderId="0" xfId="0" applyFont="1" applyBorder="1" applyAlignment="1">
      <alignment horizontal="left" vertical="center"/>
    </xf>
    <xf numFmtId="0" fontId="79" fillId="0" borderId="14" xfId="0" applyFont="1" applyBorder="1" applyAlignment="1">
      <alignment vertical="center"/>
    </xf>
    <xf numFmtId="0" fontId="0" fillId="34" borderId="0" xfId="0" applyFont="1" applyFill="1" applyBorder="1" applyAlignment="1">
      <alignment vertical="center"/>
    </xf>
    <xf numFmtId="0" fontId="5" fillId="34" borderId="17" xfId="0" applyFont="1" applyFill="1" applyBorder="1" applyAlignment="1">
      <alignment horizontal="left" vertical="center"/>
    </xf>
    <xf numFmtId="0" fontId="0" fillId="34" borderId="18" xfId="0" applyFont="1" applyFill="1" applyBorder="1" applyAlignment="1">
      <alignment vertical="center"/>
    </xf>
    <xf numFmtId="0" fontId="5" fillId="34" borderId="18" xfId="0" applyFont="1" applyFill="1" applyBorder="1" applyAlignment="1">
      <alignment horizontal="center" vertical="center"/>
    </xf>
    <xf numFmtId="0" fontId="0" fillId="34" borderId="14"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7" fillId="0" borderId="0" xfId="0" applyFont="1" applyAlignment="1">
      <alignment horizontal="left" vertical="center"/>
    </xf>
    <xf numFmtId="0" fontId="4" fillId="0" borderId="13" xfId="0" applyFont="1" applyBorder="1" applyAlignment="1">
      <alignment vertical="center"/>
    </xf>
    <xf numFmtId="0" fontId="89" fillId="0" borderId="0" xfId="0" applyFont="1" applyAlignment="1">
      <alignment horizontal="left" vertical="center"/>
    </xf>
    <xf numFmtId="0" fontId="5" fillId="0" borderId="13" xfId="0" applyFont="1" applyBorder="1" applyAlignment="1">
      <alignment vertical="center"/>
    </xf>
    <xf numFmtId="0" fontId="5" fillId="0" borderId="0" xfId="0" applyFont="1" applyAlignment="1">
      <alignment horizontal="left" vertical="center"/>
    </xf>
    <xf numFmtId="0" fontId="9" fillId="0" borderId="0" xfId="0" applyFont="1" applyAlignment="1">
      <alignment vertical="center"/>
    </xf>
    <xf numFmtId="173" fontId="4" fillId="0" borderId="0" xfId="0" applyNumberFormat="1" applyFont="1" applyAlignment="1">
      <alignment horizontal="lef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5" borderId="18" xfId="0" applyFont="1" applyFill="1" applyBorder="1" applyAlignment="1">
      <alignment vertical="center"/>
    </xf>
    <xf numFmtId="0" fontId="4" fillId="35" borderId="26" xfId="0" applyFont="1" applyFill="1" applyBorder="1" applyAlignment="1">
      <alignment horizontal="center" vertical="center"/>
    </xf>
    <xf numFmtId="0" fontId="89" fillId="0" borderId="27" xfId="0" applyFont="1" applyBorder="1" applyAlignment="1">
      <alignment horizontal="center" vertical="center" wrapText="1"/>
    </xf>
    <xf numFmtId="0" fontId="89" fillId="0" borderId="28" xfId="0" applyFont="1" applyBorder="1" applyAlignment="1">
      <alignment horizontal="center" vertical="center" wrapText="1"/>
    </xf>
    <xf numFmtId="0" fontId="89" fillId="0" borderId="29" xfId="0" applyFont="1" applyBorder="1" applyAlignment="1">
      <alignment horizontal="center" vertical="center" wrapText="1"/>
    </xf>
    <xf numFmtId="0" fontId="0" fillId="0" borderId="30" xfId="0" applyFont="1" applyBorder="1" applyAlignment="1">
      <alignment vertical="center"/>
    </xf>
    <xf numFmtId="0" fontId="90" fillId="0" borderId="0" xfId="0" applyFont="1" applyAlignment="1">
      <alignment horizontal="left" vertical="center"/>
    </xf>
    <xf numFmtId="0" fontId="90" fillId="0" borderId="0" xfId="0" applyFont="1" applyAlignment="1">
      <alignment vertical="center"/>
    </xf>
    <xf numFmtId="0" fontId="5" fillId="0" borderId="0" xfId="0" applyFont="1" applyAlignment="1">
      <alignment horizontal="center" vertical="center"/>
    </xf>
    <xf numFmtId="4" fontId="91" fillId="0" borderId="24" xfId="0" applyNumberFormat="1" applyFont="1" applyBorder="1" applyAlignment="1">
      <alignment vertical="center"/>
    </xf>
    <xf numFmtId="4" fontId="91" fillId="0" borderId="0" xfId="0" applyNumberFormat="1" applyFont="1" applyBorder="1" applyAlignment="1">
      <alignment vertical="center"/>
    </xf>
    <xf numFmtId="174" fontId="91" fillId="0" borderId="0" xfId="0" applyNumberFormat="1" applyFont="1" applyBorder="1" applyAlignment="1">
      <alignment vertical="center"/>
    </xf>
    <xf numFmtId="4" fontId="91" fillId="0" borderId="25" xfId="0" applyNumberFormat="1" applyFont="1" applyBorder="1" applyAlignment="1">
      <alignment vertical="center"/>
    </xf>
    <xf numFmtId="0" fontId="6" fillId="0" borderId="13" xfId="0" applyFont="1" applyBorder="1" applyAlignment="1">
      <alignment vertical="center"/>
    </xf>
    <xf numFmtId="0" fontId="92" fillId="0" borderId="0" xfId="0" applyFont="1" applyAlignment="1">
      <alignment vertical="center"/>
    </xf>
    <xf numFmtId="0" fontId="93" fillId="0" borderId="0" xfId="0" applyFont="1" applyAlignment="1">
      <alignment vertical="center"/>
    </xf>
    <xf numFmtId="0" fontId="10" fillId="0" borderId="0" xfId="0" applyFont="1" applyAlignment="1">
      <alignment horizontal="center" vertical="center"/>
    </xf>
    <xf numFmtId="4" fontId="94" fillId="0" borderId="31" xfId="0" applyNumberFormat="1" applyFont="1" applyBorder="1" applyAlignment="1">
      <alignment vertical="center"/>
    </xf>
    <xf numFmtId="4" fontId="94" fillId="0" borderId="32" xfId="0" applyNumberFormat="1" applyFont="1" applyBorder="1" applyAlignment="1">
      <alignment vertical="center"/>
    </xf>
    <xf numFmtId="174" fontId="94" fillId="0" borderId="32" xfId="0" applyNumberFormat="1" applyFont="1" applyBorder="1" applyAlignment="1">
      <alignment vertical="center"/>
    </xf>
    <xf numFmtId="4" fontId="94" fillId="0" borderId="33" xfId="0" applyNumberFormat="1" applyFont="1" applyBorder="1" applyAlignment="1">
      <alignment vertical="center"/>
    </xf>
    <xf numFmtId="0" fontId="6" fillId="0" borderId="0" xfId="0" applyFont="1" applyAlignment="1">
      <alignment horizontal="left" vertical="center"/>
    </xf>
    <xf numFmtId="0" fontId="0" fillId="0" borderId="0" xfId="0" applyFont="1" applyAlignment="1" applyProtection="1">
      <alignment/>
      <protection locked="0"/>
    </xf>
    <xf numFmtId="0" fontId="0" fillId="0" borderId="11"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vertical="center"/>
      <protection locked="0"/>
    </xf>
    <xf numFmtId="0" fontId="89" fillId="0" borderId="0" xfId="0" applyFont="1" applyBorder="1" applyAlignment="1" applyProtection="1">
      <alignment horizontal="left" vertical="center"/>
      <protection locked="0"/>
    </xf>
    <xf numFmtId="173" fontId="4" fillId="0" borderId="0" xfId="0" applyNumberFormat="1" applyFont="1" applyBorder="1" applyAlignment="1">
      <alignment horizontal="left" vertical="center"/>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14" xfId="0" applyFont="1" applyBorder="1" applyAlignment="1">
      <alignment vertical="center" wrapText="1"/>
    </xf>
    <xf numFmtId="0" fontId="0" fillId="0" borderId="22" xfId="0" applyFont="1" applyBorder="1" applyAlignment="1" applyProtection="1">
      <alignment vertical="center"/>
      <protection locked="0"/>
    </xf>
    <xf numFmtId="0" fontId="0" fillId="0" borderId="34" xfId="0" applyFont="1" applyBorder="1" applyAlignment="1">
      <alignment vertical="center"/>
    </xf>
    <xf numFmtId="0" fontId="8" fillId="0" borderId="0" xfId="0" applyFont="1" applyBorder="1" applyAlignment="1">
      <alignment horizontal="left" vertical="center"/>
    </xf>
    <xf numFmtId="4" fontId="90" fillId="0" borderId="0" xfId="0" applyNumberFormat="1" applyFont="1" applyBorder="1" applyAlignment="1">
      <alignment vertical="center"/>
    </xf>
    <xf numFmtId="0" fontId="79" fillId="0" borderId="0" xfId="0" applyFont="1" applyBorder="1" applyAlignment="1" applyProtection="1">
      <alignment horizontal="right" vertical="center"/>
      <protection locked="0"/>
    </xf>
    <xf numFmtId="4" fontId="79" fillId="0" borderId="0" xfId="0" applyNumberFormat="1" applyFont="1" applyBorder="1" applyAlignment="1">
      <alignment vertical="center"/>
    </xf>
    <xf numFmtId="172" fontId="79" fillId="0" borderId="0" xfId="0" applyNumberFormat="1" applyFont="1" applyBorder="1" applyAlignment="1" applyProtection="1">
      <alignment horizontal="right" vertical="center"/>
      <protection locked="0"/>
    </xf>
    <xf numFmtId="0" fontId="0" fillId="35" borderId="0" xfId="0" applyFont="1" applyFill="1" applyBorder="1" applyAlignment="1">
      <alignment vertical="center"/>
    </xf>
    <xf numFmtId="0" fontId="5" fillId="35" borderId="17" xfId="0" applyFont="1" applyFill="1" applyBorder="1" applyAlignment="1">
      <alignment horizontal="left" vertical="center"/>
    </xf>
    <xf numFmtId="0" fontId="5" fillId="35" borderId="18" xfId="0" applyFont="1" applyFill="1" applyBorder="1" applyAlignment="1">
      <alignment horizontal="right" vertical="center"/>
    </xf>
    <xf numFmtId="0" fontId="5" fillId="35" borderId="18" xfId="0" applyFont="1" applyFill="1" applyBorder="1" applyAlignment="1">
      <alignment horizontal="center" vertical="center"/>
    </xf>
    <xf numFmtId="0" fontId="0" fillId="35" borderId="18" xfId="0" applyFont="1" applyFill="1" applyBorder="1" applyAlignment="1" applyProtection="1">
      <alignment vertical="center"/>
      <protection locked="0"/>
    </xf>
    <xf numFmtId="4" fontId="5" fillId="35" borderId="18" xfId="0" applyNumberFormat="1" applyFont="1" applyFill="1" applyBorder="1" applyAlignment="1">
      <alignment vertical="center"/>
    </xf>
    <xf numFmtId="0" fontId="0" fillId="35" borderId="35" xfId="0" applyFont="1" applyFill="1" applyBorder="1" applyAlignment="1">
      <alignment vertical="center"/>
    </xf>
    <xf numFmtId="0" fontId="0" fillId="0" borderId="20"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2" xfId="0" applyFont="1" applyBorder="1" applyAlignment="1">
      <alignment vertical="center"/>
    </xf>
    <xf numFmtId="0" fontId="4" fillId="35" borderId="0" xfId="0" applyFont="1" applyFill="1" applyBorder="1" applyAlignment="1">
      <alignment horizontal="left" vertical="center"/>
    </xf>
    <xf numFmtId="0" fontId="0" fillId="35" borderId="0" xfId="0" applyFont="1" applyFill="1" applyBorder="1" applyAlignment="1" applyProtection="1">
      <alignment vertical="center"/>
      <protection locked="0"/>
    </xf>
    <xf numFmtId="0" fontId="4" fillId="35" borderId="0" xfId="0" applyFont="1" applyFill="1" applyBorder="1" applyAlignment="1">
      <alignment horizontal="right" vertical="center"/>
    </xf>
    <xf numFmtId="0" fontId="0" fillId="35" borderId="14" xfId="0" applyFont="1" applyFill="1" applyBorder="1" applyAlignment="1">
      <alignment vertical="center"/>
    </xf>
    <xf numFmtId="0" fontId="95" fillId="0" borderId="0" xfId="0" applyFont="1" applyBorder="1" applyAlignment="1">
      <alignment horizontal="left" vertical="center"/>
    </xf>
    <xf numFmtId="0" fontId="80" fillId="0" borderId="13" xfId="0" applyFont="1" applyBorder="1" applyAlignment="1">
      <alignment vertical="center"/>
    </xf>
    <xf numFmtId="0" fontId="80" fillId="0" borderId="0" xfId="0" applyFont="1" applyBorder="1" applyAlignment="1">
      <alignment vertical="center"/>
    </xf>
    <xf numFmtId="0" fontId="80" fillId="0" borderId="32" xfId="0" applyFont="1" applyBorder="1" applyAlignment="1">
      <alignment horizontal="left" vertical="center"/>
    </xf>
    <xf numFmtId="0" fontId="80" fillId="0" borderId="32" xfId="0" applyFont="1" applyBorder="1" applyAlignment="1">
      <alignment vertical="center"/>
    </xf>
    <xf numFmtId="0" fontId="80" fillId="0" borderId="32" xfId="0" applyFont="1" applyBorder="1" applyAlignment="1" applyProtection="1">
      <alignment vertical="center"/>
      <protection locked="0"/>
    </xf>
    <xf numFmtId="4" fontId="80" fillId="0" borderId="32" xfId="0" applyNumberFormat="1" applyFont="1" applyBorder="1" applyAlignment="1">
      <alignment vertical="center"/>
    </xf>
    <xf numFmtId="0" fontId="80" fillId="0" borderId="14" xfId="0" applyFont="1" applyBorder="1" applyAlignment="1">
      <alignment vertical="center"/>
    </xf>
    <xf numFmtId="0" fontId="81" fillId="0" borderId="13" xfId="0" applyFont="1" applyBorder="1" applyAlignment="1">
      <alignment vertical="center"/>
    </xf>
    <xf numFmtId="0" fontId="81" fillId="0" borderId="0" xfId="0" applyFont="1" applyBorder="1" applyAlignment="1">
      <alignment vertical="center"/>
    </xf>
    <xf numFmtId="0" fontId="81" fillId="0" borderId="32" xfId="0" applyFont="1" applyBorder="1" applyAlignment="1">
      <alignment horizontal="left" vertical="center"/>
    </xf>
    <xf numFmtId="0" fontId="81" fillId="0" borderId="32" xfId="0" applyFont="1" applyBorder="1" applyAlignment="1">
      <alignment vertical="center"/>
    </xf>
    <xf numFmtId="0" fontId="81" fillId="0" borderId="32" xfId="0" applyFont="1" applyBorder="1" applyAlignment="1" applyProtection="1">
      <alignment vertical="center"/>
      <protection locked="0"/>
    </xf>
    <xf numFmtId="4" fontId="81" fillId="0" borderId="32" xfId="0" applyNumberFormat="1" applyFont="1" applyBorder="1" applyAlignment="1">
      <alignment vertical="center"/>
    </xf>
    <xf numFmtId="0" fontId="81" fillId="0" borderId="14" xfId="0" applyFont="1" applyBorder="1" applyAlignment="1">
      <alignment vertical="center"/>
    </xf>
    <xf numFmtId="0" fontId="0" fillId="0" borderId="0" xfId="0" applyFont="1" applyAlignment="1" applyProtection="1">
      <alignment vertical="center"/>
      <protection locked="0"/>
    </xf>
    <xf numFmtId="0" fontId="4" fillId="0" borderId="0" xfId="0" applyFont="1" applyAlignment="1">
      <alignment horizontal="left" vertical="center"/>
    </xf>
    <xf numFmtId="0" fontId="89" fillId="0" borderId="0" xfId="0" applyFont="1" applyAlignment="1" applyProtection="1">
      <alignment horizontal="left" vertical="center"/>
      <protection locked="0"/>
    </xf>
    <xf numFmtId="0" fontId="0" fillId="0" borderId="13" xfId="0" applyFont="1" applyBorder="1" applyAlignment="1">
      <alignment horizontal="center" vertical="center" wrapText="1"/>
    </xf>
    <xf numFmtId="0" fontId="4" fillId="35" borderId="27"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96" fillId="35" borderId="28" xfId="0" applyFont="1" applyFill="1" applyBorder="1" applyAlignment="1" applyProtection="1">
      <alignment horizontal="center" vertical="center" wrapText="1"/>
      <protection locked="0"/>
    </xf>
    <xf numFmtId="0" fontId="4" fillId="35" borderId="29" xfId="0" applyFont="1" applyFill="1" applyBorder="1" applyAlignment="1">
      <alignment horizontal="center" vertical="center" wrapText="1"/>
    </xf>
    <xf numFmtId="4" fontId="90" fillId="0" borderId="0" xfId="0" applyNumberFormat="1" applyFont="1" applyAlignment="1">
      <alignment/>
    </xf>
    <xf numFmtId="174" fontId="97" fillId="0" borderId="22" xfId="0" applyNumberFormat="1" applyFont="1" applyBorder="1" applyAlignment="1">
      <alignment/>
    </xf>
    <xf numFmtId="174" fontId="97" fillId="0" borderId="23" xfId="0" applyNumberFormat="1" applyFont="1" applyBorder="1" applyAlignment="1">
      <alignment/>
    </xf>
    <xf numFmtId="4" fontId="11" fillId="0" borderId="0" xfId="0" applyNumberFormat="1" applyFont="1" applyAlignment="1">
      <alignment vertical="center"/>
    </xf>
    <xf numFmtId="0" fontId="82" fillId="0" borderId="13" xfId="0" applyFont="1" applyBorder="1" applyAlignment="1">
      <alignment/>
    </xf>
    <xf numFmtId="0" fontId="82" fillId="0" borderId="0" xfId="0" applyFont="1" applyAlignment="1">
      <alignment horizontal="left"/>
    </xf>
    <xf numFmtId="0" fontId="80" fillId="0" borderId="0" xfId="0" applyFont="1" applyAlignment="1">
      <alignment horizontal="left"/>
    </xf>
    <xf numFmtId="0" fontId="82" fillId="0" borderId="0" xfId="0" applyFont="1" applyAlignment="1" applyProtection="1">
      <alignment/>
      <protection locked="0"/>
    </xf>
    <xf numFmtId="4" fontId="80" fillId="0" borderId="0" xfId="0" applyNumberFormat="1" applyFont="1" applyAlignment="1">
      <alignment/>
    </xf>
    <xf numFmtId="0" fontId="82" fillId="0" borderId="24" xfId="0" applyFont="1" applyBorder="1" applyAlignment="1">
      <alignment/>
    </xf>
    <xf numFmtId="0" fontId="82" fillId="0" borderId="0" xfId="0" applyFont="1" applyBorder="1" applyAlignment="1">
      <alignment/>
    </xf>
    <xf numFmtId="174" fontId="82" fillId="0" borderId="0" xfId="0" applyNumberFormat="1" applyFont="1" applyBorder="1" applyAlignment="1">
      <alignment/>
    </xf>
    <xf numFmtId="174" fontId="82" fillId="0" borderId="25" xfId="0" applyNumberFormat="1" applyFont="1" applyBorder="1" applyAlignment="1">
      <alignment/>
    </xf>
    <xf numFmtId="0" fontId="82" fillId="0" borderId="0" xfId="0" applyFont="1" applyAlignment="1">
      <alignment horizontal="center"/>
    </xf>
    <xf numFmtId="4" fontId="82" fillId="0" borderId="0" xfId="0" applyNumberFormat="1" applyFont="1" applyAlignment="1">
      <alignment vertical="center"/>
    </xf>
    <xf numFmtId="0" fontId="82" fillId="0" borderId="0" xfId="0" applyFont="1" applyBorder="1" applyAlignment="1">
      <alignment horizontal="left"/>
    </xf>
    <xf numFmtId="0" fontId="81" fillId="0" borderId="0" xfId="0" applyFont="1" applyBorder="1" applyAlignment="1">
      <alignment horizontal="left"/>
    </xf>
    <xf numFmtId="4" fontId="81" fillId="0" borderId="0" xfId="0" applyNumberFormat="1" applyFont="1" applyBorder="1" applyAlignment="1">
      <alignment/>
    </xf>
    <xf numFmtId="0" fontId="0" fillId="0" borderId="13" xfId="0" applyFont="1" applyBorder="1" applyAlignment="1" applyProtection="1">
      <alignment vertical="center"/>
      <protection/>
    </xf>
    <xf numFmtId="0" fontId="0" fillId="0" borderId="36" xfId="0" applyFont="1" applyBorder="1" applyAlignment="1" applyProtection="1">
      <alignment horizontal="center" vertical="center"/>
      <protection/>
    </xf>
    <xf numFmtId="49" fontId="0" fillId="0" borderId="36" xfId="0" applyNumberFormat="1"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Font="1" applyBorder="1" applyAlignment="1" applyProtection="1">
      <alignment horizontal="center" vertical="center" wrapText="1"/>
      <protection/>
    </xf>
    <xf numFmtId="175" fontId="0" fillId="0" borderId="36" xfId="0" applyNumberFormat="1" applyFont="1" applyBorder="1" applyAlignment="1" applyProtection="1">
      <alignment vertical="center"/>
      <protection/>
    </xf>
    <xf numFmtId="4" fontId="0" fillId="23" borderId="36" xfId="0" applyNumberFormat="1" applyFont="1" applyFill="1" applyBorder="1" applyAlignment="1" applyProtection="1">
      <alignment vertical="center"/>
      <protection locked="0"/>
    </xf>
    <xf numFmtId="4" fontId="0" fillId="0" borderId="36" xfId="0" applyNumberFormat="1" applyFont="1" applyBorder="1" applyAlignment="1" applyProtection="1">
      <alignment vertical="center"/>
      <protection/>
    </xf>
    <xf numFmtId="0" fontId="79" fillId="23" borderId="36" xfId="0" applyFont="1" applyFill="1" applyBorder="1" applyAlignment="1" applyProtection="1">
      <alignment horizontal="left" vertical="center"/>
      <protection locked="0"/>
    </xf>
    <xf numFmtId="0" fontId="79" fillId="0" borderId="0" xfId="0" applyFont="1" applyBorder="1" applyAlignment="1">
      <alignment horizontal="center" vertical="center"/>
    </xf>
    <xf numFmtId="174" fontId="79" fillId="0" borderId="0" xfId="0" applyNumberFormat="1" applyFont="1" applyBorder="1" applyAlignment="1">
      <alignment vertical="center"/>
    </xf>
    <xf numFmtId="174" fontId="79" fillId="0" borderId="25" xfId="0" applyNumberFormat="1" applyFont="1" applyBorder="1" applyAlignment="1">
      <alignment vertical="center"/>
    </xf>
    <xf numFmtId="4" fontId="0" fillId="0" borderId="0" xfId="0" applyNumberFormat="1" applyFont="1" applyAlignment="1">
      <alignment vertical="center"/>
    </xf>
    <xf numFmtId="0" fontId="98" fillId="0" borderId="0" xfId="0" applyFont="1" applyAlignment="1">
      <alignment horizontal="left" vertical="center"/>
    </xf>
    <xf numFmtId="0" fontId="12" fillId="0" borderId="0" xfId="0" applyFont="1" applyAlignment="1">
      <alignment horizontal="left" vertical="center" wrapText="1"/>
    </xf>
    <xf numFmtId="0" fontId="99" fillId="0" borderId="0" xfId="0" applyFont="1" applyAlignment="1">
      <alignment vertical="center" wrapText="1"/>
    </xf>
    <xf numFmtId="0" fontId="83" fillId="0" borderId="13" xfId="0" applyFont="1" applyBorder="1" applyAlignment="1">
      <alignment vertical="center"/>
    </xf>
    <xf numFmtId="0" fontId="83" fillId="0" borderId="0" xfId="0" applyFont="1" applyAlignment="1">
      <alignment horizontal="left" vertical="center"/>
    </xf>
    <xf numFmtId="0" fontId="83" fillId="0" borderId="0" xfId="0" applyFont="1" applyAlignment="1">
      <alignment horizontal="left" vertical="center" wrapText="1"/>
    </xf>
    <xf numFmtId="0" fontId="83" fillId="0" borderId="0" xfId="0" applyFont="1" applyAlignment="1">
      <alignment horizontal="left" vertical="center"/>
    </xf>
    <xf numFmtId="0" fontId="83" fillId="0" borderId="0" xfId="0" applyFont="1" applyAlignment="1" applyProtection="1">
      <alignment vertical="center"/>
      <protection locked="0"/>
    </xf>
    <xf numFmtId="0" fontId="83" fillId="0" borderId="24" xfId="0" applyFont="1" applyBorder="1" applyAlignment="1">
      <alignment vertical="center"/>
    </xf>
    <xf numFmtId="0" fontId="83" fillId="0" borderId="0" xfId="0" applyFont="1" applyBorder="1" applyAlignment="1">
      <alignment vertical="center"/>
    </xf>
    <xf numFmtId="0" fontId="83" fillId="0" borderId="25" xfId="0" applyFont="1" applyBorder="1" applyAlignment="1">
      <alignment vertical="center"/>
    </xf>
    <xf numFmtId="0" fontId="84" fillId="0" borderId="13" xfId="0" applyFont="1" applyBorder="1" applyAlignment="1">
      <alignment vertical="center"/>
    </xf>
    <xf numFmtId="0" fontId="84" fillId="0" borderId="0" xfId="0" applyFont="1" applyAlignment="1">
      <alignment horizontal="left" vertical="center"/>
    </xf>
    <xf numFmtId="0" fontId="84" fillId="0" borderId="0" xfId="0" applyFont="1" applyAlignment="1">
      <alignment horizontal="left" vertical="center" wrapText="1"/>
    </xf>
    <xf numFmtId="175" fontId="84" fillId="0" borderId="0" xfId="0" applyNumberFormat="1" applyFont="1" applyAlignment="1">
      <alignment vertical="center"/>
    </xf>
    <xf numFmtId="0" fontId="84" fillId="0" borderId="0" xfId="0" applyFont="1" applyAlignment="1" applyProtection="1">
      <alignment vertical="center"/>
      <protection locked="0"/>
    </xf>
    <xf numFmtId="0" fontId="84" fillId="0" borderId="24" xfId="0" applyFont="1" applyBorder="1" applyAlignment="1">
      <alignment vertical="center"/>
    </xf>
    <xf numFmtId="0" fontId="84" fillId="0" borderId="0" xfId="0" applyFont="1" applyBorder="1" applyAlignment="1">
      <alignment vertical="center"/>
    </xf>
    <xf numFmtId="0" fontId="84" fillId="0" borderId="25" xfId="0" applyFont="1" applyBorder="1" applyAlignment="1">
      <alignment vertical="center"/>
    </xf>
    <xf numFmtId="0" fontId="85" fillId="0" borderId="13" xfId="0" applyFont="1" applyBorder="1" applyAlignment="1">
      <alignment vertical="center"/>
    </xf>
    <xf numFmtId="0" fontId="85" fillId="0" borderId="0" xfId="0" applyFont="1" applyAlignment="1">
      <alignment horizontal="left" vertical="center"/>
    </xf>
    <xf numFmtId="0" fontId="85" fillId="0" borderId="0" xfId="0" applyFont="1" applyAlignment="1">
      <alignment horizontal="left" vertical="center" wrapText="1"/>
    </xf>
    <xf numFmtId="175" fontId="85" fillId="0" borderId="0" xfId="0" applyNumberFormat="1" applyFont="1" applyAlignment="1">
      <alignment vertical="center"/>
    </xf>
    <xf numFmtId="0" fontId="85" fillId="0" borderId="0" xfId="0" applyFont="1" applyAlignment="1" applyProtection="1">
      <alignment vertical="center"/>
      <protection locked="0"/>
    </xf>
    <xf numFmtId="0" fontId="85" fillId="0" borderId="24" xfId="0" applyFont="1" applyBorder="1" applyAlignment="1">
      <alignment vertical="center"/>
    </xf>
    <xf numFmtId="0" fontId="85" fillId="0" borderId="0" xfId="0" applyFont="1" applyBorder="1" applyAlignment="1">
      <alignment vertical="center"/>
    </xf>
    <xf numFmtId="0" fontId="85" fillId="0" borderId="25" xfId="0" applyFont="1" applyBorder="1" applyAlignment="1">
      <alignment vertical="center"/>
    </xf>
    <xf numFmtId="0" fontId="85" fillId="0" borderId="0" xfId="0" applyFont="1" applyAlignment="1">
      <alignment horizontal="left" vertical="center"/>
    </xf>
    <xf numFmtId="0" fontId="98" fillId="0" borderId="0" xfId="0" applyFont="1" applyBorder="1" applyAlignment="1">
      <alignment horizontal="left" vertical="center"/>
    </xf>
    <xf numFmtId="0" fontId="84" fillId="0" borderId="0" xfId="0" applyFont="1" applyBorder="1" applyAlignment="1">
      <alignment horizontal="left" vertical="center"/>
    </xf>
    <xf numFmtId="0" fontId="84" fillId="0" borderId="0" xfId="0" applyFont="1" applyBorder="1" applyAlignment="1">
      <alignment horizontal="left" vertical="center" wrapText="1"/>
    </xf>
    <xf numFmtId="175" fontId="84" fillId="0" borderId="0" xfId="0" applyNumberFormat="1" applyFont="1" applyBorder="1" applyAlignment="1">
      <alignment vertical="center"/>
    </xf>
    <xf numFmtId="0" fontId="85" fillId="0" borderId="0" xfId="0" applyFont="1" applyBorder="1" applyAlignment="1">
      <alignment horizontal="left" vertical="center"/>
    </xf>
    <xf numFmtId="0" fontId="85" fillId="0" borderId="0" xfId="0" applyFont="1" applyBorder="1" applyAlignment="1">
      <alignment horizontal="left" vertical="center" wrapText="1"/>
    </xf>
    <xf numFmtId="175" fontId="85" fillId="0" borderId="0" xfId="0" applyNumberFormat="1" applyFont="1" applyBorder="1" applyAlignment="1">
      <alignment vertical="center"/>
    </xf>
    <xf numFmtId="0" fontId="100" fillId="0" borderId="36" xfId="0" applyFont="1" applyBorder="1" applyAlignment="1" applyProtection="1">
      <alignment horizontal="center" vertical="center"/>
      <protection/>
    </xf>
    <xf numFmtId="49" fontId="100" fillId="0" borderId="36" xfId="0" applyNumberFormat="1" applyFont="1" applyBorder="1" applyAlignment="1" applyProtection="1">
      <alignment horizontal="left" vertical="center" wrapText="1"/>
      <protection/>
    </xf>
    <xf numFmtId="0" fontId="100" fillId="0" borderId="36" xfId="0" applyFont="1" applyBorder="1" applyAlignment="1" applyProtection="1">
      <alignment horizontal="left" vertical="center" wrapText="1"/>
      <protection/>
    </xf>
    <xf numFmtId="0" fontId="100" fillId="0" borderId="36" xfId="0" applyFont="1" applyBorder="1" applyAlignment="1" applyProtection="1">
      <alignment horizontal="center" vertical="center" wrapText="1"/>
      <protection/>
    </xf>
    <xf numFmtId="175" fontId="100" fillId="0" borderId="36" xfId="0" applyNumberFormat="1" applyFont="1" applyBorder="1" applyAlignment="1" applyProtection="1">
      <alignment vertical="center"/>
      <protection/>
    </xf>
    <xf numFmtId="4" fontId="100" fillId="23" borderId="36" xfId="0" applyNumberFormat="1" applyFont="1" applyFill="1" applyBorder="1" applyAlignment="1" applyProtection="1">
      <alignment vertical="center"/>
      <protection locked="0"/>
    </xf>
    <xf numFmtId="4" fontId="100" fillId="0" borderId="36" xfId="0" applyNumberFormat="1" applyFont="1" applyBorder="1" applyAlignment="1" applyProtection="1">
      <alignment vertical="center"/>
      <protection/>
    </xf>
    <xf numFmtId="0" fontId="100" fillId="0" borderId="13" xfId="0" applyFont="1" applyBorder="1" applyAlignment="1">
      <alignment vertical="center"/>
    </xf>
    <xf numFmtId="0" fontId="100" fillId="23" borderId="36" xfId="0" applyFont="1" applyFill="1" applyBorder="1" applyAlignment="1" applyProtection="1">
      <alignment horizontal="left" vertical="center"/>
      <protection locked="0"/>
    </xf>
    <xf numFmtId="0" fontId="100" fillId="0" borderId="0" xfId="0" applyFont="1" applyBorder="1" applyAlignment="1">
      <alignment horizontal="center" vertical="center"/>
    </xf>
    <xf numFmtId="0" fontId="80" fillId="0" borderId="0" xfId="0" applyFont="1" applyBorder="1" applyAlignment="1">
      <alignment horizontal="left"/>
    </xf>
    <xf numFmtId="4" fontId="80" fillId="0" borderId="0" xfId="0" applyNumberFormat="1" applyFont="1" applyBorder="1" applyAlignment="1">
      <alignment/>
    </xf>
    <xf numFmtId="0" fontId="84" fillId="0" borderId="31" xfId="0" applyFont="1" applyBorder="1" applyAlignment="1">
      <alignment vertical="center"/>
    </xf>
    <xf numFmtId="0" fontId="84" fillId="0" borderId="32" xfId="0" applyFont="1" applyBorder="1" applyAlignment="1">
      <alignment vertical="center"/>
    </xf>
    <xf numFmtId="0" fontId="84" fillId="0" borderId="33" xfId="0" applyFont="1" applyBorder="1" applyAlignment="1">
      <alignment vertical="center"/>
    </xf>
    <xf numFmtId="0" fontId="0" fillId="0" borderId="0" xfId="0" applyFont="1" applyAlignment="1">
      <alignment/>
    </xf>
    <xf numFmtId="0" fontId="63" fillId="33" borderId="0" xfId="36" applyFill="1" applyAlignment="1">
      <alignment/>
    </xf>
    <xf numFmtId="0" fontId="101" fillId="0" borderId="0" xfId="36" applyFont="1" applyAlignment="1">
      <alignment horizontal="center" vertical="center"/>
    </xf>
    <xf numFmtId="0" fontId="102" fillId="33" borderId="0" xfId="0" applyFont="1" applyFill="1" applyAlignment="1">
      <alignment horizontal="left" vertical="center"/>
    </xf>
    <xf numFmtId="0" fontId="13" fillId="33" borderId="0" xfId="0" applyFont="1" applyFill="1" applyAlignment="1">
      <alignment vertical="center"/>
    </xf>
    <xf numFmtId="0" fontId="103" fillId="33" borderId="0" xfId="36" applyFont="1" applyFill="1" applyAlignment="1">
      <alignment vertical="center"/>
    </xf>
    <xf numFmtId="0" fontId="86" fillId="33" borderId="0" xfId="0" applyFont="1" applyFill="1" applyAlignment="1" applyProtection="1">
      <alignment horizontal="left" vertical="center"/>
      <protection/>
    </xf>
    <xf numFmtId="0" fontId="13" fillId="33" borderId="0" xfId="0" applyFont="1" applyFill="1" applyAlignment="1" applyProtection="1">
      <alignment vertical="center"/>
      <protection/>
    </xf>
    <xf numFmtId="0" fontId="102" fillId="33" borderId="0" xfId="0" applyFont="1" applyFill="1" applyAlignment="1" applyProtection="1">
      <alignment horizontal="left" vertical="center"/>
      <protection/>
    </xf>
    <xf numFmtId="0" fontId="103" fillId="33" borderId="0" xfId="36" applyFont="1" applyFill="1" applyAlignment="1" applyProtection="1">
      <alignment vertical="center"/>
      <protection/>
    </xf>
    <xf numFmtId="0" fontId="13" fillId="33" borderId="0" xfId="0" applyFont="1" applyFill="1" applyAlignment="1" applyProtection="1">
      <alignment vertical="center"/>
      <protection locked="0"/>
    </xf>
    <xf numFmtId="0" fontId="0" fillId="0" borderId="0" xfId="47" applyAlignment="1">
      <alignment vertical="top"/>
      <protection locked="0"/>
    </xf>
    <xf numFmtId="0" fontId="0" fillId="0" borderId="37" xfId="47" applyFont="1" applyBorder="1" applyAlignment="1">
      <alignment vertical="center" wrapText="1"/>
      <protection locked="0"/>
    </xf>
    <xf numFmtId="0" fontId="0" fillId="0" borderId="38" xfId="47" applyFont="1" applyBorder="1" applyAlignment="1">
      <alignment vertical="center" wrapText="1"/>
      <protection locked="0"/>
    </xf>
    <xf numFmtId="0" fontId="0" fillId="0" borderId="39" xfId="47" applyFont="1" applyBorder="1" applyAlignment="1">
      <alignment vertical="center" wrapText="1"/>
      <protection locked="0"/>
    </xf>
    <xf numFmtId="0" fontId="0" fillId="0" borderId="40" xfId="47" applyFont="1" applyBorder="1" applyAlignment="1">
      <alignment horizontal="center" vertical="center" wrapText="1"/>
      <protection locked="0"/>
    </xf>
    <xf numFmtId="0" fontId="0" fillId="0" borderId="41" xfId="47" applyFont="1" applyBorder="1" applyAlignment="1">
      <alignment horizontal="center" vertical="center" wrapText="1"/>
      <protection locked="0"/>
    </xf>
    <xf numFmtId="0" fontId="0" fillId="0" borderId="0" xfId="47" applyAlignment="1">
      <alignment horizontal="center" vertical="center"/>
      <protection locked="0"/>
    </xf>
    <xf numFmtId="0" fontId="0" fillId="0" borderId="40" xfId="47" applyFont="1" applyBorder="1" applyAlignment="1">
      <alignment vertical="center" wrapText="1"/>
      <protection locked="0"/>
    </xf>
    <xf numFmtId="0" fontId="0" fillId="0" borderId="41" xfId="47" applyFont="1" applyBorder="1" applyAlignment="1">
      <alignment vertical="center" wrapText="1"/>
      <protection locked="0"/>
    </xf>
    <xf numFmtId="0" fontId="10" fillId="0" borderId="0" xfId="47" applyFont="1" applyBorder="1" applyAlignment="1">
      <alignment horizontal="left" vertical="center" wrapText="1"/>
      <protection locked="0"/>
    </xf>
    <xf numFmtId="0" fontId="4" fillId="0" borderId="0" xfId="47" applyFont="1" applyBorder="1" applyAlignment="1">
      <alignment horizontal="left" vertical="center" wrapText="1"/>
      <protection locked="0"/>
    </xf>
    <xf numFmtId="0" fontId="4" fillId="0" borderId="40" xfId="47" applyFont="1" applyBorder="1" applyAlignment="1">
      <alignment vertical="center" wrapText="1"/>
      <protection locked="0"/>
    </xf>
    <xf numFmtId="0" fontId="4" fillId="0" borderId="0" xfId="47" applyFont="1" applyBorder="1" applyAlignment="1">
      <alignment vertical="center" wrapText="1"/>
      <protection locked="0"/>
    </xf>
    <xf numFmtId="0" fontId="4" fillId="0" borderId="0" xfId="47" applyFont="1" applyBorder="1" applyAlignment="1">
      <alignment vertical="center"/>
      <protection locked="0"/>
    </xf>
    <xf numFmtId="0" fontId="4" fillId="0" borderId="0" xfId="47" applyFont="1" applyBorder="1" applyAlignment="1">
      <alignment horizontal="left" vertical="center"/>
      <protection locked="0"/>
    </xf>
    <xf numFmtId="49" fontId="4" fillId="0" borderId="0" xfId="47" applyNumberFormat="1" applyFont="1" applyBorder="1" applyAlignment="1">
      <alignment vertical="center" wrapText="1"/>
      <protection locked="0"/>
    </xf>
    <xf numFmtId="0" fontId="0" fillId="0" borderId="42" xfId="47" applyFont="1" applyBorder="1" applyAlignment="1">
      <alignment vertical="center" wrapText="1"/>
      <protection locked="0"/>
    </xf>
    <xf numFmtId="0" fontId="13" fillId="0" borderId="43" xfId="47" applyFont="1" applyBorder="1" applyAlignment="1">
      <alignment vertical="center" wrapText="1"/>
      <protection locked="0"/>
    </xf>
    <xf numFmtId="0" fontId="0" fillId="0" borderId="44" xfId="47" applyFont="1" applyBorder="1" applyAlignment="1">
      <alignment vertical="center" wrapText="1"/>
      <protection locked="0"/>
    </xf>
    <xf numFmtId="0" fontId="0" fillId="0" borderId="0" xfId="47" applyFont="1" applyBorder="1" applyAlignment="1">
      <alignment vertical="top"/>
      <protection locked="0"/>
    </xf>
    <xf numFmtId="0" fontId="0" fillId="0" borderId="0" xfId="47" applyFont="1" applyAlignment="1">
      <alignment vertical="top"/>
      <protection locked="0"/>
    </xf>
    <xf numFmtId="0" fontId="0" fillId="0" borderId="37" xfId="47" applyFont="1" applyBorder="1" applyAlignment="1">
      <alignment horizontal="left" vertical="center"/>
      <protection locked="0"/>
    </xf>
    <xf numFmtId="0" fontId="0" fillId="0" borderId="38" xfId="47" applyFont="1" applyBorder="1" applyAlignment="1">
      <alignment horizontal="left" vertical="center"/>
      <protection locked="0"/>
    </xf>
    <xf numFmtId="0" fontId="0" fillId="0" borderId="39" xfId="47" applyFont="1" applyBorder="1" applyAlignment="1">
      <alignment horizontal="left" vertical="center"/>
      <protection locked="0"/>
    </xf>
    <xf numFmtId="0" fontId="0" fillId="0" borderId="40" xfId="47" applyFont="1" applyBorder="1" applyAlignment="1">
      <alignment horizontal="left" vertical="center"/>
      <protection locked="0"/>
    </xf>
    <xf numFmtId="0" fontId="0" fillId="0" borderId="41" xfId="47" applyFont="1" applyBorder="1" applyAlignment="1">
      <alignment horizontal="left" vertical="center"/>
      <protection locked="0"/>
    </xf>
    <xf numFmtId="0" fontId="10" fillId="0" borderId="0" xfId="47" applyFont="1" applyBorder="1" applyAlignment="1">
      <alignment horizontal="left" vertical="center"/>
      <protection locked="0"/>
    </xf>
    <xf numFmtId="0" fontId="6" fillId="0" borderId="0" xfId="47" applyFont="1" applyAlignment="1">
      <alignment horizontal="left" vertical="center"/>
      <protection locked="0"/>
    </xf>
    <xf numFmtId="0" fontId="10" fillId="0" borderId="43" xfId="47" applyFont="1" applyBorder="1" applyAlignment="1">
      <alignment horizontal="left" vertical="center"/>
      <protection locked="0"/>
    </xf>
    <xf numFmtId="0" fontId="10" fillId="0" borderId="43" xfId="47" applyFont="1" applyBorder="1" applyAlignment="1">
      <alignment horizontal="center" vertical="center"/>
      <protection locked="0"/>
    </xf>
    <xf numFmtId="0" fontId="6" fillId="0" borderId="43" xfId="47" applyFont="1" applyBorder="1" applyAlignment="1">
      <alignment horizontal="left" vertical="center"/>
      <protection locked="0"/>
    </xf>
    <xf numFmtId="0" fontId="9" fillId="0" borderId="0" xfId="47" applyFont="1" applyBorder="1" applyAlignment="1">
      <alignment horizontal="left" vertical="center"/>
      <protection locked="0"/>
    </xf>
    <xf numFmtId="0" fontId="4" fillId="0" borderId="0" xfId="47" applyFont="1" applyAlignment="1">
      <alignment horizontal="left" vertical="center"/>
      <protection locked="0"/>
    </xf>
    <xf numFmtId="0" fontId="4" fillId="0" borderId="0" xfId="47" applyFont="1" applyBorder="1" applyAlignment="1">
      <alignment horizontal="center" vertical="center"/>
      <protection locked="0"/>
    </xf>
    <xf numFmtId="0" fontId="4" fillId="0" borderId="40" xfId="47" applyFont="1" applyBorder="1" applyAlignment="1">
      <alignment horizontal="left" vertical="center"/>
      <protection locked="0"/>
    </xf>
    <xf numFmtId="0" fontId="4" fillId="0" borderId="0" xfId="47" applyFont="1" applyFill="1" applyBorder="1" applyAlignment="1">
      <alignment horizontal="left" vertical="center"/>
      <protection locked="0"/>
    </xf>
    <xf numFmtId="0" fontId="4" fillId="0" borderId="0" xfId="47" applyFont="1" applyFill="1" applyBorder="1" applyAlignment="1">
      <alignment horizontal="center" vertical="center"/>
      <protection locked="0"/>
    </xf>
    <xf numFmtId="0" fontId="0" fillId="0" borderId="42" xfId="47" applyFont="1" applyBorder="1" applyAlignment="1">
      <alignment horizontal="left" vertical="center"/>
      <protection locked="0"/>
    </xf>
    <xf numFmtId="0" fontId="13" fillId="0" borderId="43" xfId="47" applyFont="1" applyBorder="1" applyAlignment="1">
      <alignment horizontal="left" vertical="center"/>
      <protection locked="0"/>
    </xf>
    <xf numFmtId="0" fontId="0" fillId="0" borderId="44" xfId="47" applyFont="1" applyBorder="1" applyAlignment="1">
      <alignment horizontal="left" vertical="center"/>
      <protection locked="0"/>
    </xf>
    <xf numFmtId="0" fontId="0" fillId="0" borderId="0" xfId="47" applyFont="1" applyBorder="1" applyAlignment="1">
      <alignment horizontal="left" vertical="center"/>
      <protection locked="0"/>
    </xf>
    <xf numFmtId="0" fontId="13" fillId="0" borderId="0" xfId="47" applyFont="1" applyBorder="1" applyAlignment="1">
      <alignment horizontal="left" vertical="center"/>
      <protection locked="0"/>
    </xf>
    <xf numFmtId="0" fontId="6" fillId="0" borderId="0" xfId="47" applyFont="1" applyBorder="1" applyAlignment="1">
      <alignment horizontal="left" vertical="center"/>
      <protection locked="0"/>
    </xf>
    <xf numFmtId="0" fontId="4" fillId="0" borderId="43" xfId="47" applyFont="1" applyBorder="1" applyAlignment="1">
      <alignment horizontal="left" vertical="center"/>
      <protection locked="0"/>
    </xf>
    <xf numFmtId="0" fontId="0" fillId="0" borderId="0" xfId="47" applyFont="1" applyBorder="1" applyAlignment="1">
      <alignment horizontal="left" vertical="center" wrapText="1"/>
      <protection locked="0"/>
    </xf>
    <xf numFmtId="0" fontId="4" fillId="0" borderId="0" xfId="47" applyFont="1" applyBorder="1" applyAlignment="1">
      <alignment horizontal="center" vertical="center" wrapText="1"/>
      <protection locked="0"/>
    </xf>
    <xf numFmtId="0" fontId="0" fillId="0" borderId="37" xfId="47" applyFont="1" applyBorder="1" applyAlignment="1">
      <alignment horizontal="left" vertical="center" wrapText="1"/>
      <protection locked="0"/>
    </xf>
    <xf numFmtId="0" fontId="0" fillId="0" borderId="38" xfId="47" applyFont="1" applyBorder="1" applyAlignment="1">
      <alignment horizontal="left" vertical="center" wrapText="1"/>
      <protection locked="0"/>
    </xf>
    <xf numFmtId="0" fontId="0" fillId="0" borderId="39" xfId="47" applyFont="1" applyBorder="1" applyAlignment="1">
      <alignment horizontal="left" vertical="center" wrapText="1"/>
      <protection locked="0"/>
    </xf>
    <xf numFmtId="0" fontId="0" fillId="0" borderId="40" xfId="47" applyFont="1" applyBorder="1" applyAlignment="1">
      <alignment horizontal="left" vertical="center" wrapText="1"/>
      <protection locked="0"/>
    </xf>
    <xf numFmtId="0" fontId="0" fillId="0" borderId="41" xfId="47" applyFont="1" applyBorder="1" applyAlignment="1">
      <alignment horizontal="left" vertical="center" wrapText="1"/>
      <protection locked="0"/>
    </xf>
    <xf numFmtId="0" fontId="6" fillId="0" borderId="40" xfId="47" applyFont="1" applyBorder="1" applyAlignment="1">
      <alignment horizontal="left" vertical="center" wrapText="1"/>
      <protection locked="0"/>
    </xf>
    <xf numFmtId="0" fontId="6" fillId="0" borderId="41" xfId="47" applyFont="1" applyBorder="1" applyAlignment="1">
      <alignment horizontal="left" vertical="center" wrapText="1"/>
      <protection locked="0"/>
    </xf>
    <xf numFmtId="0" fontId="4" fillId="0" borderId="40" xfId="47" applyFont="1" applyBorder="1" applyAlignment="1">
      <alignment horizontal="left" vertical="center" wrapText="1"/>
      <protection locked="0"/>
    </xf>
    <xf numFmtId="0" fontId="4" fillId="0" borderId="41" xfId="47" applyFont="1" applyBorder="1" applyAlignment="1">
      <alignment horizontal="left" vertical="center" wrapText="1"/>
      <protection locked="0"/>
    </xf>
    <xf numFmtId="0" fontId="4" fillId="0" borderId="41" xfId="47" applyFont="1" applyBorder="1" applyAlignment="1">
      <alignment horizontal="left" vertical="center"/>
      <protection locked="0"/>
    </xf>
    <xf numFmtId="0" fontId="4" fillId="0" borderId="42" xfId="47" applyFont="1" applyBorder="1" applyAlignment="1">
      <alignment horizontal="left" vertical="center" wrapText="1"/>
      <protection locked="0"/>
    </xf>
    <xf numFmtId="0" fontId="4" fillId="0" borderId="43" xfId="47" applyFont="1" applyBorder="1" applyAlignment="1">
      <alignment horizontal="left" vertical="center" wrapText="1"/>
      <protection locked="0"/>
    </xf>
    <xf numFmtId="0" fontId="4" fillId="0" borderId="44" xfId="47" applyFont="1" applyBorder="1" applyAlignment="1">
      <alignment horizontal="left" vertical="center" wrapText="1"/>
      <protection locked="0"/>
    </xf>
    <xf numFmtId="0" fontId="4" fillId="0" borderId="0" xfId="47" applyFont="1" applyBorder="1" applyAlignment="1">
      <alignment horizontal="left" vertical="top"/>
      <protection locked="0"/>
    </xf>
    <xf numFmtId="0" fontId="4" fillId="0" borderId="0" xfId="47" applyFont="1" applyBorder="1" applyAlignment="1">
      <alignment horizontal="center" vertical="top"/>
      <protection locked="0"/>
    </xf>
    <xf numFmtId="0" fontId="4" fillId="0" borderId="42" xfId="47" applyFont="1" applyBorder="1" applyAlignment="1">
      <alignment horizontal="left" vertical="center"/>
      <protection locked="0"/>
    </xf>
    <xf numFmtId="0" fontId="4" fillId="0" borderId="44" xfId="47" applyFont="1" applyBorder="1" applyAlignment="1">
      <alignment horizontal="left" vertical="center"/>
      <protection locked="0"/>
    </xf>
    <xf numFmtId="0" fontId="6" fillId="0" borderId="0" xfId="47" applyFont="1" applyAlignment="1">
      <alignment vertical="center"/>
      <protection locked="0"/>
    </xf>
    <xf numFmtId="0" fontId="10" fillId="0" borderId="0" xfId="47" applyFont="1" applyBorder="1" applyAlignment="1">
      <alignment vertical="center"/>
      <protection locked="0"/>
    </xf>
    <xf numFmtId="0" fontId="6" fillId="0" borderId="43" xfId="47" applyFont="1" applyBorder="1" applyAlignment="1">
      <alignment vertical="center"/>
      <protection locked="0"/>
    </xf>
    <xf numFmtId="0" fontId="10" fillId="0" borderId="43" xfId="47" applyFont="1" applyBorder="1" applyAlignment="1">
      <alignment vertical="center"/>
      <protection locked="0"/>
    </xf>
    <xf numFmtId="0" fontId="0" fillId="0" borderId="0" xfId="47" applyBorder="1" applyAlignment="1">
      <alignment vertical="top"/>
      <protection locked="0"/>
    </xf>
    <xf numFmtId="49" fontId="4" fillId="0" borderId="0" xfId="47" applyNumberFormat="1" applyFont="1" applyBorder="1" applyAlignment="1">
      <alignment horizontal="left" vertical="center"/>
      <protection locked="0"/>
    </xf>
    <xf numFmtId="0" fontId="0" fillId="0" borderId="43" xfId="47" applyBorder="1" applyAlignment="1">
      <alignment vertical="top"/>
      <protection locked="0"/>
    </xf>
    <xf numFmtId="0" fontId="4" fillId="0" borderId="38" xfId="47" applyFont="1" applyBorder="1" applyAlignment="1">
      <alignment horizontal="left" vertical="center" wrapText="1"/>
      <protection locked="0"/>
    </xf>
    <xf numFmtId="0" fontId="4" fillId="0" borderId="38" xfId="47" applyFont="1" applyBorder="1" applyAlignment="1">
      <alignment horizontal="left" vertical="center"/>
      <protection locked="0"/>
    </xf>
    <xf numFmtId="0" fontId="4" fillId="0" borderId="38" xfId="47" applyFont="1" applyBorder="1" applyAlignment="1">
      <alignment horizontal="center" vertical="center"/>
      <protection locked="0"/>
    </xf>
    <xf numFmtId="0" fontId="10" fillId="0" borderId="43" xfId="47" applyFont="1" applyBorder="1" applyAlignment="1">
      <alignment horizontal="left"/>
      <protection locked="0"/>
    </xf>
    <xf numFmtId="0" fontId="6" fillId="0" borderId="43" xfId="47" applyFont="1" applyBorder="1" applyAlignment="1">
      <alignment/>
      <protection locked="0"/>
    </xf>
    <xf numFmtId="0" fontId="0" fillId="0" borderId="40" xfId="47" applyFont="1" applyBorder="1" applyAlignment="1">
      <alignment vertical="top"/>
      <protection locked="0"/>
    </xf>
    <xf numFmtId="0" fontId="0" fillId="0" borderId="41" xfId="47" applyFont="1" applyBorder="1" applyAlignment="1">
      <alignment vertical="top"/>
      <protection locked="0"/>
    </xf>
    <xf numFmtId="0" fontId="0" fillId="0" borderId="0" xfId="47" applyFont="1" applyBorder="1" applyAlignment="1">
      <alignment horizontal="center" vertical="center"/>
      <protection locked="0"/>
    </xf>
    <xf numFmtId="0" fontId="0" fillId="0" borderId="0" xfId="47" applyFont="1" applyBorder="1" applyAlignment="1">
      <alignment horizontal="left" vertical="top"/>
      <protection locked="0"/>
    </xf>
    <xf numFmtId="0" fontId="0" fillId="0" borderId="42" xfId="47" applyFont="1" applyBorder="1" applyAlignment="1">
      <alignment vertical="top"/>
      <protection locked="0"/>
    </xf>
    <xf numFmtId="0" fontId="0" fillId="0" borderId="43" xfId="47" applyFont="1" applyBorder="1" applyAlignment="1">
      <alignment vertical="top"/>
      <protection locked="0"/>
    </xf>
    <xf numFmtId="0" fontId="0" fillId="0" borderId="44" xfId="47" applyFont="1" applyBorder="1" applyAlignment="1">
      <alignment vertical="top"/>
      <protection locked="0"/>
    </xf>
    <xf numFmtId="0" fontId="0" fillId="0" borderId="0" xfId="0" applyFont="1" applyAlignment="1">
      <alignment/>
    </xf>
    <xf numFmtId="0" fontId="4" fillId="35" borderId="17" xfId="0" applyFont="1" applyFill="1" applyBorder="1" applyAlignment="1">
      <alignment horizontal="center" vertical="center"/>
    </xf>
    <xf numFmtId="0" fontId="0" fillId="35" borderId="18" xfId="0" applyFont="1" applyFill="1" applyBorder="1" applyAlignment="1">
      <alignment vertical="center"/>
    </xf>
    <xf numFmtId="0" fontId="4" fillId="35" borderId="18" xfId="0" applyFont="1" applyFill="1" applyBorder="1" applyAlignment="1">
      <alignment horizontal="center" vertical="center"/>
    </xf>
    <xf numFmtId="0" fontId="4" fillId="35" borderId="18" xfId="0" applyFont="1" applyFill="1" applyBorder="1" applyAlignment="1">
      <alignment horizontal="right" vertical="center"/>
    </xf>
    <xf numFmtId="4" fontId="93" fillId="0" borderId="0" xfId="0" applyNumberFormat="1" applyFont="1" applyAlignment="1">
      <alignment vertical="center"/>
    </xf>
    <xf numFmtId="0" fontId="93" fillId="0" borderId="0" xfId="0" applyFont="1" applyAlignment="1">
      <alignment vertical="center"/>
    </xf>
    <xf numFmtId="0" fontId="92" fillId="0" borderId="0" xfId="0" applyFont="1" applyAlignment="1">
      <alignment horizontal="left" vertical="center" wrapText="1"/>
    </xf>
    <xf numFmtId="4" fontId="90" fillId="0" borderId="0" xfId="0" applyNumberFormat="1" applyFont="1" applyAlignment="1">
      <alignment horizontal="right" vertical="center"/>
    </xf>
    <xf numFmtId="4" fontId="90" fillId="0" borderId="0" xfId="0" applyNumberFormat="1" applyFont="1" applyAlignment="1">
      <alignment vertical="center"/>
    </xf>
    <xf numFmtId="0" fontId="5" fillId="34" borderId="18" xfId="0" applyFont="1" applyFill="1" applyBorder="1" applyAlignment="1">
      <alignment horizontal="left" vertical="center"/>
    </xf>
    <xf numFmtId="0" fontId="0" fillId="34" borderId="18" xfId="0" applyFont="1" applyFill="1" applyBorder="1" applyAlignment="1">
      <alignment vertical="center"/>
    </xf>
    <xf numFmtId="4" fontId="5" fillId="34" borderId="18" xfId="0" applyNumberFormat="1" applyFont="1" applyFill="1" applyBorder="1" applyAlignment="1">
      <alignment vertical="center"/>
    </xf>
    <xf numFmtId="0" fontId="0" fillId="34" borderId="26" xfId="0" applyFont="1" applyFill="1" applyBorder="1" applyAlignment="1">
      <alignment vertical="center"/>
    </xf>
    <xf numFmtId="0" fontId="5" fillId="0" borderId="0" xfId="0" applyFont="1" applyAlignment="1">
      <alignment horizontal="left" vertical="center" wrapText="1"/>
    </xf>
    <xf numFmtId="0" fontId="5" fillId="0" borderId="0" xfId="0" applyFont="1" applyAlignment="1">
      <alignment vertical="center"/>
    </xf>
    <xf numFmtId="173" fontId="4" fillId="0" borderId="0" xfId="0" applyNumberFormat="1" applyFont="1" applyAlignment="1">
      <alignment horizontal="left" vertical="center"/>
    </xf>
    <xf numFmtId="0" fontId="0" fillId="0" borderId="0" xfId="0" applyFont="1" applyAlignment="1">
      <alignment vertical="center"/>
    </xf>
    <xf numFmtId="0" fontId="4" fillId="0" borderId="0" xfId="0" applyFont="1" applyAlignment="1">
      <alignment vertical="center"/>
    </xf>
    <xf numFmtId="0" fontId="91" fillId="0" borderId="30" xfId="0" applyFont="1" applyBorder="1" applyAlignment="1">
      <alignment horizontal="center" vertical="center"/>
    </xf>
    <xf numFmtId="0" fontId="0" fillId="0" borderId="22" xfId="0" applyFont="1" applyBorder="1" applyAlignment="1">
      <alignment vertical="center"/>
    </xf>
    <xf numFmtId="0" fontId="0" fillId="0" borderId="24" xfId="0" applyFont="1" applyBorder="1" applyAlignment="1">
      <alignment vertical="center"/>
    </xf>
    <xf numFmtId="0" fontId="0" fillId="0" borderId="0" xfId="0" applyFont="1" applyBorder="1" applyAlignment="1">
      <alignment vertical="center"/>
    </xf>
    <xf numFmtId="172" fontId="79" fillId="0" borderId="0" xfId="0" applyNumberFormat="1" applyFont="1" applyBorder="1" applyAlignment="1">
      <alignment horizontal="center" vertical="center"/>
    </xf>
    <xf numFmtId="0" fontId="79" fillId="0" borderId="0" xfId="0" applyFont="1" applyBorder="1" applyAlignment="1">
      <alignment vertical="center"/>
    </xf>
    <xf numFmtId="4" fontId="104" fillId="0" borderId="0" xfId="0" applyNumberFormat="1" applyFont="1" applyBorder="1" applyAlignment="1">
      <alignment vertical="center"/>
    </xf>
    <xf numFmtId="0" fontId="104" fillId="0" borderId="0" xfId="0" applyFont="1" applyAlignment="1">
      <alignment horizontal="left" vertical="top" wrapText="1"/>
    </xf>
    <xf numFmtId="0" fontId="79" fillId="0" borderId="0" xfId="0" applyFont="1" applyAlignment="1">
      <alignment vertical="center"/>
    </xf>
    <xf numFmtId="0" fontId="4" fillId="0" borderId="0" xfId="0" applyFont="1" applyBorder="1" applyAlignment="1">
      <alignment horizontal="left" vertical="center"/>
    </xf>
    <xf numFmtId="0" fontId="0" fillId="0" borderId="0" xfId="0" applyFont="1" applyBorder="1" applyAlignment="1">
      <alignment/>
    </xf>
    <xf numFmtId="0" fontId="5" fillId="0" borderId="0" xfId="0" applyFont="1" applyBorder="1" applyAlignment="1">
      <alignment horizontal="left" vertical="top" wrapText="1"/>
    </xf>
    <xf numFmtId="49" fontId="4" fillId="23" borderId="0" xfId="0" applyNumberFormat="1" applyFont="1" applyFill="1" applyBorder="1" applyAlignment="1" applyProtection="1">
      <alignment horizontal="left" vertical="center"/>
      <protection locked="0"/>
    </xf>
    <xf numFmtId="0" fontId="4" fillId="0" borderId="0" xfId="0" applyFont="1" applyBorder="1" applyAlignment="1">
      <alignment horizontal="left" vertical="center" wrapText="1"/>
    </xf>
    <xf numFmtId="4" fontId="8" fillId="0" borderId="16" xfId="0" applyNumberFormat="1" applyFont="1" applyBorder="1" applyAlignment="1">
      <alignment vertical="center"/>
    </xf>
    <xf numFmtId="0" fontId="0" fillId="0" borderId="16" xfId="0" applyFont="1" applyBorder="1" applyAlignment="1">
      <alignment vertical="center"/>
    </xf>
    <xf numFmtId="0" fontId="79" fillId="0" borderId="0" xfId="0" applyFont="1" applyBorder="1" applyAlignment="1">
      <alignment horizontal="right" vertical="center"/>
    </xf>
    <xf numFmtId="0" fontId="5" fillId="0" borderId="0" xfId="0" applyFont="1" applyBorder="1" applyAlignment="1">
      <alignment horizontal="left" vertical="center" wrapText="1"/>
    </xf>
    <xf numFmtId="0" fontId="0" fillId="0" borderId="0" xfId="0" applyFont="1" applyBorder="1" applyAlignment="1">
      <alignment vertical="center" wrapText="1"/>
    </xf>
    <xf numFmtId="0" fontId="103" fillId="33" borderId="0" xfId="36" applyFont="1" applyFill="1" applyAlignment="1">
      <alignment vertical="center"/>
    </xf>
    <xf numFmtId="0" fontId="4" fillId="0" borderId="0" xfId="47" applyFont="1" applyBorder="1" applyAlignment="1">
      <alignment horizontal="left" vertical="top"/>
      <protection locked="0"/>
    </xf>
    <xf numFmtId="0" fontId="4" fillId="0" borderId="0" xfId="47" applyFont="1" applyBorder="1" applyAlignment="1">
      <alignment horizontal="left" vertical="center"/>
      <protection locked="0"/>
    </xf>
    <xf numFmtId="0" fontId="7" fillId="0" borderId="0" xfId="47" applyFont="1" applyBorder="1" applyAlignment="1">
      <alignment horizontal="center" vertical="center" wrapText="1"/>
      <protection locked="0"/>
    </xf>
    <xf numFmtId="0" fontId="10" fillId="0" borderId="43" xfId="47" applyFont="1" applyBorder="1" applyAlignment="1">
      <alignment horizontal="left"/>
      <protection locked="0"/>
    </xf>
    <xf numFmtId="0" fontId="4" fillId="0" borderId="0" xfId="47" applyFont="1" applyBorder="1" applyAlignment="1">
      <alignment horizontal="left" vertical="center" wrapText="1"/>
      <protection locked="0"/>
    </xf>
    <xf numFmtId="0" fontId="7" fillId="0" borderId="0" xfId="47" applyFont="1" applyBorder="1" applyAlignment="1">
      <alignment horizontal="center" vertical="center"/>
      <protection locked="0"/>
    </xf>
    <xf numFmtId="49" fontId="4" fillId="0" borderId="0" xfId="47" applyNumberFormat="1" applyFont="1" applyBorder="1" applyAlignment="1">
      <alignment horizontal="left" vertical="center" wrapText="1"/>
      <protection locked="0"/>
    </xf>
    <xf numFmtId="0" fontId="10" fillId="0" borderId="43" xfId="47" applyFont="1" applyBorder="1" applyAlignment="1">
      <alignment horizontal="left" wrapText="1"/>
      <protection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D:\KROSplusData\System\Temp\radC6407.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D:\KROSplusData\System\Temp\rad1BAA3.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Obrázek 1" descr="D:\KROSplusData\System\Temp\radC6407.tmp">
          <a:hlinkClick r:id="rId3"/>
        </xdr:cNvPr>
        <xdr:cNvPicPr preferRelativeResize="1">
          <a:picLocks noChangeAspect="0"/>
        </xdr:cNvPicPr>
      </xdr:nvPicPr>
      <xdr:blipFill>
        <a:blip r:link="rId1"/>
        <a:stretch>
          <a:fillRect/>
        </a:stretch>
      </xdr:blipFill>
      <xdr:spPr>
        <a:xfrm>
          <a:off x="0" y="0"/>
          <a:ext cx="2667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1" descr="D:\KROSplusData\System\Temp\rad1BAA3.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L54"/>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 customHeight="1">
      <c r="A1" s="228" t="s">
        <v>0</v>
      </c>
      <c r="B1" s="229"/>
      <c r="C1" s="229"/>
      <c r="D1" s="230" t="s">
        <v>1</v>
      </c>
      <c r="E1" s="229"/>
      <c r="F1" s="229"/>
      <c r="G1" s="229"/>
      <c r="H1" s="229"/>
      <c r="I1" s="229"/>
      <c r="J1" s="229"/>
      <c r="K1" s="231" t="s">
        <v>387</v>
      </c>
      <c r="L1" s="231"/>
      <c r="M1" s="231"/>
      <c r="N1" s="231"/>
      <c r="O1" s="231"/>
      <c r="P1" s="231"/>
      <c r="Q1" s="231"/>
      <c r="R1" s="231"/>
      <c r="S1" s="231"/>
      <c r="T1" s="229"/>
      <c r="U1" s="229"/>
      <c r="V1" s="229"/>
      <c r="W1" s="231" t="s">
        <v>388</v>
      </c>
      <c r="X1" s="231"/>
      <c r="Y1" s="231"/>
      <c r="Z1" s="231"/>
      <c r="AA1" s="231"/>
      <c r="AB1" s="231"/>
      <c r="AC1" s="231"/>
      <c r="AD1" s="231"/>
      <c r="AE1" s="231"/>
      <c r="AF1" s="231"/>
      <c r="AG1" s="231"/>
      <c r="AH1" s="231"/>
      <c r="AI1" s="223"/>
      <c r="AJ1" s="15"/>
      <c r="AK1" s="15"/>
      <c r="AL1" s="15"/>
      <c r="AM1" s="15"/>
      <c r="AN1" s="15"/>
      <c r="AO1" s="15"/>
      <c r="AP1" s="15"/>
      <c r="AQ1" s="15"/>
      <c r="AR1" s="15"/>
      <c r="AS1" s="15"/>
      <c r="AT1" s="15"/>
      <c r="AU1" s="15"/>
      <c r="AV1" s="15"/>
      <c r="AW1" s="15"/>
      <c r="AX1" s="15"/>
      <c r="AY1" s="15"/>
      <c r="AZ1" s="15"/>
      <c r="BA1" s="14" t="s">
        <v>2</v>
      </c>
      <c r="BB1" s="14" t="s">
        <v>3</v>
      </c>
      <c r="BC1" s="15"/>
      <c r="BD1" s="15"/>
      <c r="BE1" s="15"/>
      <c r="BF1" s="15"/>
      <c r="BG1" s="15"/>
      <c r="BH1" s="15"/>
      <c r="BI1" s="15"/>
      <c r="BJ1" s="15"/>
      <c r="BK1" s="15"/>
      <c r="BL1" s="15"/>
      <c r="BM1" s="15"/>
      <c r="BN1" s="15"/>
      <c r="BO1" s="15"/>
      <c r="BP1" s="15"/>
      <c r="BQ1" s="15"/>
      <c r="BR1" s="15"/>
      <c r="BT1" s="16" t="s">
        <v>4</v>
      </c>
      <c r="BU1" s="16" t="s">
        <v>4</v>
      </c>
      <c r="BV1" s="16" t="s">
        <v>5</v>
      </c>
    </row>
    <row r="2" spans="3:72" ht="36.75" customHeight="1">
      <c r="AR2" s="315"/>
      <c r="AS2" s="315"/>
      <c r="AT2" s="315"/>
      <c r="AU2" s="315"/>
      <c r="AV2" s="315"/>
      <c r="AW2" s="315"/>
      <c r="AX2" s="315"/>
      <c r="AY2" s="315"/>
      <c r="AZ2" s="315"/>
      <c r="BA2" s="315"/>
      <c r="BB2" s="315"/>
      <c r="BC2" s="315"/>
      <c r="BD2" s="315"/>
      <c r="BE2" s="315"/>
      <c r="BS2" s="17" t="s">
        <v>6</v>
      </c>
      <c r="BT2" s="17" t="s">
        <v>7</v>
      </c>
    </row>
    <row r="3" spans="2:72" ht="6.7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6</v>
      </c>
      <c r="BT3" s="17" t="s">
        <v>8</v>
      </c>
    </row>
    <row r="4" spans="2:71" ht="36.7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4"/>
      <c r="AS4" s="25" t="s">
        <v>10</v>
      </c>
      <c r="BE4" s="26" t="s">
        <v>11</v>
      </c>
      <c r="BS4" s="17" t="s">
        <v>12</v>
      </c>
    </row>
    <row r="5" spans="2:71" ht="14.25" customHeight="1">
      <c r="B5" s="21"/>
      <c r="C5" s="22"/>
      <c r="D5" s="27" t="s">
        <v>13</v>
      </c>
      <c r="E5" s="22"/>
      <c r="F5" s="22"/>
      <c r="G5" s="22"/>
      <c r="H5" s="22"/>
      <c r="I5" s="22"/>
      <c r="J5" s="22"/>
      <c r="K5" s="343" t="s">
        <v>14</v>
      </c>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22"/>
      <c r="AQ5" s="24"/>
      <c r="BE5" s="341" t="s">
        <v>15</v>
      </c>
      <c r="BS5" s="17" t="s">
        <v>6</v>
      </c>
    </row>
    <row r="6" spans="2:71" ht="36.75" customHeight="1">
      <c r="B6" s="21"/>
      <c r="C6" s="22"/>
      <c r="D6" s="29" t="s">
        <v>16</v>
      </c>
      <c r="E6" s="22"/>
      <c r="F6" s="22"/>
      <c r="G6" s="22"/>
      <c r="H6" s="22"/>
      <c r="I6" s="22"/>
      <c r="J6" s="22"/>
      <c r="K6" s="345" t="s">
        <v>17</v>
      </c>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22"/>
      <c r="AQ6" s="24"/>
      <c r="BE6" s="315"/>
      <c r="BS6" s="17" t="s">
        <v>18</v>
      </c>
    </row>
    <row r="7" spans="2:71" ht="14.25" customHeight="1">
      <c r="B7" s="21"/>
      <c r="C7" s="22"/>
      <c r="D7" s="30" t="s">
        <v>19</v>
      </c>
      <c r="E7" s="22"/>
      <c r="F7" s="22"/>
      <c r="G7" s="22"/>
      <c r="H7" s="22"/>
      <c r="I7" s="22"/>
      <c r="J7" s="22"/>
      <c r="K7" s="28" t="s">
        <v>20</v>
      </c>
      <c r="L7" s="22"/>
      <c r="M7" s="22"/>
      <c r="N7" s="22"/>
      <c r="O7" s="22"/>
      <c r="P7" s="22"/>
      <c r="Q7" s="22"/>
      <c r="R7" s="22"/>
      <c r="S7" s="22"/>
      <c r="T7" s="22"/>
      <c r="U7" s="22"/>
      <c r="V7" s="22"/>
      <c r="W7" s="22"/>
      <c r="X7" s="22"/>
      <c r="Y7" s="22"/>
      <c r="Z7" s="22"/>
      <c r="AA7" s="22"/>
      <c r="AB7" s="22"/>
      <c r="AC7" s="22"/>
      <c r="AD7" s="22"/>
      <c r="AE7" s="22"/>
      <c r="AF7" s="22"/>
      <c r="AG7" s="22"/>
      <c r="AH7" s="22"/>
      <c r="AI7" s="22"/>
      <c r="AJ7" s="22"/>
      <c r="AK7" s="30" t="s">
        <v>21</v>
      </c>
      <c r="AL7" s="22"/>
      <c r="AM7" s="22"/>
      <c r="AN7" s="28" t="s">
        <v>20</v>
      </c>
      <c r="AO7" s="22"/>
      <c r="AP7" s="22"/>
      <c r="AQ7" s="24"/>
      <c r="BE7" s="315"/>
      <c r="BS7" s="17" t="s">
        <v>22</v>
      </c>
    </row>
    <row r="8" spans="2:71" ht="14.25" customHeight="1">
      <c r="B8" s="21"/>
      <c r="C8" s="22"/>
      <c r="D8" s="30" t="s">
        <v>23</v>
      </c>
      <c r="E8" s="22"/>
      <c r="F8" s="22"/>
      <c r="G8" s="22"/>
      <c r="H8" s="22"/>
      <c r="I8" s="22"/>
      <c r="J8" s="22"/>
      <c r="K8" s="28" t="s">
        <v>24</v>
      </c>
      <c r="L8" s="22"/>
      <c r="M8" s="22"/>
      <c r="N8" s="22"/>
      <c r="O8" s="22"/>
      <c r="P8" s="22"/>
      <c r="Q8" s="22"/>
      <c r="R8" s="22"/>
      <c r="S8" s="22"/>
      <c r="T8" s="22"/>
      <c r="U8" s="22"/>
      <c r="V8" s="22"/>
      <c r="W8" s="22"/>
      <c r="X8" s="22"/>
      <c r="Y8" s="22"/>
      <c r="Z8" s="22"/>
      <c r="AA8" s="22"/>
      <c r="AB8" s="22"/>
      <c r="AC8" s="22"/>
      <c r="AD8" s="22"/>
      <c r="AE8" s="22"/>
      <c r="AF8" s="22"/>
      <c r="AG8" s="22"/>
      <c r="AH8" s="22"/>
      <c r="AI8" s="22"/>
      <c r="AJ8" s="22"/>
      <c r="AK8" s="30" t="s">
        <v>25</v>
      </c>
      <c r="AL8" s="22"/>
      <c r="AM8" s="22"/>
      <c r="AN8" s="31" t="s">
        <v>26</v>
      </c>
      <c r="AO8" s="22"/>
      <c r="AP8" s="22"/>
      <c r="AQ8" s="24"/>
      <c r="BE8" s="315"/>
      <c r="BS8" s="17" t="s">
        <v>27</v>
      </c>
    </row>
    <row r="9" spans="2:71" ht="14.2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4"/>
      <c r="BE9" s="315"/>
      <c r="BS9" s="17" t="s">
        <v>28</v>
      </c>
    </row>
    <row r="10" spans="2:71" ht="14.25" customHeight="1">
      <c r="B10" s="21"/>
      <c r="C10" s="22"/>
      <c r="D10" s="30" t="s">
        <v>29</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0" t="s">
        <v>30</v>
      </c>
      <c r="AL10" s="22"/>
      <c r="AM10" s="22"/>
      <c r="AN10" s="28" t="s">
        <v>20</v>
      </c>
      <c r="AO10" s="22"/>
      <c r="AP10" s="22"/>
      <c r="AQ10" s="24"/>
      <c r="BE10" s="315"/>
      <c r="BS10" s="17" t="s">
        <v>18</v>
      </c>
    </row>
    <row r="11" spans="2:71" ht="18" customHeight="1">
      <c r="B11" s="21"/>
      <c r="C11" s="22"/>
      <c r="D11" s="22"/>
      <c r="E11" s="28" t="s">
        <v>31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0" t="s">
        <v>32</v>
      </c>
      <c r="AL11" s="22"/>
      <c r="AM11" s="22"/>
      <c r="AN11" s="28" t="s">
        <v>20</v>
      </c>
      <c r="AO11" s="22"/>
      <c r="AP11" s="22"/>
      <c r="AQ11" s="24"/>
      <c r="BE11" s="315"/>
      <c r="BS11" s="17" t="s">
        <v>18</v>
      </c>
    </row>
    <row r="12" spans="2:71" ht="6.7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4"/>
      <c r="BE12" s="315"/>
      <c r="BS12" s="17" t="s">
        <v>18</v>
      </c>
    </row>
    <row r="13" spans="2:71" ht="14.25" customHeight="1">
      <c r="B13" s="21"/>
      <c r="C13" s="22"/>
      <c r="D13" s="30" t="s">
        <v>33</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0" t="s">
        <v>30</v>
      </c>
      <c r="AL13" s="22"/>
      <c r="AM13" s="22"/>
      <c r="AN13" s="32" t="s">
        <v>34</v>
      </c>
      <c r="AO13" s="22"/>
      <c r="AP13" s="22"/>
      <c r="AQ13" s="24"/>
      <c r="BE13" s="315"/>
      <c r="BS13" s="17" t="s">
        <v>18</v>
      </c>
    </row>
    <row r="14" spans="2:71" ht="15">
      <c r="B14" s="21"/>
      <c r="C14" s="22"/>
      <c r="D14" s="22"/>
      <c r="E14" s="346" t="s">
        <v>34</v>
      </c>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0" t="s">
        <v>32</v>
      </c>
      <c r="AL14" s="22"/>
      <c r="AM14" s="22"/>
      <c r="AN14" s="32" t="s">
        <v>34</v>
      </c>
      <c r="AO14" s="22"/>
      <c r="AP14" s="22"/>
      <c r="AQ14" s="24"/>
      <c r="BE14" s="315"/>
      <c r="BS14" s="17" t="s">
        <v>18</v>
      </c>
    </row>
    <row r="15" spans="2:71" ht="6.7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4"/>
      <c r="BE15" s="315"/>
      <c r="BS15" s="17" t="s">
        <v>4</v>
      </c>
    </row>
    <row r="16" spans="2:71" ht="14.25" customHeight="1">
      <c r="B16" s="21"/>
      <c r="C16" s="22"/>
      <c r="D16" s="30" t="s">
        <v>35</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0" t="s">
        <v>30</v>
      </c>
      <c r="AL16" s="22"/>
      <c r="AM16" s="22"/>
      <c r="AN16" s="28" t="s">
        <v>20</v>
      </c>
      <c r="AO16" s="22"/>
      <c r="AP16" s="22"/>
      <c r="AQ16" s="24"/>
      <c r="BE16" s="315"/>
      <c r="BS16" s="17" t="s">
        <v>4</v>
      </c>
    </row>
    <row r="17" spans="2:71" ht="18" customHeight="1">
      <c r="B17" s="21"/>
      <c r="C17" s="22"/>
      <c r="D17" s="22"/>
      <c r="E17" s="28" t="s">
        <v>31</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0" t="s">
        <v>32</v>
      </c>
      <c r="AL17" s="22"/>
      <c r="AM17" s="22"/>
      <c r="AN17" s="28" t="s">
        <v>20</v>
      </c>
      <c r="AO17" s="22"/>
      <c r="AP17" s="22"/>
      <c r="AQ17" s="24"/>
      <c r="BE17" s="315"/>
      <c r="BS17" s="17" t="s">
        <v>36</v>
      </c>
    </row>
    <row r="18" spans="2:71" ht="6.7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4"/>
      <c r="BE18" s="315"/>
      <c r="BS18" s="17" t="s">
        <v>6</v>
      </c>
    </row>
    <row r="19" spans="2:71" ht="14.25" customHeight="1">
      <c r="B19" s="21"/>
      <c r="C19" s="22"/>
      <c r="D19" s="30" t="s">
        <v>37</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4"/>
      <c r="BE19" s="315"/>
      <c r="BS19" s="17" t="s">
        <v>6</v>
      </c>
    </row>
    <row r="20" spans="2:71" ht="22.5" customHeight="1">
      <c r="B20" s="21"/>
      <c r="C20" s="22"/>
      <c r="D20" s="22"/>
      <c r="E20" s="347" t="s">
        <v>20</v>
      </c>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22"/>
      <c r="AP20" s="22"/>
      <c r="AQ20" s="24"/>
      <c r="BE20" s="315"/>
      <c r="BS20" s="17" t="s">
        <v>4</v>
      </c>
    </row>
    <row r="21" spans="2:57" ht="6.7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4"/>
      <c r="BE21" s="315"/>
    </row>
    <row r="22" spans="2:57" ht="6.75" customHeight="1">
      <c r="B22" s="21"/>
      <c r="C22" s="22"/>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22"/>
      <c r="AQ22" s="24"/>
      <c r="BE22" s="315"/>
    </row>
    <row r="23" spans="2:57" s="1" customFormat="1" ht="25.5" customHeight="1">
      <c r="B23" s="34"/>
      <c r="C23" s="35"/>
      <c r="D23" s="36" t="s">
        <v>38</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48">
        <f>ROUND(AG51,2)</f>
        <v>0</v>
      </c>
      <c r="AL23" s="349"/>
      <c r="AM23" s="349"/>
      <c r="AN23" s="349"/>
      <c r="AO23" s="349"/>
      <c r="AP23" s="35"/>
      <c r="AQ23" s="38"/>
      <c r="BE23" s="332"/>
    </row>
    <row r="24" spans="2:57" s="1" customFormat="1" ht="6.75" customHeight="1">
      <c r="B24" s="34"/>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8"/>
      <c r="BE24" s="332"/>
    </row>
    <row r="25" spans="2:57" s="1" customFormat="1" ht="13.5">
      <c r="B25" s="34"/>
      <c r="C25" s="35"/>
      <c r="D25" s="35"/>
      <c r="E25" s="35"/>
      <c r="F25" s="35"/>
      <c r="G25" s="35"/>
      <c r="H25" s="35"/>
      <c r="I25" s="35"/>
      <c r="J25" s="35"/>
      <c r="K25" s="35"/>
      <c r="L25" s="350" t="s">
        <v>39</v>
      </c>
      <c r="M25" s="337"/>
      <c r="N25" s="337"/>
      <c r="O25" s="337"/>
      <c r="P25" s="35"/>
      <c r="Q25" s="35"/>
      <c r="R25" s="35"/>
      <c r="S25" s="35"/>
      <c r="T25" s="35"/>
      <c r="U25" s="35"/>
      <c r="V25" s="35"/>
      <c r="W25" s="350" t="s">
        <v>40</v>
      </c>
      <c r="X25" s="337"/>
      <c r="Y25" s="337"/>
      <c r="Z25" s="337"/>
      <c r="AA25" s="337"/>
      <c r="AB25" s="337"/>
      <c r="AC25" s="337"/>
      <c r="AD25" s="337"/>
      <c r="AE25" s="337"/>
      <c r="AF25" s="35"/>
      <c r="AG25" s="35"/>
      <c r="AH25" s="35"/>
      <c r="AI25" s="35"/>
      <c r="AJ25" s="35"/>
      <c r="AK25" s="350" t="s">
        <v>41</v>
      </c>
      <c r="AL25" s="337"/>
      <c r="AM25" s="337"/>
      <c r="AN25" s="337"/>
      <c r="AO25" s="337"/>
      <c r="AP25" s="35"/>
      <c r="AQ25" s="38"/>
      <c r="BE25" s="332"/>
    </row>
    <row r="26" spans="2:57" s="2" customFormat="1" ht="14.25" customHeight="1">
      <c r="B26" s="40"/>
      <c r="C26" s="41"/>
      <c r="D26" s="42" t="s">
        <v>42</v>
      </c>
      <c r="E26" s="41"/>
      <c r="F26" s="42" t="s">
        <v>43</v>
      </c>
      <c r="G26" s="41"/>
      <c r="H26" s="41"/>
      <c r="I26" s="41"/>
      <c r="J26" s="41"/>
      <c r="K26" s="41"/>
      <c r="L26" s="338">
        <v>0.21</v>
      </c>
      <c r="M26" s="339"/>
      <c r="N26" s="339"/>
      <c r="O26" s="339"/>
      <c r="P26" s="41"/>
      <c r="Q26" s="41"/>
      <c r="R26" s="41"/>
      <c r="S26" s="41"/>
      <c r="T26" s="41"/>
      <c r="U26" s="41"/>
      <c r="V26" s="41"/>
      <c r="W26" s="340">
        <f>ROUND(AZ51,2)</f>
        <v>0</v>
      </c>
      <c r="X26" s="339"/>
      <c r="Y26" s="339"/>
      <c r="Z26" s="339"/>
      <c r="AA26" s="339"/>
      <c r="AB26" s="339"/>
      <c r="AC26" s="339"/>
      <c r="AD26" s="339"/>
      <c r="AE26" s="339"/>
      <c r="AF26" s="41"/>
      <c r="AG26" s="41"/>
      <c r="AH26" s="41"/>
      <c r="AI26" s="41"/>
      <c r="AJ26" s="41"/>
      <c r="AK26" s="340">
        <f>ROUND(AV51,2)</f>
        <v>0</v>
      </c>
      <c r="AL26" s="339"/>
      <c r="AM26" s="339"/>
      <c r="AN26" s="339"/>
      <c r="AO26" s="339"/>
      <c r="AP26" s="41"/>
      <c r="AQ26" s="43"/>
      <c r="BE26" s="342"/>
    </row>
    <row r="27" spans="2:57" s="2" customFormat="1" ht="14.25" customHeight="1">
      <c r="B27" s="40"/>
      <c r="C27" s="41"/>
      <c r="D27" s="41"/>
      <c r="E27" s="41"/>
      <c r="F27" s="42" t="s">
        <v>44</v>
      </c>
      <c r="G27" s="41"/>
      <c r="H27" s="41"/>
      <c r="I27" s="41"/>
      <c r="J27" s="41"/>
      <c r="K27" s="41"/>
      <c r="L27" s="338">
        <v>0.15</v>
      </c>
      <c r="M27" s="339"/>
      <c r="N27" s="339"/>
      <c r="O27" s="339"/>
      <c r="P27" s="41"/>
      <c r="Q27" s="41"/>
      <c r="R27" s="41"/>
      <c r="S27" s="41"/>
      <c r="T27" s="41"/>
      <c r="U27" s="41"/>
      <c r="V27" s="41"/>
      <c r="W27" s="340">
        <f>ROUND(BA51,2)</f>
        <v>0</v>
      </c>
      <c r="X27" s="339"/>
      <c r="Y27" s="339"/>
      <c r="Z27" s="339"/>
      <c r="AA27" s="339"/>
      <c r="AB27" s="339"/>
      <c r="AC27" s="339"/>
      <c r="AD27" s="339"/>
      <c r="AE27" s="339"/>
      <c r="AF27" s="41"/>
      <c r="AG27" s="41"/>
      <c r="AH27" s="41"/>
      <c r="AI27" s="41"/>
      <c r="AJ27" s="41"/>
      <c r="AK27" s="340">
        <f>ROUND(AW51,2)</f>
        <v>0</v>
      </c>
      <c r="AL27" s="339"/>
      <c r="AM27" s="339"/>
      <c r="AN27" s="339"/>
      <c r="AO27" s="339"/>
      <c r="AP27" s="41"/>
      <c r="AQ27" s="43"/>
      <c r="BE27" s="342"/>
    </row>
    <row r="28" spans="2:57" s="2" customFormat="1" ht="14.25" customHeight="1" hidden="1">
      <c r="B28" s="40"/>
      <c r="C28" s="41"/>
      <c r="D28" s="41"/>
      <c r="E28" s="41"/>
      <c r="F28" s="42" t="s">
        <v>45</v>
      </c>
      <c r="G28" s="41"/>
      <c r="H28" s="41"/>
      <c r="I28" s="41"/>
      <c r="J28" s="41"/>
      <c r="K28" s="41"/>
      <c r="L28" s="338">
        <v>0.21</v>
      </c>
      <c r="M28" s="339"/>
      <c r="N28" s="339"/>
      <c r="O28" s="339"/>
      <c r="P28" s="41"/>
      <c r="Q28" s="41"/>
      <c r="R28" s="41"/>
      <c r="S28" s="41"/>
      <c r="T28" s="41"/>
      <c r="U28" s="41"/>
      <c r="V28" s="41"/>
      <c r="W28" s="340">
        <f>ROUND(BB51,2)</f>
        <v>0</v>
      </c>
      <c r="X28" s="339"/>
      <c r="Y28" s="339"/>
      <c r="Z28" s="339"/>
      <c r="AA28" s="339"/>
      <c r="AB28" s="339"/>
      <c r="AC28" s="339"/>
      <c r="AD28" s="339"/>
      <c r="AE28" s="339"/>
      <c r="AF28" s="41"/>
      <c r="AG28" s="41"/>
      <c r="AH28" s="41"/>
      <c r="AI28" s="41"/>
      <c r="AJ28" s="41"/>
      <c r="AK28" s="340">
        <v>0</v>
      </c>
      <c r="AL28" s="339"/>
      <c r="AM28" s="339"/>
      <c r="AN28" s="339"/>
      <c r="AO28" s="339"/>
      <c r="AP28" s="41"/>
      <c r="AQ28" s="43"/>
      <c r="BE28" s="342"/>
    </row>
    <row r="29" spans="2:57" s="2" customFormat="1" ht="14.25" customHeight="1" hidden="1">
      <c r="B29" s="40"/>
      <c r="C29" s="41"/>
      <c r="D29" s="41"/>
      <c r="E29" s="41"/>
      <c r="F29" s="42" t="s">
        <v>46</v>
      </c>
      <c r="G29" s="41"/>
      <c r="H29" s="41"/>
      <c r="I29" s="41"/>
      <c r="J29" s="41"/>
      <c r="K29" s="41"/>
      <c r="L29" s="338">
        <v>0.15</v>
      </c>
      <c r="M29" s="339"/>
      <c r="N29" s="339"/>
      <c r="O29" s="339"/>
      <c r="P29" s="41"/>
      <c r="Q29" s="41"/>
      <c r="R29" s="41"/>
      <c r="S29" s="41"/>
      <c r="T29" s="41"/>
      <c r="U29" s="41"/>
      <c r="V29" s="41"/>
      <c r="W29" s="340">
        <f>ROUND(BC51,2)</f>
        <v>0</v>
      </c>
      <c r="X29" s="339"/>
      <c r="Y29" s="339"/>
      <c r="Z29" s="339"/>
      <c r="AA29" s="339"/>
      <c r="AB29" s="339"/>
      <c r="AC29" s="339"/>
      <c r="AD29" s="339"/>
      <c r="AE29" s="339"/>
      <c r="AF29" s="41"/>
      <c r="AG29" s="41"/>
      <c r="AH29" s="41"/>
      <c r="AI29" s="41"/>
      <c r="AJ29" s="41"/>
      <c r="AK29" s="340">
        <v>0</v>
      </c>
      <c r="AL29" s="339"/>
      <c r="AM29" s="339"/>
      <c r="AN29" s="339"/>
      <c r="AO29" s="339"/>
      <c r="AP29" s="41"/>
      <c r="AQ29" s="43"/>
      <c r="BE29" s="342"/>
    </row>
    <row r="30" spans="2:57" s="2" customFormat="1" ht="14.25" customHeight="1" hidden="1">
      <c r="B30" s="40"/>
      <c r="C30" s="41"/>
      <c r="D30" s="41"/>
      <c r="E30" s="41"/>
      <c r="F30" s="42" t="s">
        <v>47</v>
      </c>
      <c r="G30" s="41"/>
      <c r="H30" s="41"/>
      <c r="I30" s="41"/>
      <c r="J30" s="41"/>
      <c r="K30" s="41"/>
      <c r="L30" s="338">
        <v>0</v>
      </c>
      <c r="M30" s="339"/>
      <c r="N30" s="339"/>
      <c r="O30" s="339"/>
      <c r="P30" s="41"/>
      <c r="Q30" s="41"/>
      <c r="R30" s="41"/>
      <c r="S30" s="41"/>
      <c r="T30" s="41"/>
      <c r="U30" s="41"/>
      <c r="V30" s="41"/>
      <c r="W30" s="340">
        <f>ROUND(BD51,2)</f>
        <v>0</v>
      </c>
      <c r="X30" s="339"/>
      <c r="Y30" s="339"/>
      <c r="Z30" s="339"/>
      <c r="AA30" s="339"/>
      <c r="AB30" s="339"/>
      <c r="AC30" s="339"/>
      <c r="AD30" s="339"/>
      <c r="AE30" s="339"/>
      <c r="AF30" s="41"/>
      <c r="AG30" s="41"/>
      <c r="AH30" s="41"/>
      <c r="AI30" s="41"/>
      <c r="AJ30" s="41"/>
      <c r="AK30" s="340">
        <v>0</v>
      </c>
      <c r="AL30" s="339"/>
      <c r="AM30" s="339"/>
      <c r="AN30" s="339"/>
      <c r="AO30" s="339"/>
      <c r="AP30" s="41"/>
      <c r="AQ30" s="43"/>
      <c r="BE30" s="342"/>
    </row>
    <row r="31" spans="2:57" s="1" customFormat="1" ht="6.75" customHeight="1">
      <c r="B31" s="3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8"/>
      <c r="BE31" s="332"/>
    </row>
    <row r="32" spans="2:57" s="1" customFormat="1" ht="25.5" customHeight="1">
      <c r="B32" s="34"/>
      <c r="C32" s="44"/>
      <c r="D32" s="45" t="s">
        <v>48</v>
      </c>
      <c r="E32" s="46"/>
      <c r="F32" s="46"/>
      <c r="G32" s="46"/>
      <c r="H32" s="46"/>
      <c r="I32" s="46"/>
      <c r="J32" s="46"/>
      <c r="K32" s="46"/>
      <c r="L32" s="46"/>
      <c r="M32" s="46"/>
      <c r="N32" s="46"/>
      <c r="O32" s="46"/>
      <c r="P32" s="46"/>
      <c r="Q32" s="46"/>
      <c r="R32" s="46"/>
      <c r="S32" s="46"/>
      <c r="T32" s="47" t="s">
        <v>49</v>
      </c>
      <c r="U32" s="46"/>
      <c r="V32" s="46"/>
      <c r="W32" s="46"/>
      <c r="X32" s="325" t="s">
        <v>50</v>
      </c>
      <c r="Y32" s="326"/>
      <c r="Z32" s="326"/>
      <c r="AA32" s="326"/>
      <c r="AB32" s="326"/>
      <c r="AC32" s="46"/>
      <c r="AD32" s="46"/>
      <c r="AE32" s="46"/>
      <c r="AF32" s="46"/>
      <c r="AG32" s="46"/>
      <c r="AH32" s="46"/>
      <c r="AI32" s="46"/>
      <c r="AJ32" s="46"/>
      <c r="AK32" s="327">
        <f>SUM(AK23:AK30)</f>
        <v>0</v>
      </c>
      <c r="AL32" s="326"/>
      <c r="AM32" s="326"/>
      <c r="AN32" s="326"/>
      <c r="AO32" s="328"/>
      <c r="AP32" s="44"/>
      <c r="AQ32" s="48"/>
      <c r="BE32" s="332"/>
    </row>
    <row r="33" spans="2:43" s="1" customFormat="1" ht="6.75" customHeight="1">
      <c r="B33" s="34"/>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8"/>
    </row>
    <row r="34" spans="2:43" s="1" customFormat="1" ht="6.75" customHeight="1">
      <c r="B34" s="4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1"/>
    </row>
    <row r="38" spans="2:44" s="1" customFormat="1" ht="6.75" customHeight="1">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34"/>
    </row>
    <row r="39" spans="2:44" s="1" customFormat="1" ht="36.75" customHeight="1">
      <c r="B39" s="34"/>
      <c r="C39" s="54" t="s">
        <v>51</v>
      </c>
      <c r="AR39" s="34"/>
    </row>
    <row r="40" spans="2:44" s="1" customFormat="1" ht="6.75" customHeight="1">
      <c r="B40" s="34"/>
      <c r="AR40" s="34"/>
    </row>
    <row r="41" spans="2:44" s="3" customFormat="1" ht="14.25" customHeight="1">
      <c r="B41" s="55"/>
      <c r="C41" s="56" t="s">
        <v>13</v>
      </c>
      <c r="L41" s="3" t="str">
        <f>K5</f>
        <v>12345</v>
      </c>
      <c r="AR41" s="55"/>
    </row>
    <row r="42" spans="2:44" s="4" customFormat="1" ht="36.75" customHeight="1">
      <c r="B42" s="57"/>
      <c r="C42" s="58" t="s">
        <v>16</v>
      </c>
      <c r="L42" s="329" t="str">
        <f>K6</f>
        <v>Studánka Městský les – voda pro všechny</v>
      </c>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0"/>
      <c r="AM42" s="330"/>
      <c r="AN42" s="330"/>
      <c r="AO42" s="330"/>
      <c r="AR42" s="57"/>
    </row>
    <row r="43" spans="2:44" s="1" customFormat="1" ht="6.75" customHeight="1">
      <c r="B43" s="34"/>
      <c r="AR43" s="34"/>
    </row>
    <row r="44" spans="2:44" s="1" customFormat="1" ht="15">
      <c r="B44" s="34"/>
      <c r="C44" s="56" t="s">
        <v>23</v>
      </c>
      <c r="L44" s="59" t="str">
        <f>IF(K8="","",K8)</f>
        <v>Jablunkov</v>
      </c>
      <c r="AI44" s="56" t="s">
        <v>25</v>
      </c>
      <c r="AM44" s="331" t="str">
        <f>IF(AN8="","",AN8)</f>
        <v>9.5.2016</v>
      </c>
      <c r="AN44" s="332"/>
      <c r="AR44" s="34"/>
    </row>
    <row r="45" spans="2:44" s="1" customFormat="1" ht="6.75" customHeight="1">
      <c r="B45" s="34"/>
      <c r="AR45" s="34"/>
    </row>
    <row r="46" spans="2:56" s="1" customFormat="1" ht="15">
      <c r="B46" s="34"/>
      <c r="C46" s="56" t="s">
        <v>29</v>
      </c>
      <c r="L46" s="3" t="str">
        <f>IF(E11="","",E11)</f>
        <v> </v>
      </c>
      <c r="AI46" s="56" t="s">
        <v>35</v>
      </c>
      <c r="AM46" s="333" t="str">
        <f>IF(E17="","",E17)</f>
        <v> </v>
      </c>
      <c r="AN46" s="332"/>
      <c r="AO46" s="332"/>
      <c r="AP46" s="332"/>
      <c r="AR46" s="34"/>
      <c r="AS46" s="334" t="s">
        <v>52</v>
      </c>
      <c r="AT46" s="335"/>
      <c r="AU46" s="61"/>
      <c r="AV46" s="61"/>
      <c r="AW46" s="61"/>
      <c r="AX46" s="61"/>
      <c r="AY46" s="61"/>
      <c r="AZ46" s="61"/>
      <c r="BA46" s="61"/>
      <c r="BB46" s="61"/>
      <c r="BC46" s="61"/>
      <c r="BD46" s="62"/>
    </row>
    <row r="47" spans="2:56" s="1" customFormat="1" ht="15">
      <c r="B47" s="34"/>
      <c r="C47" s="56" t="s">
        <v>33</v>
      </c>
      <c r="L47" s="3">
        <f>IF(E14="Vyplň údaj","",E14)</f>
      </c>
      <c r="AR47" s="34"/>
      <c r="AS47" s="336"/>
      <c r="AT47" s="337"/>
      <c r="AU47" s="35"/>
      <c r="AV47" s="35"/>
      <c r="AW47" s="35"/>
      <c r="AX47" s="35"/>
      <c r="AY47" s="35"/>
      <c r="AZ47" s="35"/>
      <c r="BA47" s="35"/>
      <c r="BB47" s="35"/>
      <c r="BC47" s="35"/>
      <c r="BD47" s="64"/>
    </row>
    <row r="48" spans="2:56" s="1" customFormat="1" ht="10.5" customHeight="1">
      <c r="B48" s="34"/>
      <c r="AR48" s="34"/>
      <c r="AS48" s="336"/>
      <c r="AT48" s="337"/>
      <c r="AU48" s="35"/>
      <c r="AV48" s="35"/>
      <c r="AW48" s="35"/>
      <c r="AX48" s="35"/>
      <c r="AY48" s="35"/>
      <c r="AZ48" s="35"/>
      <c r="BA48" s="35"/>
      <c r="BB48" s="35"/>
      <c r="BC48" s="35"/>
      <c r="BD48" s="64"/>
    </row>
    <row r="49" spans="2:56" s="1" customFormat="1" ht="29.25" customHeight="1">
      <c r="B49" s="34"/>
      <c r="C49" s="316" t="s">
        <v>53</v>
      </c>
      <c r="D49" s="317"/>
      <c r="E49" s="317"/>
      <c r="F49" s="317"/>
      <c r="G49" s="317"/>
      <c r="H49" s="65"/>
      <c r="I49" s="318" t="s">
        <v>54</v>
      </c>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9" t="s">
        <v>55</v>
      </c>
      <c r="AH49" s="317"/>
      <c r="AI49" s="317"/>
      <c r="AJ49" s="317"/>
      <c r="AK49" s="317"/>
      <c r="AL49" s="317"/>
      <c r="AM49" s="317"/>
      <c r="AN49" s="318" t="s">
        <v>56</v>
      </c>
      <c r="AO49" s="317"/>
      <c r="AP49" s="317"/>
      <c r="AQ49" s="66" t="s">
        <v>57</v>
      </c>
      <c r="AR49" s="34"/>
      <c r="AS49" s="67" t="s">
        <v>58</v>
      </c>
      <c r="AT49" s="68" t="s">
        <v>59</v>
      </c>
      <c r="AU49" s="68" t="s">
        <v>60</v>
      </c>
      <c r="AV49" s="68" t="s">
        <v>61</v>
      </c>
      <c r="AW49" s="68" t="s">
        <v>62</v>
      </c>
      <c r="AX49" s="68" t="s">
        <v>63</v>
      </c>
      <c r="AY49" s="68" t="s">
        <v>64</v>
      </c>
      <c r="AZ49" s="68" t="s">
        <v>65</v>
      </c>
      <c r="BA49" s="68" t="s">
        <v>66</v>
      </c>
      <c r="BB49" s="68" t="s">
        <v>67</v>
      </c>
      <c r="BC49" s="68" t="s">
        <v>68</v>
      </c>
      <c r="BD49" s="69" t="s">
        <v>69</v>
      </c>
    </row>
    <row r="50" spans="2:56" s="1" customFormat="1" ht="10.5" customHeight="1">
      <c r="B50" s="34"/>
      <c r="AR50" s="34"/>
      <c r="AS50" s="70"/>
      <c r="AT50" s="61"/>
      <c r="AU50" s="61"/>
      <c r="AV50" s="61"/>
      <c r="AW50" s="61"/>
      <c r="AX50" s="61"/>
      <c r="AY50" s="61"/>
      <c r="AZ50" s="61"/>
      <c r="BA50" s="61"/>
      <c r="BB50" s="61"/>
      <c r="BC50" s="61"/>
      <c r="BD50" s="62"/>
    </row>
    <row r="51" spans="2:90" s="4" customFormat="1" ht="32.25" customHeight="1">
      <c r="B51" s="57"/>
      <c r="C51" s="71" t="s">
        <v>70</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323">
        <f>ROUND(AG52,2)</f>
        <v>0</v>
      </c>
      <c r="AH51" s="323"/>
      <c r="AI51" s="323"/>
      <c r="AJ51" s="323"/>
      <c r="AK51" s="323"/>
      <c r="AL51" s="323"/>
      <c r="AM51" s="323"/>
      <c r="AN51" s="324">
        <f>SUM(AG51,AT51)</f>
        <v>0</v>
      </c>
      <c r="AO51" s="324"/>
      <c r="AP51" s="324"/>
      <c r="AQ51" s="73" t="s">
        <v>20</v>
      </c>
      <c r="AR51" s="57"/>
      <c r="AS51" s="74">
        <f>ROUND(AS52,2)</f>
        <v>0</v>
      </c>
      <c r="AT51" s="75">
        <f>ROUND(SUM(AV51:AW51),2)</f>
        <v>0</v>
      </c>
      <c r="AU51" s="76">
        <f>ROUND(AU52,5)</f>
        <v>0</v>
      </c>
      <c r="AV51" s="75">
        <f>ROUND(AZ51*L26,2)</f>
        <v>0</v>
      </c>
      <c r="AW51" s="75">
        <f>ROUND(BA51*L27,2)</f>
        <v>0</v>
      </c>
      <c r="AX51" s="75">
        <f>ROUND(BB51*L26,2)</f>
        <v>0</v>
      </c>
      <c r="AY51" s="75">
        <f>ROUND(BC51*L27,2)</f>
        <v>0</v>
      </c>
      <c r="AZ51" s="75">
        <f>ROUND(AZ52,2)</f>
        <v>0</v>
      </c>
      <c r="BA51" s="75">
        <f>ROUND(BA52,2)</f>
        <v>0</v>
      </c>
      <c r="BB51" s="75">
        <f>ROUND(BB52,2)</f>
        <v>0</v>
      </c>
      <c r="BC51" s="75">
        <f>ROUND(BC52,2)</f>
        <v>0</v>
      </c>
      <c r="BD51" s="77">
        <f>ROUND(BD52,2)</f>
        <v>0</v>
      </c>
      <c r="BS51" s="58" t="s">
        <v>71</v>
      </c>
      <c r="BT51" s="58" t="s">
        <v>72</v>
      </c>
      <c r="BV51" s="58" t="s">
        <v>73</v>
      </c>
      <c r="BW51" s="58" t="s">
        <v>5</v>
      </c>
      <c r="BX51" s="58" t="s">
        <v>74</v>
      </c>
      <c r="CL51" s="58" t="s">
        <v>20</v>
      </c>
    </row>
    <row r="52" spans="1:90" s="5" customFormat="1" ht="27" customHeight="1">
      <c r="A52" s="224" t="s">
        <v>389</v>
      </c>
      <c r="B52" s="78"/>
      <c r="C52" s="79"/>
      <c r="D52" s="322" t="s">
        <v>14</v>
      </c>
      <c r="E52" s="321"/>
      <c r="F52" s="321"/>
      <c r="G52" s="321"/>
      <c r="H52" s="321"/>
      <c r="I52" s="80"/>
      <c r="J52" s="322" t="s">
        <v>17</v>
      </c>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0">
        <f>'12345 - Studánka Městský ...'!J25</f>
        <v>0</v>
      </c>
      <c r="AH52" s="321"/>
      <c r="AI52" s="321"/>
      <c r="AJ52" s="321"/>
      <c r="AK52" s="321"/>
      <c r="AL52" s="321"/>
      <c r="AM52" s="321"/>
      <c r="AN52" s="320">
        <f>SUM(AG52,AT52)</f>
        <v>0</v>
      </c>
      <c r="AO52" s="321"/>
      <c r="AP52" s="321"/>
      <c r="AQ52" s="81" t="s">
        <v>75</v>
      </c>
      <c r="AR52" s="78"/>
      <c r="AS52" s="82">
        <v>0</v>
      </c>
      <c r="AT52" s="83">
        <f>ROUND(SUM(AV52:AW52),2)</f>
        <v>0</v>
      </c>
      <c r="AU52" s="84">
        <f>'12345 - Studánka Městský ...'!P78</f>
        <v>0</v>
      </c>
      <c r="AV52" s="83">
        <f>'12345 - Studánka Městský ...'!J28</f>
        <v>0</v>
      </c>
      <c r="AW52" s="83">
        <f>'12345 - Studánka Městský ...'!J29</f>
        <v>0</v>
      </c>
      <c r="AX52" s="83">
        <f>'12345 - Studánka Městský ...'!J30</f>
        <v>0</v>
      </c>
      <c r="AY52" s="83">
        <f>'12345 - Studánka Městský ...'!J31</f>
        <v>0</v>
      </c>
      <c r="AZ52" s="83">
        <f>'12345 - Studánka Městský ...'!F28</f>
        <v>0</v>
      </c>
      <c r="BA52" s="83">
        <f>'12345 - Studánka Městský ...'!F29</f>
        <v>0</v>
      </c>
      <c r="BB52" s="83">
        <f>'12345 - Studánka Městský ...'!F30</f>
        <v>0</v>
      </c>
      <c r="BC52" s="83">
        <f>'12345 - Studánka Městský ...'!F31</f>
        <v>0</v>
      </c>
      <c r="BD52" s="85">
        <f>'12345 - Studánka Městský ...'!F32</f>
        <v>0</v>
      </c>
      <c r="BT52" s="86" t="s">
        <v>22</v>
      </c>
      <c r="BU52" s="86" t="s">
        <v>76</v>
      </c>
      <c r="BV52" s="86" t="s">
        <v>73</v>
      </c>
      <c r="BW52" s="86" t="s">
        <v>5</v>
      </c>
      <c r="BX52" s="86" t="s">
        <v>74</v>
      </c>
      <c r="CL52" s="86" t="s">
        <v>20</v>
      </c>
    </row>
    <row r="53" spans="2:44" s="1" customFormat="1" ht="30" customHeight="1">
      <c r="B53" s="34"/>
      <c r="AR53" s="34"/>
    </row>
    <row r="54" spans="2:44" s="1" customFormat="1" ht="6.75" customHeight="1">
      <c r="B54" s="49"/>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34"/>
    </row>
  </sheetData>
  <sheetProtection password="CC35" sheet="1" objects="1" scenarios="1" formatColumns="0" formatRows="0" sort="0" autoFilter="0"/>
  <mergeCells count="4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AS46:AT48"/>
    <mergeCell ref="L29:O29"/>
    <mergeCell ref="W29:AE29"/>
    <mergeCell ref="AK29:AO29"/>
    <mergeCell ref="L30:O30"/>
    <mergeCell ref="W30:AE30"/>
    <mergeCell ref="AK30:AO30"/>
    <mergeCell ref="AN51:AP51"/>
    <mergeCell ref="X32:AB32"/>
    <mergeCell ref="AK32:AO32"/>
    <mergeCell ref="L42:AO42"/>
    <mergeCell ref="AM44:AN44"/>
    <mergeCell ref="AM46:AP46"/>
    <mergeCell ref="AR2:BE2"/>
    <mergeCell ref="C49:G49"/>
    <mergeCell ref="I49:AF49"/>
    <mergeCell ref="AG49:AM49"/>
    <mergeCell ref="AN49:AP49"/>
    <mergeCell ref="AN52:AP52"/>
    <mergeCell ref="AG52:AM52"/>
    <mergeCell ref="D52:H52"/>
    <mergeCell ref="J52:AF52"/>
    <mergeCell ref="AG51:AM51"/>
  </mergeCells>
  <hyperlinks>
    <hyperlink ref="K1:S1" location="C2" tooltip="Rekapitulace stavby" display="1) Rekapitulace stavby"/>
    <hyperlink ref="W1:AI1" location="C51" tooltip="Rekapitulace objektů stavby a soupisů prací" display="2) Rekapitulace objektů stavby a soupisů prací"/>
    <hyperlink ref="A52" location="'12345 - Studánka Městský ...'!C2" tooltip="12345 - Studánka Městský ..." displa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279"/>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87"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26"/>
      <c r="C1" s="226"/>
      <c r="D1" s="225" t="s">
        <v>1</v>
      </c>
      <c r="E1" s="226"/>
      <c r="F1" s="227" t="s">
        <v>390</v>
      </c>
      <c r="G1" s="353" t="s">
        <v>391</v>
      </c>
      <c r="H1" s="353"/>
      <c r="I1" s="232"/>
      <c r="J1" s="227" t="s">
        <v>392</v>
      </c>
      <c r="K1" s="225" t="s">
        <v>77</v>
      </c>
      <c r="L1" s="227" t="s">
        <v>393</v>
      </c>
      <c r="M1" s="227"/>
      <c r="N1" s="227"/>
      <c r="O1" s="227"/>
      <c r="P1" s="227"/>
      <c r="Q1" s="227"/>
      <c r="R1" s="227"/>
      <c r="S1" s="227"/>
      <c r="T1" s="227"/>
      <c r="U1" s="223"/>
      <c r="V1" s="223"/>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56" ht="36.75" customHeight="1">
      <c r="L2" s="315"/>
      <c r="M2" s="315"/>
      <c r="N2" s="315"/>
      <c r="O2" s="315"/>
      <c r="P2" s="315"/>
      <c r="Q2" s="315"/>
      <c r="R2" s="315"/>
      <c r="S2" s="315"/>
      <c r="T2" s="315"/>
      <c r="U2" s="315"/>
      <c r="V2" s="315"/>
      <c r="AT2" s="17" t="s">
        <v>5</v>
      </c>
      <c r="AZ2" s="17" t="s">
        <v>78</v>
      </c>
      <c r="BA2" s="17" t="s">
        <v>20</v>
      </c>
      <c r="BB2" s="17" t="s">
        <v>20</v>
      </c>
      <c r="BC2" s="17" t="s">
        <v>79</v>
      </c>
      <c r="BD2" s="17" t="s">
        <v>80</v>
      </c>
    </row>
    <row r="3" spans="2:56" ht="6.75" customHeight="1">
      <c r="B3" s="18"/>
      <c r="C3" s="19"/>
      <c r="D3" s="19"/>
      <c r="E3" s="19"/>
      <c r="F3" s="19"/>
      <c r="G3" s="19"/>
      <c r="H3" s="19"/>
      <c r="I3" s="88"/>
      <c r="J3" s="19"/>
      <c r="K3" s="20"/>
      <c r="AT3" s="17" t="s">
        <v>80</v>
      </c>
      <c r="AZ3" s="17" t="s">
        <v>81</v>
      </c>
      <c r="BA3" s="17" t="s">
        <v>20</v>
      </c>
      <c r="BB3" s="17" t="s">
        <v>20</v>
      </c>
      <c r="BC3" s="17" t="s">
        <v>82</v>
      </c>
      <c r="BD3" s="17" t="s">
        <v>80</v>
      </c>
    </row>
    <row r="4" spans="2:56" ht="36.75" customHeight="1">
      <c r="B4" s="21"/>
      <c r="C4" s="22"/>
      <c r="D4" s="23" t="s">
        <v>83</v>
      </c>
      <c r="E4" s="22"/>
      <c r="F4" s="22"/>
      <c r="G4" s="22"/>
      <c r="H4" s="22"/>
      <c r="I4" s="89"/>
      <c r="J4" s="22"/>
      <c r="K4" s="24"/>
      <c r="M4" s="25" t="s">
        <v>10</v>
      </c>
      <c r="AT4" s="17" t="s">
        <v>4</v>
      </c>
      <c r="AZ4" s="17" t="s">
        <v>84</v>
      </c>
      <c r="BA4" s="17" t="s">
        <v>20</v>
      </c>
      <c r="BB4" s="17" t="s">
        <v>20</v>
      </c>
      <c r="BC4" s="17" t="s">
        <v>85</v>
      </c>
      <c r="BD4" s="17" t="s">
        <v>80</v>
      </c>
    </row>
    <row r="5" spans="2:56" ht="6.75" customHeight="1">
      <c r="B5" s="21"/>
      <c r="C5" s="22"/>
      <c r="D5" s="22"/>
      <c r="E5" s="22"/>
      <c r="F5" s="22"/>
      <c r="G5" s="22"/>
      <c r="H5" s="22"/>
      <c r="I5" s="89"/>
      <c r="J5" s="22"/>
      <c r="K5" s="24"/>
      <c r="AZ5" s="17" t="s">
        <v>86</v>
      </c>
      <c r="BA5" s="17" t="s">
        <v>20</v>
      </c>
      <c r="BB5" s="17" t="s">
        <v>20</v>
      </c>
      <c r="BC5" s="17" t="s">
        <v>87</v>
      </c>
      <c r="BD5" s="17" t="s">
        <v>80</v>
      </c>
    </row>
    <row r="6" spans="2:56" s="1" customFormat="1" ht="15">
      <c r="B6" s="34"/>
      <c r="C6" s="35"/>
      <c r="D6" s="30" t="s">
        <v>16</v>
      </c>
      <c r="E6" s="35"/>
      <c r="F6" s="35"/>
      <c r="G6" s="35"/>
      <c r="H6" s="35"/>
      <c r="I6" s="90"/>
      <c r="J6" s="35"/>
      <c r="K6" s="38"/>
      <c r="AZ6" s="17" t="s">
        <v>88</v>
      </c>
      <c r="BA6" s="17" t="s">
        <v>20</v>
      </c>
      <c r="BB6" s="17" t="s">
        <v>20</v>
      </c>
      <c r="BC6" s="17" t="s">
        <v>89</v>
      </c>
      <c r="BD6" s="17" t="s">
        <v>80</v>
      </c>
    </row>
    <row r="7" spans="2:11" s="1" customFormat="1" ht="36.75" customHeight="1">
      <c r="B7" s="34"/>
      <c r="C7" s="35"/>
      <c r="D7" s="35"/>
      <c r="E7" s="351" t="s">
        <v>17</v>
      </c>
      <c r="F7" s="337"/>
      <c r="G7" s="337"/>
      <c r="H7" s="337"/>
      <c r="I7" s="90"/>
      <c r="J7" s="35"/>
      <c r="K7" s="38"/>
    </row>
    <row r="8" spans="2:11" s="1" customFormat="1" ht="13.5">
      <c r="B8" s="34"/>
      <c r="C8" s="35"/>
      <c r="D8" s="35"/>
      <c r="E8" s="35"/>
      <c r="F8" s="35"/>
      <c r="G8" s="35"/>
      <c r="H8" s="35"/>
      <c r="I8" s="90"/>
      <c r="J8" s="35"/>
      <c r="K8" s="38"/>
    </row>
    <row r="9" spans="2:11" s="1" customFormat="1" ht="14.25" customHeight="1">
      <c r="B9" s="34"/>
      <c r="C9" s="35"/>
      <c r="D9" s="30" t="s">
        <v>19</v>
      </c>
      <c r="E9" s="35"/>
      <c r="F9" s="28" t="s">
        <v>20</v>
      </c>
      <c r="G9" s="35"/>
      <c r="H9" s="35"/>
      <c r="I9" s="91" t="s">
        <v>21</v>
      </c>
      <c r="J9" s="28" t="s">
        <v>20</v>
      </c>
      <c r="K9" s="38"/>
    </row>
    <row r="10" spans="2:11" s="1" customFormat="1" ht="14.25" customHeight="1">
      <c r="B10" s="34"/>
      <c r="C10" s="35"/>
      <c r="D10" s="30" t="s">
        <v>23</v>
      </c>
      <c r="E10" s="35"/>
      <c r="F10" s="28" t="s">
        <v>24</v>
      </c>
      <c r="G10" s="35"/>
      <c r="H10" s="35"/>
      <c r="I10" s="91" t="s">
        <v>25</v>
      </c>
      <c r="J10" s="92" t="str">
        <f>'Rekapitulace stavby'!AN8</f>
        <v>9.5.2016</v>
      </c>
      <c r="K10" s="38"/>
    </row>
    <row r="11" spans="2:11" s="1" customFormat="1" ht="10.5" customHeight="1">
      <c r="B11" s="34"/>
      <c r="C11" s="35"/>
      <c r="D11" s="35"/>
      <c r="E11" s="35"/>
      <c r="F11" s="35"/>
      <c r="G11" s="35"/>
      <c r="H11" s="35"/>
      <c r="I11" s="90"/>
      <c r="J11" s="35"/>
      <c r="K11" s="38"/>
    </row>
    <row r="12" spans="2:11" s="1" customFormat="1" ht="14.25" customHeight="1">
      <c r="B12" s="34"/>
      <c r="C12" s="35"/>
      <c r="D12" s="30" t="s">
        <v>29</v>
      </c>
      <c r="E12" s="35"/>
      <c r="F12" s="35"/>
      <c r="G12" s="35"/>
      <c r="H12" s="35"/>
      <c r="I12" s="91" t="s">
        <v>30</v>
      </c>
      <c r="J12" s="28">
        <f>IF('Rekapitulace stavby'!AN10="","",'Rekapitulace stavby'!AN10)</f>
      </c>
      <c r="K12" s="38"/>
    </row>
    <row r="13" spans="2:11" s="1" customFormat="1" ht="18" customHeight="1">
      <c r="B13" s="34"/>
      <c r="C13" s="35"/>
      <c r="D13" s="35"/>
      <c r="E13" s="28" t="str">
        <f>IF('Rekapitulace stavby'!E11="","",'Rekapitulace stavby'!E11)</f>
        <v> </v>
      </c>
      <c r="F13" s="35"/>
      <c r="G13" s="35"/>
      <c r="H13" s="35"/>
      <c r="I13" s="91" t="s">
        <v>32</v>
      </c>
      <c r="J13" s="28">
        <f>IF('Rekapitulace stavby'!AN11="","",'Rekapitulace stavby'!AN11)</f>
      </c>
      <c r="K13" s="38"/>
    </row>
    <row r="14" spans="2:11" s="1" customFormat="1" ht="6.75" customHeight="1">
      <c r="B14" s="34"/>
      <c r="C14" s="35"/>
      <c r="D14" s="35"/>
      <c r="E14" s="35"/>
      <c r="F14" s="35"/>
      <c r="G14" s="35"/>
      <c r="H14" s="35"/>
      <c r="I14" s="90"/>
      <c r="J14" s="35"/>
      <c r="K14" s="38"/>
    </row>
    <row r="15" spans="2:11" s="1" customFormat="1" ht="14.25" customHeight="1">
      <c r="B15" s="34"/>
      <c r="C15" s="35"/>
      <c r="D15" s="30" t="s">
        <v>33</v>
      </c>
      <c r="E15" s="35"/>
      <c r="F15" s="35"/>
      <c r="G15" s="35"/>
      <c r="H15" s="35"/>
      <c r="I15" s="91" t="s">
        <v>30</v>
      </c>
      <c r="J15" s="28">
        <f>IF('Rekapitulace stavby'!AN13="Vyplň údaj","",IF('Rekapitulace stavby'!AN13="","",'Rekapitulace stavby'!AN13))</f>
      </c>
      <c r="K15" s="38"/>
    </row>
    <row r="16" spans="2:11" s="1" customFormat="1" ht="18" customHeight="1">
      <c r="B16" s="34"/>
      <c r="C16" s="35"/>
      <c r="D16" s="35"/>
      <c r="E16" s="28">
        <f>IF('Rekapitulace stavby'!E14="Vyplň údaj","",IF('Rekapitulace stavby'!E14="","",'Rekapitulace stavby'!E14))</f>
      </c>
      <c r="F16" s="35"/>
      <c r="G16" s="35"/>
      <c r="H16" s="35"/>
      <c r="I16" s="91" t="s">
        <v>32</v>
      </c>
      <c r="J16" s="28">
        <f>IF('Rekapitulace stavby'!AN14="Vyplň údaj","",IF('Rekapitulace stavby'!AN14="","",'Rekapitulace stavby'!AN14))</f>
      </c>
      <c r="K16" s="38"/>
    </row>
    <row r="17" spans="2:11" s="1" customFormat="1" ht="6.75" customHeight="1">
      <c r="B17" s="34"/>
      <c r="C17" s="35"/>
      <c r="D17" s="35"/>
      <c r="E17" s="35"/>
      <c r="F17" s="35"/>
      <c r="G17" s="35"/>
      <c r="H17" s="35"/>
      <c r="I17" s="90"/>
      <c r="J17" s="35"/>
      <c r="K17" s="38"/>
    </row>
    <row r="18" spans="2:11" s="1" customFormat="1" ht="14.25" customHeight="1">
      <c r="B18" s="34"/>
      <c r="C18" s="35"/>
      <c r="D18" s="30" t="s">
        <v>35</v>
      </c>
      <c r="E18" s="35"/>
      <c r="F18" s="35"/>
      <c r="G18" s="35"/>
      <c r="H18" s="35"/>
      <c r="I18" s="91" t="s">
        <v>30</v>
      </c>
      <c r="J18" s="28">
        <f>IF('Rekapitulace stavby'!AN16="","",'Rekapitulace stavby'!AN16)</f>
      </c>
      <c r="K18" s="38"/>
    </row>
    <row r="19" spans="2:11" s="1" customFormat="1" ht="18" customHeight="1">
      <c r="B19" s="34"/>
      <c r="C19" s="35"/>
      <c r="D19" s="35"/>
      <c r="E19" s="28" t="str">
        <f>IF('Rekapitulace stavby'!E17="","",'Rekapitulace stavby'!E17)</f>
        <v> </v>
      </c>
      <c r="F19" s="35"/>
      <c r="G19" s="35"/>
      <c r="H19" s="35"/>
      <c r="I19" s="91" t="s">
        <v>32</v>
      </c>
      <c r="J19" s="28">
        <f>IF('Rekapitulace stavby'!AN17="","",'Rekapitulace stavby'!AN17)</f>
      </c>
      <c r="K19" s="38"/>
    </row>
    <row r="20" spans="2:11" s="1" customFormat="1" ht="6.75" customHeight="1">
      <c r="B20" s="34"/>
      <c r="C20" s="35"/>
      <c r="D20" s="35"/>
      <c r="E20" s="35"/>
      <c r="F20" s="35"/>
      <c r="G20" s="35"/>
      <c r="H20" s="35"/>
      <c r="I20" s="90"/>
      <c r="J20" s="35"/>
      <c r="K20" s="38"/>
    </row>
    <row r="21" spans="2:11" s="1" customFormat="1" ht="14.25" customHeight="1">
      <c r="B21" s="34"/>
      <c r="C21" s="35"/>
      <c r="D21" s="30" t="s">
        <v>37</v>
      </c>
      <c r="E21" s="35"/>
      <c r="F21" s="35"/>
      <c r="G21" s="35"/>
      <c r="H21" s="35"/>
      <c r="I21" s="90"/>
      <c r="J21" s="35"/>
      <c r="K21" s="38"/>
    </row>
    <row r="22" spans="2:11" s="6" customFormat="1" ht="22.5" customHeight="1">
      <c r="B22" s="93"/>
      <c r="C22" s="94"/>
      <c r="D22" s="94"/>
      <c r="E22" s="347" t="s">
        <v>20</v>
      </c>
      <c r="F22" s="352"/>
      <c r="G22" s="352"/>
      <c r="H22" s="352"/>
      <c r="I22" s="95"/>
      <c r="J22" s="94"/>
      <c r="K22" s="96"/>
    </row>
    <row r="23" spans="2:11" s="1" customFormat="1" ht="6.75" customHeight="1">
      <c r="B23" s="34"/>
      <c r="C23" s="35"/>
      <c r="D23" s="35"/>
      <c r="E23" s="35"/>
      <c r="F23" s="35"/>
      <c r="G23" s="35"/>
      <c r="H23" s="35"/>
      <c r="I23" s="90"/>
      <c r="J23" s="35"/>
      <c r="K23" s="38"/>
    </row>
    <row r="24" spans="2:11" s="1" customFormat="1" ht="6.75" customHeight="1">
      <c r="B24" s="34"/>
      <c r="C24" s="35"/>
      <c r="D24" s="61"/>
      <c r="E24" s="61"/>
      <c r="F24" s="61"/>
      <c r="G24" s="61"/>
      <c r="H24" s="61"/>
      <c r="I24" s="97"/>
      <c r="J24" s="61"/>
      <c r="K24" s="98"/>
    </row>
    <row r="25" spans="2:11" s="1" customFormat="1" ht="24.75" customHeight="1">
      <c r="B25" s="34"/>
      <c r="C25" s="35"/>
      <c r="D25" s="99" t="s">
        <v>38</v>
      </c>
      <c r="E25" s="35"/>
      <c r="F25" s="35"/>
      <c r="G25" s="35"/>
      <c r="H25" s="35"/>
      <c r="I25" s="90"/>
      <c r="J25" s="100">
        <f>ROUND(J78,2)</f>
        <v>0</v>
      </c>
      <c r="K25" s="38"/>
    </row>
    <row r="26" spans="2:11" s="1" customFormat="1" ht="6.75" customHeight="1">
      <c r="B26" s="34"/>
      <c r="C26" s="35"/>
      <c r="D26" s="61"/>
      <c r="E26" s="61"/>
      <c r="F26" s="61"/>
      <c r="G26" s="61"/>
      <c r="H26" s="61"/>
      <c r="I26" s="97"/>
      <c r="J26" s="61"/>
      <c r="K26" s="98"/>
    </row>
    <row r="27" spans="2:11" s="1" customFormat="1" ht="14.25" customHeight="1">
      <c r="B27" s="34"/>
      <c r="C27" s="35"/>
      <c r="D27" s="35"/>
      <c r="E27" s="35"/>
      <c r="F27" s="39" t="s">
        <v>40</v>
      </c>
      <c r="G27" s="35"/>
      <c r="H27" s="35"/>
      <c r="I27" s="101" t="s">
        <v>39</v>
      </c>
      <c r="J27" s="39" t="s">
        <v>41</v>
      </c>
      <c r="K27" s="38"/>
    </row>
    <row r="28" spans="2:11" s="1" customFormat="1" ht="14.25" customHeight="1">
      <c r="B28" s="34"/>
      <c r="C28" s="35"/>
      <c r="D28" s="42" t="s">
        <v>42</v>
      </c>
      <c r="E28" s="42" t="s">
        <v>43</v>
      </c>
      <c r="F28" s="102">
        <f>ROUND(SUM(BE78:BE277),2)</f>
        <v>0</v>
      </c>
      <c r="G28" s="35"/>
      <c r="H28" s="35"/>
      <c r="I28" s="103">
        <v>0.21</v>
      </c>
      <c r="J28" s="102">
        <f>ROUND(ROUND((SUM(BE78:BE277)),2)*I28,2)</f>
        <v>0</v>
      </c>
      <c r="K28" s="38"/>
    </row>
    <row r="29" spans="2:11" s="1" customFormat="1" ht="14.25" customHeight="1">
      <c r="B29" s="34"/>
      <c r="C29" s="35"/>
      <c r="D29" s="35"/>
      <c r="E29" s="42" t="s">
        <v>44</v>
      </c>
      <c r="F29" s="102">
        <f>ROUND(SUM(BF78:BF277),2)</f>
        <v>0</v>
      </c>
      <c r="G29" s="35"/>
      <c r="H29" s="35"/>
      <c r="I29" s="103">
        <v>0.15</v>
      </c>
      <c r="J29" s="102">
        <f>ROUND(ROUND((SUM(BF78:BF277)),2)*I29,2)</f>
        <v>0</v>
      </c>
      <c r="K29" s="38"/>
    </row>
    <row r="30" spans="2:11" s="1" customFormat="1" ht="14.25" customHeight="1" hidden="1">
      <c r="B30" s="34"/>
      <c r="C30" s="35"/>
      <c r="D30" s="35"/>
      <c r="E30" s="42" t="s">
        <v>45</v>
      </c>
      <c r="F30" s="102">
        <f>ROUND(SUM(BG78:BG277),2)</f>
        <v>0</v>
      </c>
      <c r="G30" s="35"/>
      <c r="H30" s="35"/>
      <c r="I30" s="103">
        <v>0.21</v>
      </c>
      <c r="J30" s="102">
        <v>0</v>
      </c>
      <c r="K30" s="38"/>
    </row>
    <row r="31" spans="2:11" s="1" customFormat="1" ht="14.25" customHeight="1" hidden="1">
      <c r="B31" s="34"/>
      <c r="C31" s="35"/>
      <c r="D31" s="35"/>
      <c r="E31" s="42" t="s">
        <v>46</v>
      </c>
      <c r="F31" s="102">
        <f>ROUND(SUM(BH78:BH277),2)</f>
        <v>0</v>
      </c>
      <c r="G31" s="35"/>
      <c r="H31" s="35"/>
      <c r="I31" s="103">
        <v>0.15</v>
      </c>
      <c r="J31" s="102">
        <v>0</v>
      </c>
      <c r="K31" s="38"/>
    </row>
    <row r="32" spans="2:11" s="1" customFormat="1" ht="14.25" customHeight="1" hidden="1">
      <c r="B32" s="34"/>
      <c r="C32" s="35"/>
      <c r="D32" s="35"/>
      <c r="E32" s="42" t="s">
        <v>47</v>
      </c>
      <c r="F32" s="102">
        <f>ROUND(SUM(BI78:BI277),2)</f>
        <v>0</v>
      </c>
      <c r="G32" s="35"/>
      <c r="H32" s="35"/>
      <c r="I32" s="103">
        <v>0</v>
      </c>
      <c r="J32" s="102">
        <v>0</v>
      </c>
      <c r="K32" s="38"/>
    </row>
    <row r="33" spans="2:11" s="1" customFormat="1" ht="6.75" customHeight="1">
      <c r="B33" s="34"/>
      <c r="C33" s="35"/>
      <c r="D33" s="35"/>
      <c r="E33" s="35"/>
      <c r="F33" s="35"/>
      <c r="G33" s="35"/>
      <c r="H33" s="35"/>
      <c r="I33" s="90"/>
      <c r="J33" s="35"/>
      <c r="K33" s="38"/>
    </row>
    <row r="34" spans="2:11" s="1" customFormat="1" ht="24.75" customHeight="1">
      <c r="B34" s="34"/>
      <c r="C34" s="104"/>
      <c r="D34" s="105" t="s">
        <v>48</v>
      </c>
      <c r="E34" s="65"/>
      <c r="F34" s="65"/>
      <c r="G34" s="106" t="s">
        <v>49</v>
      </c>
      <c r="H34" s="107" t="s">
        <v>50</v>
      </c>
      <c r="I34" s="108"/>
      <c r="J34" s="109">
        <f>SUM(J25:J32)</f>
        <v>0</v>
      </c>
      <c r="K34" s="110"/>
    </row>
    <row r="35" spans="2:11" s="1" customFormat="1" ht="14.25" customHeight="1">
      <c r="B35" s="49"/>
      <c r="C35" s="50"/>
      <c r="D35" s="50"/>
      <c r="E35" s="50"/>
      <c r="F35" s="50"/>
      <c r="G35" s="50"/>
      <c r="H35" s="50"/>
      <c r="I35" s="111"/>
      <c r="J35" s="50"/>
      <c r="K35" s="51"/>
    </row>
    <row r="39" spans="2:11" s="1" customFormat="1" ht="6.75" customHeight="1">
      <c r="B39" s="52"/>
      <c r="C39" s="53"/>
      <c r="D39" s="53"/>
      <c r="E39" s="53"/>
      <c r="F39" s="53"/>
      <c r="G39" s="53"/>
      <c r="H39" s="53"/>
      <c r="I39" s="112"/>
      <c r="J39" s="53"/>
      <c r="K39" s="113"/>
    </row>
    <row r="40" spans="2:11" s="1" customFormat="1" ht="36.75" customHeight="1">
      <c r="B40" s="34"/>
      <c r="C40" s="23" t="s">
        <v>90</v>
      </c>
      <c r="D40" s="35"/>
      <c r="E40" s="35"/>
      <c r="F40" s="35"/>
      <c r="G40" s="35"/>
      <c r="H40" s="35"/>
      <c r="I40" s="90"/>
      <c r="J40" s="35"/>
      <c r="K40" s="38"/>
    </row>
    <row r="41" spans="2:11" s="1" customFormat="1" ht="6.75" customHeight="1">
      <c r="B41" s="34"/>
      <c r="C41" s="35"/>
      <c r="D41" s="35"/>
      <c r="E41" s="35"/>
      <c r="F41" s="35"/>
      <c r="G41" s="35"/>
      <c r="H41" s="35"/>
      <c r="I41" s="90"/>
      <c r="J41" s="35"/>
      <c r="K41" s="38"/>
    </row>
    <row r="42" spans="2:11" s="1" customFormat="1" ht="14.25" customHeight="1">
      <c r="B42" s="34"/>
      <c r="C42" s="30" t="s">
        <v>16</v>
      </c>
      <c r="D42" s="35"/>
      <c r="E42" s="35"/>
      <c r="F42" s="35"/>
      <c r="G42" s="35"/>
      <c r="H42" s="35"/>
      <c r="I42" s="90"/>
      <c r="J42" s="35"/>
      <c r="K42" s="38"/>
    </row>
    <row r="43" spans="2:11" s="1" customFormat="1" ht="23.25" customHeight="1">
      <c r="B43" s="34"/>
      <c r="C43" s="35"/>
      <c r="D43" s="35"/>
      <c r="E43" s="351" t="str">
        <f>E7</f>
        <v>Studánka Městský les – voda pro všechny</v>
      </c>
      <c r="F43" s="337"/>
      <c r="G43" s="337"/>
      <c r="H43" s="337"/>
      <c r="I43" s="90"/>
      <c r="J43" s="35"/>
      <c r="K43" s="38"/>
    </row>
    <row r="44" spans="2:11" s="1" customFormat="1" ht="6.75" customHeight="1">
      <c r="B44" s="34"/>
      <c r="C44" s="35"/>
      <c r="D44" s="35"/>
      <c r="E44" s="35"/>
      <c r="F44" s="35"/>
      <c r="G44" s="35"/>
      <c r="H44" s="35"/>
      <c r="I44" s="90"/>
      <c r="J44" s="35"/>
      <c r="K44" s="38"/>
    </row>
    <row r="45" spans="2:11" s="1" customFormat="1" ht="18" customHeight="1">
      <c r="B45" s="34"/>
      <c r="C45" s="30" t="s">
        <v>23</v>
      </c>
      <c r="D45" s="35"/>
      <c r="E45" s="35"/>
      <c r="F45" s="28" t="str">
        <f>F10</f>
        <v>Jablunkov</v>
      </c>
      <c r="G45" s="35"/>
      <c r="H45" s="35"/>
      <c r="I45" s="91" t="s">
        <v>25</v>
      </c>
      <c r="J45" s="92" t="str">
        <f>IF(J10="","",J10)</f>
        <v>9.5.2016</v>
      </c>
      <c r="K45" s="38"/>
    </row>
    <row r="46" spans="2:11" s="1" customFormat="1" ht="6.75" customHeight="1">
      <c r="B46" s="34"/>
      <c r="C46" s="35"/>
      <c r="D46" s="35"/>
      <c r="E46" s="35"/>
      <c r="F46" s="35"/>
      <c r="G46" s="35"/>
      <c r="H46" s="35"/>
      <c r="I46" s="90"/>
      <c r="J46" s="35"/>
      <c r="K46" s="38"/>
    </row>
    <row r="47" spans="2:11" s="1" customFormat="1" ht="15">
      <c r="B47" s="34"/>
      <c r="C47" s="30" t="s">
        <v>29</v>
      </c>
      <c r="D47" s="35"/>
      <c r="E47" s="35"/>
      <c r="F47" s="28" t="str">
        <f>E13</f>
        <v> </v>
      </c>
      <c r="G47" s="35"/>
      <c r="H47" s="35"/>
      <c r="I47" s="91" t="s">
        <v>35</v>
      </c>
      <c r="J47" s="28" t="str">
        <f>E19</f>
        <v> </v>
      </c>
      <c r="K47" s="38"/>
    </row>
    <row r="48" spans="2:11" s="1" customFormat="1" ht="14.25" customHeight="1">
      <c r="B48" s="34"/>
      <c r="C48" s="30" t="s">
        <v>33</v>
      </c>
      <c r="D48" s="35"/>
      <c r="E48" s="35"/>
      <c r="F48" s="28">
        <f>IF(E16="","",E16)</f>
      </c>
      <c r="G48" s="35"/>
      <c r="H48" s="35"/>
      <c r="I48" s="90"/>
      <c r="J48" s="35"/>
      <c r="K48" s="38"/>
    </row>
    <row r="49" spans="2:11" s="1" customFormat="1" ht="9.75" customHeight="1">
      <c r="B49" s="34"/>
      <c r="C49" s="35"/>
      <c r="D49" s="35"/>
      <c r="E49" s="35"/>
      <c r="F49" s="35"/>
      <c r="G49" s="35"/>
      <c r="H49" s="35"/>
      <c r="I49" s="90"/>
      <c r="J49" s="35"/>
      <c r="K49" s="38"/>
    </row>
    <row r="50" spans="2:11" s="1" customFormat="1" ht="29.25" customHeight="1">
      <c r="B50" s="34"/>
      <c r="C50" s="114" t="s">
        <v>91</v>
      </c>
      <c r="D50" s="104"/>
      <c r="E50" s="104"/>
      <c r="F50" s="104"/>
      <c r="G50" s="104"/>
      <c r="H50" s="104"/>
      <c r="I50" s="115"/>
      <c r="J50" s="116" t="s">
        <v>92</v>
      </c>
      <c r="K50" s="117"/>
    </row>
    <row r="51" spans="2:11" s="1" customFormat="1" ht="9.75" customHeight="1">
      <c r="B51" s="34"/>
      <c r="C51" s="35"/>
      <c r="D51" s="35"/>
      <c r="E51" s="35"/>
      <c r="F51" s="35"/>
      <c r="G51" s="35"/>
      <c r="H51" s="35"/>
      <c r="I51" s="90"/>
      <c r="J51" s="35"/>
      <c r="K51" s="38"/>
    </row>
    <row r="52" spans="2:47" s="1" customFormat="1" ht="29.25" customHeight="1">
      <c r="B52" s="34"/>
      <c r="C52" s="118" t="s">
        <v>93</v>
      </c>
      <c r="D52" s="35"/>
      <c r="E52" s="35"/>
      <c r="F52" s="35"/>
      <c r="G52" s="35"/>
      <c r="H52" s="35"/>
      <c r="I52" s="90"/>
      <c r="J52" s="100">
        <f>J78</f>
        <v>0</v>
      </c>
      <c r="K52" s="38"/>
      <c r="AU52" s="17" t="s">
        <v>94</v>
      </c>
    </row>
    <row r="53" spans="2:11" s="7" customFormat="1" ht="24.75" customHeight="1">
      <c r="B53" s="119"/>
      <c r="C53" s="120"/>
      <c r="D53" s="121" t="s">
        <v>95</v>
      </c>
      <c r="E53" s="122"/>
      <c r="F53" s="122"/>
      <c r="G53" s="122"/>
      <c r="H53" s="122"/>
      <c r="I53" s="123"/>
      <c r="J53" s="124">
        <f>J79</f>
        <v>0</v>
      </c>
      <c r="K53" s="125"/>
    </row>
    <row r="54" spans="2:11" s="8" customFormat="1" ht="19.5" customHeight="1">
      <c r="B54" s="126"/>
      <c r="C54" s="127"/>
      <c r="D54" s="128" t="s">
        <v>96</v>
      </c>
      <c r="E54" s="129"/>
      <c r="F54" s="129"/>
      <c r="G54" s="129"/>
      <c r="H54" s="129"/>
      <c r="I54" s="130"/>
      <c r="J54" s="131">
        <f>J80</f>
        <v>0</v>
      </c>
      <c r="K54" s="132"/>
    </row>
    <row r="55" spans="2:11" s="8" customFormat="1" ht="19.5" customHeight="1">
      <c r="B55" s="126"/>
      <c r="C55" s="127"/>
      <c r="D55" s="128" t="s">
        <v>97</v>
      </c>
      <c r="E55" s="129"/>
      <c r="F55" s="129"/>
      <c r="G55" s="129"/>
      <c r="H55" s="129"/>
      <c r="I55" s="130"/>
      <c r="J55" s="131">
        <f>J144</f>
        <v>0</v>
      </c>
      <c r="K55" s="132"/>
    </row>
    <row r="56" spans="2:11" s="8" customFormat="1" ht="19.5" customHeight="1">
      <c r="B56" s="126"/>
      <c r="C56" s="127"/>
      <c r="D56" s="128" t="s">
        <v>98</v>
      </c>
      <c r="E56" s="129"/>
      <c r="F56" s="129"/>
      <c r="G56" s="129"/>
      <c r="H56" s="129"/>
      <c r="I56" s="130"/>
      <c r="J56" s="131">
        <f>J150</f>
        <v>0</v>
      </c>
      <c r="K56" s="132"/>
    </row>
    <row r="57" spans="2:11" s="8" customFormat="1" ht="19.5" customHeight="1">
      <c r="B57" s="126"/>
      <c r="C57" s="127"/>
      <c r="D57" s="128" t="s">
        <v>99</v>
      </c>
      <c r="E57" s="129"/>
      <c r="F57" s="129"/>
      <c r="G57" s="129"/>
      <c r="H57" s="129"/>
      <c r="I57" s="130"/>
      <c r="J57" s="131">
        <f>J186</f>
        <v>0</v>
      </c>
      <c r="K57" s="132"/>
    </row>
    <row r="58" spans="2:11" s="8" customFormat="1" ht="19.5" customHeight="1">
      <c r="B58" s="126"/>
      <c r="C58" s="127"/>
      <c r="D58" s="128" t="s">
        <v>100</v>
      </c>
      <c r="E58" s="129"/>
      <c r="F58" s="129"/>
      <c r="G58" s="129"/>
      <c r="H58" s="129"/>
      <c r="I58" s="130"/>
      <c r="J58" s="131">
        <f>J197</f>
        <v>0</v>
      </c>
      <c r="K58" s="132"/>
    </row>
    <row r="59" spans="2:11" s="8" customFormat="1" ht="19.5" customHeight="1">
      <c r="B59" s="126"/>
      <c r="C59" s="127"/>
      <c r="D59" s="128" t="s">
        <v>101</v>
      </c>
      <c r="E59" s="129"/>
      <c r="F59" s="129"/>
      <c r="G59" s="129"/>
      <c r="H59" s="129"/>
      <c r="I59" s="130"/>
      <c r="J59" s="131">
        <f>J246</f>
        <v>0</v>
      </c>
      <c r="K59" s="132"/>
    </row>
    <row r="60" spans="2:11" s="7" customFormat="1" ht="24.75" customHeight="1">
      <c r="B60" s="119"/>
      <c r="C60" s="120"/>
      <c r="D60" s="121" t="s">
        <v>102</v>
      </c>
      <c r="E60" s="122"/>
      <c r="F60" s="122"/>
      <c r="G60" s="122"/>
      <c r="H60" s="122"/>
      <c r="I60" s="123"/>
      <c r="J60" s="124">
        <f>J250</f>
        <v>0</v>
      </c>
      <c r="K60" s="125"/>
    </row>
    <row r="61" spans="2:11" s="1" customFormat="1" ht="21.75" customHeight="1">
      <c r="B61" s="34"/>
      <c r="C61" s="35"/>
      <c r="D61" s="35"/>
      <c r="E61" s="35"/>
      <c r="F61" s="35"/>
      <c r="G61" s="35"/>
      <c r="H61" s="35"/>
      <c r="I61" s="90"/>
      <c r="J61" s="35"/>
      <c r="K61" s="38"/>
    </row>
    <row r="62" spans="2:11" s="1" customFormat="1" ht="6.75" customHeight="1">
      <c r="B62" s="49"/>
      <c r="C62" s="50"/>
      <c r="D62" s="50"/>
      <c r="E62" s="50"/>
      <c r="F62" s="50"/>
      <c r="G62" s="50"/>
      <c r="H62" s="50"/>
      <c r="I62" s="111"/>
      <c r="J62" s="50"/>
      <c r="K62" s="51"/>
    </row>
    <row r="66" spans="2:12" s="1" customFormat="1" ht="6.75" customHeight="1">
      <c r="B66" s="52"/>
      <c r="C66" s="53"/>
      <c r="D66" s="53"/>
      <c r="E66" s="53"/>
      <c r="F66" s="53"/>
      <c r="G66" s="53"/>
      <c r="H66" s="53"/>
      <c r="I66" s="112"/>
      <c r="J66" s="53"/>
      <c r="K66" s="53"/>
      <c r="L66" s="34"/>
    </row>
    <row r="67" spans="2:12" s="1" customFormat="1" ht="36.75" customHeight="1">
      <c r="B67" s="34"/>
      <c r="C67" s="54" t="s">
        <v>103</v>
      </c>
      <c r="I67" s="133"/>
      <c r="L67" s="34"/>
    </row>
    <row r="68" spans="2:12" s="1" customFormat="1" ht="6.75" customHeight="1">
      <c r="B68" s="34"/>
      <c r="I68" s="133"/>
      <c r="L68" s="34"/>
    </row>
    <row r="69" spans="2:12" s="1" customFormat="1" ht="14.25" customHeight="1">
      <c r="B69" s="34"/>
      <c r="C69" s="56" t="s">
        <v>16</v>
      </c>
      <c r="I69" s="133"/>
      <c r="L69" s="34"/>
    </row>
    <row r="70" spans="2:12" s="1" customFormat="1" ht="23.25" customHeight="1">
      <c r="B70" s="34"/>
      <c r="E70" s="329" t="str">
        <f>E7</f>
        <v>Studánka Městský les – voda pro všechny</v>
      </c>
      <c r="F70" s="332"/>
      <c r="G70" s="332"/>
      <c r="H70" s="332"/>
      <c r="I70" s="133"/>
      <c r="L70" s="34"/>
    </row>
    <row r="71" spans="2:12" s="1" customFormat="1" ht="6.75" customHeight="1">
      <c r="B71" s="34"/>
      <c r="I71" s="133"/>
      <c r="L71" s="34"/>
    </row>
    <row r="72" spans="2:12" s="1" customFormat="1" ht="18" customHeight="1">
      <c r="B72" s="34"/>
      <c r="C72" s="56" t="s">
        <v>23</v>
      </c>
      <c r="F72" s="134" t="str">
        <f>F10</f>
        <v>Jablunkov</v>
      </c>
      <c r="I72" s="135" t="s">
        <v>25</v>
      </c>
      <c r="J72" s="60" t="str">
        <f>IF(J10="","",J10)</f>
        <v>9.5.2016</v>
      </c>
      <c r="L72" s="34"/>
    </row>
    <row r="73" spans="2:12" s="1" customFormat="1" ht="6.75" customHeight="1">
      <c r="B73" s="34"/>
      <c r="I73" s="133"/>
      <c r="L73" s="34"/>
    </row>
    <row r="74" spans="2:12" s="1" customFormat="1" ht="15">
      <c r="B74" s="34"/>
      <c r="C74" s="56" t="s">
        <v>29</v>
      </c>
      <c r="F74" s="134" t="str">
        <f>E13</f>
        <v> </v>
      </c>
      <c r="I74" s="135" t="s">
        <v>35</v>
      </c>
      <c r="J74" s="134" t="str">
        <f>E19</f>
        <v> </v>
      </c>
      <c r="L74" s="34"/>
    </row>
    <row r="75" spans="2:12" s="1" customFormat="1" ht="14.25" customHeight="1">
      <c r="B75" s="34"/>
      <c r="C75" s="56" t="s">
        <v>33</v>
      </c>
      <c r="F75" s="134">
        <f>IF(E16="","",E16)</f>
      </c>
      <c r="I75" s="133"/>
      <c r="L75" s="34"/>
    </row>
    <row r="76" spans="2:12" s="1" customFormat="1" ht="9.75" customHeight="1">
      <c r="B76" s="34"/>
      <c r="I76" s="133"/>
      <c r="L76" s="34"/>
    </row>
    <row r="77" spans="2:20" s="9" customFormat="1" ht="29.25" customHeight="1">
      <c r="B77" s="136"/>
      <c r="C77" s="137" t="s">
        <v>104</v>
      </c>
      <c r="D77" s="138" t="s">
        <v>57</v>
      </c>
      <c r="E77" s="138" t="s">
        <v>53</v>
      </c>
      <c r="F77" s="138" t="s">
        <v>105</v>
      </c>
      <c r="G77" s="138" t="s">
        <v>106</v>
      </c>
      <c r="H77" s="138" t="s">
        <v>107</v>
      </c>
      <c r="I77" s="139" t="s">
        <v>108</v>
      </c>
      <c r="J77" s="138" t="s">
        <v>92</v>
      </c>
      <c r="K77" s="140" t="s">
        <v>109</v>
      </c>
      <c r="L77" s="136"/>
      <c r="M77" s="67" t="s">
        <v>110</v>
      </c>
      <c r="N77" s="68" t="s">
        <v>42</v>
      </c>
      <c r="O77" s="68" t="s">
        <v>111</v>
      </c>
      <c r="P77" s="68" t="s">
        <v>112</v>
      </c>
      <c r="Q77" s="68" t="s">
        <v>113</v>
      </c>
      <c r="R77" s="68" t="s">
        <v>114</v>
      </c>
      <c r="S77" s="68" t="s">
        <v>115</v>
      </c>
      <c r="T77" s="69" t="s">
        <v>116</v>
      </c>
    </row>
    <row r="78" spans="2:63" s="1" customFormat="1" ht="29.25" customHeight="1">
      <c r="B78" s="34"/>
      <c r="C78" s="71" t="s">
        <v>93</v>
      </c>
      <c r="I78" s="133"/>
      <c r="J78" s="141">
        <f>BK78</f>
        <v>0</v>
      </c>
      <c r="L78" s="34"/>
      <c r="M78" s="70"/>
      <c r="N78" s="61"/>
      <c r="O78" s="61"/>
      <c r="P78" s="142">
        <f>P79+P250</f>
        <v>0</v>
      </c>
      <c r="Q78" s="61"/>
      <c r="R78" s="142">
        <f>R79+R250</f>
        <v>110.90742125</v>
      </c>
      <c r="S78" s="61"/>
      <c r="T78" s="143">
        <f>T79+T250</f>
        <v>0</v>
      </c>
      <c r="AT78" s="17" t="s">
        <v>71</v>
      </c>
      <c r="AU78" s="17" t="s">
        <v>94</v>
      </c>
      <c r="BK78" s="144">
        <f>BK79+BK250</f>
        <v>0</v>
      </c>
    </row>
    <row r="79" spans="2:63" s="10" customFormat="1" ht="36.75" customHeight="1">
      <c r="B79" s="145"/>
      <c r="D79" s="146" t="s">
        <v>71</v>
      </c>
      <c r="E79" s="147" t="s">
        <v>117</v>
      </c>
      <c r="F79" s="147" t="s">
        <v>118</v>
      </c>
      <c r="I79" s="148"/>
      <c r="J79" s="149">
        <f>BK79</f>
        <v>0</v>
      </c>
      <c r="L79" s="145"/>
      <c r="M79" s="150"/>
      <c r="N79" s="151"/>
      <c r="O79" s="151"/>
      <c r="P79" s="152">
        <f>P80+P144+P150+P186+P197+P246</f>
        <v>0</v>
      </c>
      <c r="Q79" s="151"/>
      <c r="R79" s="152">
        <f>R80+R144+R150+R186+R197+R246</f>
        <v>110.90742125</v>
      </c>
      <c r="S79" s="151"/>
      <c r="T79" s="153">
        <f>T80+T144+T150+T186+T197+T246</f>
        <v>0</v>
      </c>
      <c r="AR79" s="146" t="s">
        <v>22</v>
      </c>
      <c r="AT79" s="154" t="s">
        <v>71</v>
      </c>
      <c r="AU79" s="154" t="s">
        <v>72</v>
      </c>
      <c r="AY79" s="146" t="s">
        <v>119</v>
      </c>
      <c r="BK79" s="155">
        <f>BK80+BK144+BK150+BK186+BK197+BK246</f>
        <v>0</v>
      </c>
    </row>
    <row r="80" spans="2:63" s="10" customFormat="1" ht="19.5" customHeight="1">
      <c r="B80" s="145"/>
      <c r="D80" s="156" t="s">
        <v>71</v>
      </c>
      <c r="E80" s="157" t="s">
        <v>22</v>
      </c>
      <c r="F80" s="157" t="s">
        <v>120</v>
      </c>
      <c r="I80" s="148"/>
      <c r="J80" s="158">
        <f>BK80</f>
        <v>0</v>
      </c>
      <c r="L80" s="145"/>
      <c r="M80" s="150"/>
      <c r="N80" s="151"/>
      <c r="O80" s="151"/>
      <c r="P80" s="152">
        <f>SUM(P81:P143)</f>
        <v>0</v>
      </c>
      <c r="Q80" s="151"/>
      <c r="R80" s="152">
        <f>SUM(R81:R143)</f>
        <v>0</v>
      </c>
      <c r="S80" s="151"/>
      <c r="T80" s="153">
        <f>SUM(T81:T143)</f>
        <v>0</v>
      </c>
      <c r="AR80" s="146" t="s">
        <v>22</v>
      </c>
      <c r="AT80" s="154" t="s">
        <v>71</v>
      </c>
      <c r="AU80" s="154" t="s">
        <v>22</v>
      </c>
      <c r="AY80" s="146" t="s">
        <v>119</v>
      </c>
      <c r="BK80" s="155">
        <f>SUM(BK81:BK143)</f>
        <v>0</v>
      </c>
    </row>
    <row r="81" spans="2:65" s="1" customFormat="1" ht="22.5" customHeight="1">
      <c r="B81" s="159"/>
      <c r="C81" s="160" t="s">
        <v>22</v>
      </c>
      <c r="D81" s="160" t="s">
        <v>121</v>
      </c>
      <c r="E81" s="161" t="s">
        <v>122</v>
      </c>
      <c r="F81" s="162" t="s">
        <v>123</v>
      </c>
      <c r="G81" s="163" t="s">
        <v>124</v>
      </c>
      <c r="H81" s="164">
        <v>84.654</v>
      </c>
      <c r="I81" s="165"/>
      <c r="J81" s="166">
        <f>ROUND(I81*H81,2)</f>
        <v>0</v>
      </c>
      <c r="K81" s="162" t="s">
        <v>125</v>
      </c>
      <c r="L81" s="34"/>
      <c r="M81" s="167" t="s">
        <v>20</v>
      </c>
      <c r="N81" s="168" t="s">
        <v>43</v>
      </c>
      <c r="O81" s="35"/>
      <c r="P81" s="169">
        <f>O81*H81</f>
        <v>0</v>
      </c>
      <c r="Q81" s="169">
        <v>0</v>
      </c>
      <c r="R81" s="169">
        <f>Q81*H81</f>
        <v>0</v>
      </c>
      <c r="S81" s="169">
        <v>0</v>
      </c>
      <c r="T81" s="170">
        <f>S81*H81</f>
        <v>0</v>
      </c>
      <c r="AR81" s="17" t="s">
        <v>126</v>
      </c>
      <c r="AT81" s="17" t="s">
        <v>121</v>
      </c>
      <c r="AU81" s="17" t="s">
        <v>80</v>
      </c>
      <c r="AY81" s="17" t="s">
        <v>119</v>
      </c>
      <c r="BE81" s="171">
        <f>IF(N81="základní",J81,0)</f>
        <v>0</v>
      </c>
      <c r="BF81" s="171">
        <f>IF(N81="snížená",J81,0)</f>
        <v>0</v>
      </c>
      <c r="BG81" s="171">
        <f>IF(N81="zákl. přenesená",J81,0)</f>
        <v>0</v>
      </c>
      <c r="BH81" s="171">
        <f>IF(N81="sníž. přenesená",J81,0)</f>
        <v>0</v>
      </c>
      <c r="BI81" s="171">
        <f>IF(N81="nulová",J81,0)</f>
        <v>0</v>
      </c>
      <c r="BJ81" s="17" t="s">
        <v>22</v>
      </c>
      <c r="BK81" s="171">
        <f>ROUND(I81*H81,2)</f>
        <v>0</v>
      </c>
      <c r="BL81" s="17" t="s">
        <v>126</v>
      </c>
      <c r="BM81" s="17" t="s">
        <v>127</v>
      </c>
    </row>
    <row r="82" spans="2:47" s="1" customFormat="1" ht="27">
      <c r="B82" s="34"/>
      <c r="D82" s="172" t="s">
        <v>128</v>
      </c>
      <c r="F82" s="173" t="s">
        <v>129</v>
      </c>
      <c r="I82" s="133"/>
      <c r="L82" s="34"/>
      <c r="M82" s="63"/>
      <c r="N82" s="35"/>
      <c r="O82" s="35"/>
      <c r="P82" s="35"/>
      <c r="Q82" s="35"/>
      <c r="R82" s="35"/>
      <c r="S82" s="35"/>
      <c r="T82" s="64"/>
      <c r="AT82" s="17" t="s">
        <v>128</v>
      </c>
      <c r="AU82" s="17" t="s">
        <v>80</v>
      </c>
    </row>
    <row r="83" spans="2:47" s="1" customFormat="1" ht="283.5">
      <c r="B83" s="34"/>
      <c r="D83" s="172" t="s">
        <v>130</v>
      </c>
      <c r="F83" s="174" t="s">
        <v>131</v>
      </c>
      <c r="I83" s="133"/>
      <c r="L83" s="34"/>
      <c r="M83" s="63"/>
      <c r="N83" s="35"/>
      <c r="O83" s="35"/>
      <c r="P83" s="35"/>
      <c r="Q83" s="35"/>
      <c r="R83" s="35"/>
      <c r="S83" s="35"/>
      <c r="T83" s="64"/>
      <c r="AT83" s="17" t="s">
        <v>130</v>
      </c>
      <c r="AU83" s="17" t="s">
        <v>80</v>
      </c>
    </row>
    <row r="84" spans="2:51" s="11" customFormat="1" ht="13.5">
      <c r="B84" s="175"/>
      <c r="D84" s="172" t="s">
        <v>132</v>
      </c>
      <c r="E84" s="176" t="s">
        <v>20</v>
      </c>
      <c r="F84" s="177" t="s">
        <v>133</v>
      </c>
      <c r="H84" s="178" t="s">
        <v>20</v>
      </c>
      <c r="I84" s="179"/>
      <c r="L84" s="175"/>
      <c r="M84" s="180"/>
      <c r="N84" s="181"/>
      <c r="O84" s="181"/>
      <c r="P84" s="181"/>
      <c r="Q84" s="181"/>
      <c r="R84" s="181"/>
      <c r="S84" s="181"/>
      <c r="T84" s="182"/>
      <c r="AT84" s="178" t="s">
        <v>132</v>
      </c>
      <c r="AU84" s="178" t="s">
        <v>80</v>
      </c>
      <c r="AV84" s="11" t="s">
        <v>22</v>
      </c>
      <c r="AW84" s="11" t="s">
        <v>36</v>
      </c>
      <c r="AX84" s="11" t="s">
        <v>72</v>
      </c>
      <c r="AY84" s="178" t="s">
        <v>119</v>
      </c>
    </row>
    <row r="85" spans="2:51" s="11" customFormat="1" ht="13.5">
      <c r="B85" s="175"/>
      <c r="D85" s="172" t="s">
        <v>132</v>
      </c>
      <c r="E85" s="176" t="s">
        <v>20</v>
      </c>
      <c r="F85" s="177" t="s">
        <v>134</v>
      </c>
      <c r="H85" s="178" t="s">
        <v>20</v>
      </c>
      <c r="I85" s="179"/>
      <c r="L85" s="175"/>
      <c r="M85" s="180"/>
      <c r="N85" s="181"/>
      <c r="O85" s="181"/>
      <c r="P85" s="181"/>
      <c r="Q85" s="181"/>
      <c r="R85" s="181"/>
      <c r="S85" s="181"/>
      <c r="T85" s="182"/>
      <c r="AT85" s="178" t="s">
        <v>132</v>
      </c>
      <c r="AU85" s="178" t="s">
        <v>80</v>
      </c>
      <c r="AV85" s="11" t="s">
        <v>22</v>
      </c>
      <c r="AW85" s="11" t="s">
        <v>36</v>
      </c>
      <c r="AX85" s="11" t="s">
        <v>72</v>
      </c>
      <c r="AY85" s="178" t="s">
        <v>119</v>
      </c>
    </row>
    <row r="86" spans="2:51" s="12" customFormat="1" ht="13.5">
      <c r="B86" s="183"/>
      <c r="D86" s="172" t="s">
        <v>132</v>
      </c>
      <c r="E86" s="184" t="s">
        <v>20</v>
      </c>
      <c r="F86" s="185" t="s">
        <v>135</v>
      </c>
      <c r="H86" s="186">
        <v>21.35</v>
      </c>
      <c r="I86" s="187"/>
      <c r="L86" s="183"/>
      <c r="M86" s="188"/>
      <c r="N86" s="189"/>
      <c r="O86" s="189"/>
      <c r="P86" s="189"/>
      <c r="Q86" s="189"/>
      <c r="R86" s="189"/>
      <c r="S86" s="189"/>
      <c r="T86" s="190"/>
      <c r="AT86" s="184" t="s">
        <v>132</v>
      </c>
      <c r="AU86" s="184" t="s">
        <v>80</v>
      </c>
      <c r="AV86" s="12" t="s">
        <v>80</v>
      </c>
      <c r="AW86" s="12" t="s">
        <v>36</v>
      </c>
      <c r="AX86" s="12" t="s">
        <v>72</v>
      </c>
      <c r="AY86" s="184" t="s">
        <v>119</v>
      </c>
    </row>
    <row r="87" spans="2:51" s="11" customFormat="1" ht="13.5">
      <c r="B87" s="175"/>
      <c r="D87" s="172" t="s">
        <v>132</v>
      </c>
      <c r="E87" s="176" t="s">
        <v>20</v>
      </c>
      <c r="F87" s="177" t="s">
        <v>136</v>
      </c>
      <c r="H87" s="178" t="s">
        <v>20</v>
      </c>
      <c r="I87" s="179"/>
      <c r="L87" s="175"/>
      <c r="M87" s="180"/>
      <c r="N87" s="181"/>
      <c r="O87" s="181"/>
      <c r="P87" s="181"/>
      <c r="Q87" s="181"/>
      <c r="R87" s="181"/>
      <c r="S87" s="181"/>
      <c r="T87" s="182"/>
      <c r="AT87" s="178" t="s">
        <v>132</v>
      </c>
      <c r="AU87" s="178" t="s">
        <v>80</v>
      </c>
      <c r="AV87" s="11" t="s">
        <v>22</v>
      </c>
      <c r="AW87" s="11" t="s">
        <v>36</v>
      </c>
      <c r="AX87" s="11" t="s">
        <v>72</v>
      </c>
      <c r="AY87" s="178" t="s">
        <v>119</v>
      </c>
    </row>
    <row r="88" spans="2:51" s="11" customFormat="1" ht="13.5">
      <c r="B88" s="175"/>
      <c r="D88" s="172" t="s">
        <v>132</v>
      </c>
      <c r="E88" s="176" t="s">
        <v>20</v>
      </c>
      <c r="F88" s="177" t="s">
        <v>134</v>
      </c>
      <c r="H88" s="178" t="s">
        <v>20</v>
      </c>
      <c r="I88" s="179"/>
      <c r="L88" s="175"/>
      <c r="M88" s="180"/>
      <c r="N88" s="181"/>
      <c r="O88" s="181"/>
      <c r="P88" s="181"/>
      <c r="Q88" s="181"/>
      <c r="R88" s="181"/>
      <c r="S88" s="181"/>
      <c r="T88" s="182"/>
      <c r="AT88" s="178" t="s">
        <v>132</v>
      </c>
      <c r="AU88" s="178" t="s">
        <v>80</v>
      </c>
      <c r="AV88" s="11" t="s">
        <v>22</v>
      </c>
      <c r="AW88" s="11" t="s">
        <v>36</v>
      </c>
      <c r="AX88" s="11" t="s">
        <v>72</v>
      </c>
      <c r="AY88" s="178" t="s">
        <v>119</v>
      </c>
    </row>
    <row r="89" spans="2:51" s="12" customFormat="1" ht="13.5">
      <c r="B89" s="183"/>
      <c r="D89" s="172" t="s">
        <v>132</v>
      </c>
      <c r="E89" s="184" t="s">
        <v>20</v>
      </c>
      <c r="F89" s="185" t="s">
        <v>137</v>
      </c>
      <c r="H89" s="186">
        <v>57.25</v>
      </c>
      <c r="I89" s="187"/>
      <c r="L89" s="183"/>
      <c r="M89" s="188"/>
      <c r="N89" s="189"/>
      <c r="O89" s="189"/>
      <c r="P89" s="189"/>
      <c r="Q89" s="189"/>
      <c r="R89" s="189"/>
      <c r="S89" s="189"/>
      <c r="T89" s="190"/>
      <c r="AT89" s="184" t="s">
        <v>132</v>
      </c>
      <c r="AU89" s="184" t="s">
        <v>80</v>
      </c>
      <c r="AV89" s="12" t="s">
        <v>80</v>
      </c>
      <c r="AW89" s="12" t="s">
        <v>36</v>
      </c>
      <c r="AX89" s="12" t="s">
        <v>72</v>
      </c>
      <c r="AY89" s="184" t="s">
        <v>119</v>
      </c>
    </row>
    <row r="90" spans="2:51" s="11" customFormat="1" ht="13.5">
      <c r="B90" s="175"/>
      <c r="D90" s="172" t="s">
        <v>132</v>
      </c>
      <c r="E90" s="176" t="s">
        <v>20</v>
      </c>
      <c r="F90" s="177" t="s">
        <v>138</v>
      </c>
      <c r="H90" s="178" t="s">
        <v>20</v>
      </c>
      <c r="I90" s="179"/>
      <c r="L90" s="175"/>
      <c r="M90" s="180"/>
      <c r="N90" s="181"/>
      <c r="O90" s="181"/>
      <c r="P90" s="181"/>
      <c r="Q90" s="181"/>
      <c r="R90" s="181"/>
      <c r="S90" s="181"/>
      <c r="T90" s="182"/>
      <c r="AT90" s="178" t="s">
        <v>132</v>
      </c>
      <c r="AU90" s="178" t="s">
        <v>80</v>
      </c>
      <c r="AV90" s="11" t="s">
        <v>22</v>
      </c>
      <c r="AW90" s="11" t="s">
        <v>36</v>
      </c>
      <c r="AX90" s="11" t="s">
        <v>72</v>
      </c>
      <c r="AY90" s="178" t="s">
        <v>119</v>
      </c>
    </row>
    <row r="91" spans="2:51" s="11" customFormat="1" ht="13.5">
      <c r="B91" s="175"/>
      <c r="D91" s="172" t="s">
        <v>132</v>
      </c>
      <c r="E91" s="176" t="s">
        <v>20</v>
      </c>
      <c r="F91" s="177" t="s">
        <v>134</v>
      </c>
      <c r="H91" s="178" t="s">
        <v>20</v>
      </c>
      <c r="I91" s="179"/>
      <c r="L91" s="175"/>
      <c r="M91" s="180"/>
      <c r="N91" s="181"/>
      <c r="O91" s="181"/>
      <c r="P91" s="181"/>
      <c r="Q91" s="181"/>
      <c r="R91" s="181"/>
      <c r="S91" s="181"/>
      <c r="T91" s="182"/>
      <c r="AT91" s="178" t="s">
        <v>132</v>
      </c>
      <c r="AU91" s="178" t="s">
        <v>80</v>
      </c>
      <c r="AV91" s="11" t="s">
        <v>22</v>
      </c>
      <c r="AW91" s="11" t="s">
        <v>36</v>
      </c>
      <c r="AX91" s="11" t="s">
        <v>72</v>
      </c>
      <c r="AY91" s="178" t="s">
        <v>119</v>
      </c>
    </row>
    <row r="92" spans="2:51" s="12" customFormat="1" ht="13.5">
      <c r="B92" s="183"/>
      <c r="D92" s="172" t="s">
        <v>132</v>
      </c>
      <c r="E92" s="184" t="s">
        <v>20</v>
      </c>
      <c r="F92" s="185" t="s">
        <v>139</v>
      </c>
      <c r="H92" s="186">
        <v>44.99</v>
      </c>
      <c r="I92" s="187"/>
      <c r="L92" s="183"/>
      <c r="M92" s="188"/>
      <c r="N92" s="189"/>
      <c r="O92" s="189"/>
      <c r="P92" s="189"/>
      <c r="Q92" s="189"/>
      <c r="R92" s="189"/>
      <c r="S92" s="189"/>
      <c r="T92" s="190"/>
      <c r="AT92" s="184" t="s">
        <v>132</v>
      </c>
      <c r="AU92" s="184" t="s">
        <v>80</v>
      </c>
      <c r="AV92" s="12" t="s">
        <v>80</v>
      </c>
      <c r="AW92" s="12" t="s">
        <v>36</v>
      </c>
      <c r="AX92" s="12" t="s">
        <v>72</v>
      </c>
      <c r="AY92" s="184" t="s">
        <v>119</v>
      </c>
    </row>
    <row r="93" spans="2:51" s="11" customFormat="1" ht="13.5">
      <c r="B93" s="175"/>
      <c r="D93" s="172" t="s">
        <v>132</v>
      </c>
      <c r="E93" s="176" t="s">
        <v>20</v>
      </c>
      <c r="F93" s="177" t="s">
        <v>140</v>
      </c>
      <c r="H93" s="178" t="s">
        <v>20</v>
      </c>
      <c r="I93" s="179"/>
      <c r="L93" s="175"/>
      <c r="M93" s="180"/>
      <c r="N93" s="181"/>
      <c r="O93" s="181"/>
      <c r="P93" s="181"/>
      <c r="Q93" s="181"/>
      <c r="R93" s="181"/>
      <c r="S93" s="181"/>
      <c r="T93" s="182"/>
      <c r="AT93" s="178" t="s">
        <v>132</v>
      </c>
      <c r="AU93" s="178" t="s">
        <v>80</v>
      </c>
      <c r="AV93" s="11" t="s">
        <v>22</v>
      </c>
      <c r="AW93" s="11" t="s">
        <v>36</v>
      </c>
      <c r="AX93" s="11" t="s">
        <v>72</v>
      </c>
      <c r="AY93" s="178" t="s">
        <v>119</v>
      </c>
    </row>
    <row r="94" spans="2:51" s="12" customFormat="1" ht="13.5">
      <c r="B94" s="183"/>
      <c r="D94" s="172" t="s">
        <v>132</v>
      </c>
      <c r="E94" s="184" t="s">
        <v>20</v>
      </c>
      <c r="F94" s="185" t="s">
        <v>141</v>
      </c>
      <c r="H94" s="186">
        <v>17.5</v>
      </c>
      <c r="I94" s="187"/>
      <c r="L94" s="183"/>
      <c r="M94" s="188"/>
      <c r="N94" s="189"/>
      <c r="O94" s="189"/>
      <c r="P94" s="189"/>
      <c r="Q94" s="189"/>
      <c r="R94" s="189"/>
      <c r="S94" s="189"/>
      <c r="T94" s="190"/>
      <c r="AT94" s="184" t="s">
        <v>132</v>
      </c>
      <c r="AU94" s="184" t="s">
        <v>80</v>
      </c>
      <c r="AV94" s="12" t="s">
        <v>80</v>
      </c>
      <c r="AW94" s="12" t="s">
        <v>36</v>
      </c>
      <c r="AX94" s="12" t="s">
        <v>72</v>
      </c>
      <c r="AY94" s="184" t="s">
        <v>119</v>
      </c>
    </row>
    <row r="95" spans="2:51" s="13" customFormat="1" ht="13.5">
      <c r="B95" s="191"/>
      <c r="D95" s="172" t="s">
        <v>132</v>
      </c>
      <c r="E95" s="192" t="s">
        <v>81</v>
      </c>
      <c r="F95" s="193" t="s">
        <v>142</v>
      </c>
      <c r="H95" s="194">
        <v>141.09</v>
      </c>
      <c r="I95" s="195"/>
      <c r="L95" s="191"/>
      <c r="M95" s="196"/>
      <c r="N95" s="197"/>
      <c r="O95" s="197"/>
      <c r="P95" s="197"/>
      <c r="Q95" s="197"/>
      <c r="R95" s="197"/>
      <c r="S95" s="197"/>
      <c r="T95" s="198"/>
      <c r="AT95" s="199" t="s">
        <v>132</v>
      </c>
      <c r="AU95" s="199" t="s">
        <v>80</v>
      </c>
      <c r="AV95" s="13" t="s">
        <v>126</v>
      </c>
      <c r="AW95" s="13" t="s">
        <v>36</v>
      </c>
      <c r="AX95" s="13" t="s">
        <v>72</v>
      </c>
      <c r="AY95" s="199" t="s">
        <v>119</v>
      </c>
    </row>
    <row r="96" spans="2:51" s="11" customFormat="1" ht="13.5">
      <c r="B96" s="175"/>
      <c r="D96" s="172" t="s">
        <v>132</v>
      </c>
      <c r="E96" s="176" t="s">
        <v>20</v>
      </c>
      <c r="F96" s="177" t="s">
        <v>143</v>
      </c>
      <c r="H96" s="178" t="s">
        <v>20</v>
      </c>
      <c r="I96" s="179"/>
      <c r="L96" s="175"/>
      <c r="M96" s="180"/>
      <c r="N96" s="181"/>
      <c r="O96" s="181"/>
      <c r="P96" s="181"/>
      <c r="Q96" s="181"/>
      <c r="R96" s="181"/>
      <c r="S96" s="181"/>
      <c r="T96" s="182"/>
      <c r="AT96" s="178" t="s">
        <v>132</v>
      </c>
      <c r="AU96" s="178" t="s">
        <v>80</v>
      </c>
      <c r="AV96" s="11" t="s">
        <v>22</v>
      </c>
      <c r="AW96" s="11" t="s">
        <v>36</v>
      </c>
      <c r="AX96" s="11" t="s">
        <v>72</v>
      </c>
      <c r="AY96" s="178" t="s">
        <v>119</v>
      </c>
    </row>
    <row r="97" spans="2:51" s="12" customFormat="1" ht="13.5">
      <c r="B97" s="183"/>
      <c r="D97" s="200" t="s">
        <v>132</v>
      </c>
      <c r="E97" s="201" t="s">
        <v>84</v>
      </c>
      <c r="F97" s="202" t="s">
        <v>144</v>
      </c>
      <c r="H97" s="203">
        <v>84.654</v>
      </c>
      <c r="I97" s="187"/>
      <c r="L97" s="183"/>
      <c r="M97" s="188"/>
      <c r="N97" s="189"/>
      <c r="O97" s="189"/>
      <c r="P97" s="189"/>
      <c r="Q97" s="189"/>
      <c r="R97" s="189"/>
      <c r="S97" s="189"/>
      <c r="T97" s="190"/>
      <c r="AT97" s="184" t="s">
        <v>132</v>
      </c>
      <c r="AU97" s="184" t="s">
        <v>80</v>
      </c>
      <c r="AV97" s="12" t="s">
        <v>80</v>
      </c>
      <c r="AW97" s="12" t="s">
        <v>36</v>
      </c>
      <c r="AX97" s="12" t="s">
        <v>22</v>
      </c>
      <c r="AY97" s="184" t="s">
        <v>119</v>
      </c>
    </row>
    <row r="98" spans="2:65" s="1" customFormat="1" ht="22.5" customHeight="1">
      <c r="B98" s="159"/>
      <c r="C98" s="160" t="s">
        <v>80</v>
      </c>
      <c r="D98" s="160" t="s">
        <v>121</v>
      </c>
      <c r="E98" s="161" t="s">
        <v>145</v>
      </c>
      <c r="F98" s="162" t="s">
        <v>146</v>
      </c>
      <c r="G98" s="163" t="s">
        <v>124</v>
      </c>
      <c r="H98" s="164">
        <v>16.931</v>
      </c>
      <c r="I98" s="165"/>
      <c r="J98" s="166">
        <f>ROUND(I98*H98,2)</f>
        <v>0</v>
      </c>
      <c r="K98" s="162" t="s">
        <v>125</v>
      </c>
      <c r="L98" s="34"/>
      <c r="M98" s="167" t="s">
        <v>20</v>
      </c>
      <c r="N98" s="168" t="s">
        <v>43</v>
      </c>
      <c r="O98" s="35"/>
      <c r="P98" s="169">
        <f>O98*H98</f>
        <v>0</v>
      </c>
      <c r="Q98" s="169">
        <v>0</v>
      </c>
      <c r="R98" s="169">
        <f>Q98*H98</f>
        <v>0</v>
      </c>
      <c r="S98" s="169">
        <v>0</v>
      </c>
      <c r="T98" s="170">
        <f>S98*H98</f>
        <v>0</v>
      </c>
      <c r="AR98" s="17" t="s">
        <v>126</v>
      </c>
      <c r="AT98" s="17" t="s">
        <v>121</v>
      </c>
      <c r="AU98" s="17" t="s">
        <v>80</v>
      </c>
      <c r="AY98" s="17" t="s">
        <v>119</v>
      </c>
      <c r="BE98" s="171">
        <f>IF(N98="základní",J98,0)</f>
        <v>0</v>
      </c>
      <c r="BF98" s="171">
        <f>IF(N98="snížená",J98,0)</f>
        <v>0</v>
      </c>
      <c r="BG98" s="171">
        <f>IF(N98="zákl. přenesená",J98,0)</f>
        <v>0</v>
      </c>
      <c r="BH98" s="171">
        <f>IF(N98="sníž. přenesená",J98,0)</f>
        <v>0</v>
      </c>
      <c r="BI98" s="171">
        <f>IF(N98="nulová",J98,0)</f>
        <v>0</v>
      </c>
      <c r="BJ98" s="17" t="s">
        <v>22</v>
      </c>
      <c r="BK98" s="171">
        <f>ROUND(I98*H98,2)</f>
        <v>0</v>
      </c>
      <c r="BL98" s="17" t="s">
        <v>126</v>
      </c>
      <c r="BM98" s="17" t="s">
        <v>147</v>
      </c>
    </row>
    <row r="99" spans="2:47" s="1" customFormat="1" ht="40.5">
      <c r="B99" s="34"/>
      <c r="D99" s="172" t="s">
        <v>128</v>
      </c>
      <c r="F99" s="173" t="s">
        <v>148</v>
      </c>
      <c r="I99" s="133"/>
      <c r="L99" s="34"/>
      <c r="M99" s="63"/>
      <c r="N99" s="35"/>
      <c r="O99" s="35"/>
      <c r="P99" s="35"/>
      <c r="Q99" s="35"/>
      <c r="R99" s="35"/>
      <c r="S99" s="35"/>
      <c r="T99" s="64"/>
      <c r="AT99" s="17" t="s">
        <v>128</v>
      </c>
      <c r="AU99" s="17" t="s">
        <v>80</v>
      </c>
    </row>
    <row r="100" spans="2:47" s="1" customFormat="1" ht="283.5">
      <c r="B100" s="34"/>
      <c r="D100" s="172" t="s">
        <v>130</v>
      </c>
      <c r="F100" s="174" t="s">
        <v>131</v>
      </c>
      <c r="I100" s="133"/>
      <c r="L100" s="34"/>
      <c r="M100" s="63"/>
      <c r="N100" s="35"/>
      <c r="O100" s="35"/>
      <c r="P100" s="35"/>
      <c r="Q100" s="35"/>
      <c r="R100" s="35"/>
      <c r="S100" s="35"/>
      <c r="T100" s="64"/>
      <c r="AT100" s="17" t="s">
        <v>130</v>
      </c>
      <c r="AU100" s="17" t="s">
        <v>80</v>
      </c>
    </row>
    <row r="101" spans="2:51" s="11" customFormat="1" ht="13.5">
      <c r="B101" s="175"/>
      <c r="D101" s="172" t="s">
        <v>132</v>
      </c>
      <c r="E101" s="176" t="s">
        <v>20</v>
      </c>
      <c r="F101" s="177" t="s">
        <v>149</v>
      </c>
      <c r="H101" s="178" t="s">
        <v>20</v>
      </c>
      <c r="I101" s="179"/>
      <c r="L101" s="175"/>
      <c r="M101" s="180"/>
      <c r="N101" s="181"/>
      <c r="O101" s="181"/>
      <c r="P101" s="181"/>
      <c r="Q101" s="181"/>
      <c r="R101" s="181"/>
      <c r="S101" s="181"/>
      <c r="T101" s="182"/>
      <c r="AT101" s="178" t="s">
        <v>132</v>
      </c>
      <c r="AU101" s="178" t="s">
        <v>80</v>
      </c>
      <c r="AV101" s="11" t="s">
        <v>22</v>
      </c>
      <c r="AW101" s="11" t="s">
        <v>36</v>
      </c>
      <c r="AX101" s="11" t="s">
        <v>72</v>
      </c>
      <c r="AY101" s="178" t="s">
        <v>119</v>
      </c>
    </row>
    <row r="102" spans="2:51" s="12" customFormat="1" ht="13.5">
      <c r="B102" s="183"/>
      <c r="D102" s="200" t="s">
        <v>132</v>
      </c>
      <c r="E102" s="201" t="s">
        <v>20</v>
      </c>
      <c r="F102" s="202" t="s">
        <v>150</v>
      </c>
      <c r="H102" s="203">
        <v>16.931</v>
      </c>
      <c r="I102" s="187"/>
      <c r="L102" s="183"/>
      <c r="M102" s="188"/>
      <c r="N102" s="189"/>
      <c r="O102" s="189"/>
      <c r="P102" s="189"/>
      <c r="Q102" s="189"/>
      <c r="R102" s="189"/>
      <c r="S102" s="189"/>
      <c r="T102" s="190"/>
      <c r="AT102" s="184" t="s">
        <v>132</v>
      </c>
      <c r="AU102" s="184" t="s">
        <v>80</v>
      </c>
      <c r="AV102" s="12" t="s">
        <v>80</v>
      </c>
      <c r="AW102" s="12" t="s">
        <v>36</v>
      </c>
      <c r="AX102" s="12" t="s">
        <v>22</v>
      </c>
      <c r="AY102" s="184" t="s">
        <v>119</v>
      </c>
    </row>
    <row r="103" spans="2:65" s="1" customFormat="1" ht="22.5" customHeight="1">
      <c r="B103" s="159"/>
      <c r="C103" s="160" t="s">
        <v>151</v>
      </c>
      <c r="D103" s="160" t="s">
        <v>121</v>
      </c>
      <c r="E103" s="161" t="s">
        <v>152</v>
      </c>
      <c r="F103" s="162" t="s">
        <v>153</v>
      </c>
      <c r="G103" s="163" t="s">
        <v>124</v>
      </c>
      <c r="H103" s="164">
        <v>56.436</v>
      </c>
      <c r="I103" s="165"/>
      <c r="J103" s="166">
        <f>ROUND(I103*H103,2)</f>
        <v>0</v>
      </c>
      <c r="K103" s="162" t="s">
        <v>125</v>
      </c>
      <c r="L103" s="34"/>
      <c r="M103" s="167" t="s">
        <v>20</v>
      </c>
      <c r="N103" s="168" t="s">
        <v>43</v>
      </c>
      <c r="O103" s="35"/>
      <c r="P103" s="169">
        <f>O103*H103</f>
        <v>0</v>
      </c>
      <c r="Q103" s="169">
        <v>0</v>
      </c>
      <c r="R103" s="169">
        <f>Q103*H103</f>
        <v>0</v>
      </c>
      <c r="S103" s="169">
        <v>0</v>
      </c>
      <c r="T103" s="170">
        <f>S103*H103</f>
        <v>0</v>
      </c>
      <c r="AR103" s="17" t="s">
        <v>126</v>
      </c>
      <c r="AT103" s="17" t="s">
        <v>121</v>
      </c>
      <c r="AU103" s="17" t="s">
        <v>80</v>
      </c>
      <c r="AY103" s="17" t="s">
        <v>119</v>
      </c>
      <c r="BE103" s="171">
        <f>IF(N103="základní",J103,0)</f>
        <v>0</v>
      </c>
      <c r="BF103" s="171">
        <f>IF(N103="snížená",J103,0)</f>
        <v>0</v>
      </c>
      <c r="BG103" s="171">
        <f>IF(N103="zákl. přenesená",J103,0)</f>
        <v>0</v>
      </c>
      <c r="BH103" s="171">
        <f>IF(N103="sníž. přenesená",J103,0)</f>
        <v>0</v>
      </c>
      <c r="BI103" s="171">
        <f>IF(N103="nulová",J103,0)</f>
        <v>0</v>
      </c>
      <c r="BJ103" s="17" t="s">
        <v>22</v>
      </c>
      <c r="BK103" s="171">
        <f>ROUND(I103*H103,2)</f>
        <v>0</v>
      </c>
      <c r="BL103" s="17" t="s">
        <v>126</v>
      </c>
      <c r="BM103" s="17" t="s">
        <v>154</v>
      </c>
    </row>
    <row r="104" spans="2:47" s="1" customFormat="1" ht="27">
      <c r="B104" s="34"/>
      <c r="D104" s="172" t="s">
        <v>128</v>
      </c>
      <c r="F104" s="173" t="s">
        <v>155</v>
      </c>
      <c r="I104" s="133"/>
      <c r="L104" s="34"/>
      <c r="M104" s="63"/>
      <c r="N104" s="35"/>
      <c r="O104" s="35"/>
      <c r="P104" s="35"/>
      <c r="Q104" s="35"/>
      <c r="R104" s="35"/>
      <c r="S104" s="35"/>
      <c r="T104" s="64"/>
      <c r="AT104" s="17" t="s">
        <v>128</v>
      </c>
      <c r="AU104" s="17" t="s">
        <v>80</v>
      </c>
    </row>
    <row r="105" spans="2:47" s="1" customFormat="1" ht="283.5">
      <c r="B105" s="34"/>
      <c r="D105" s="172" t="s">
        <v>130</v>
      </c>
      <c r="F105" s="174" t="s">
        <v>131</v>
      </c>
      <c r="I105" s="133"/>
      <c r="L105" s="34"/>
      <c r="M105" s="63"/>
      <c r="N105" s="35"/>
      <c r="O105" s="35"/>
      <c r="P105" s="35"/>
      <c r="Q105" s="35"/>
      <c r="R105" s="35"/>
      <c r="S105" s="35"/>
      <c r="T105" s="64"/>
      <c r="AT105" s="17" t="s">
        <v>130</v>
      </c>
      <c r="AU105" s="17" t="s">
        <v>80</v>
      </c>
    </row>
    <row r="106" spans="2:51" s="11" customFormat="1" ht="13.5">
      <c r="B106" s="175"/>
      <c r="D106" s="172" t="s">
        <v>132</v>
      </c>
      <c r="E106" s="176" t="s">
        <v>20</v>
      </c>
      <c r="F106" s="177" t="s">
        <v>156</v>
      </c>
      <c r="H106" s="178" t="s">
        <v>20</v>
      </c>
      <c r="I106" s="179"/>
      <c r="L106" s="175"/>
      <c r="M106" s="180"/>
      <c r="N106" s="181"/>
      <c r="O106" s="181"/>
      <c r="P106" s="181"/>
      <c r="Q106" s="181"/>
      <c r="R106" s="181"/>
      <c r="S106" s="181"/>
      <c r="T106" s="182"/>
      <c r="AT106" s="178" t="s">
        <v>132</v>
      </c>
      <c r="AU106" s="178" t="s">
        <v>80</v>
      </c>
      <c r="AV106" s="11" t="s">
        <v>22</v>
      </c>
      <c r="AW106" s="11" t="s">
        <v>36</v>
      </c>
      <c r="AX106" s="11" t="s">
        <v>72</v>
      </c>
      <c r="AY106" s="178" t="s">
        <v>119</v>
      </c>
    </row>
    <row r="107" spans="2:51" s="12" customFormat="1" ht="13.5">
      <c r="B107" s="183"/>
      <c r="D107" s="200" t="s">
        <v>132</v>
      </c>
      <c r="E107" s="201" t="s">
        <v>86</v>
      </c>
      <c r="F107" s="202" t="s">
        <v>157</v>
      </c>
      <c r="H107" s="203">
        <v>56.436</v>
      </c>
      <c r="I107" s="187"/>
      <c r="L107" s="183"/>
      <c r="M107" s="188"/>
      <c r="N107" s="189"/>
      <c r="O107" s="189"/>
      <c r="P107" s="189"/>
      <c r="Q107" s="189"/>
      <c r="R107" s="189"/>
      <c r="S107" s="189"/>
      <c r="T107" s="190"/>
      <c r="AT107" s="184" t="s">
        <v>132</v>
      </c>
      <c r="AU107" s="184" t="s">
        <v>80</v>
      </c>
      <c r="AV107" s="12" t="s">
        <v>80</v>
      </c>
      <c r="AW107" s="12" t="s">
        <v>36</v>
      </c>
      <c r="AX107" s="12" t="s">
        <v>22</v>
      </c>
      <c r="AY107" s="184" t="s">
        <v>119</v>
      </c>
    </row>
    <row r="108" spans="2:65" s="1" customFormat="1" ht="22.5" customHeight="1">
      <c r="B108" s="159"/>
      <c r="C108" s="160" t="s">
        <v>126</v>
      </c>
      <c r="D108" s="160" t="s">
        <v>121</v>
      </c>
      <c r="E108" s="161" t="s">
        <v>158</v>
      </c>
      <c r="F108" s="162" t="s">
        <v>159</v>
      </c>
      <c r="G108" s="163" t="s">
        <v>124</v>
      </c>
      <c r="H108" s="164">
        <v>11.287</v>
      </c>
      <c r="I108" s="165"/>
      <c r="J108" s="166">
        <f>ROUND(I108*H108,2)</f>
        <v>0</v>
      </c>
      <c r="K108" s="162" t="s">
        <v>125</v>
      </c>
      <c r="L108" s="34"/>
      <c r="M108" s="167" t="s">
        <v>20</v>
      </c>
      <c r="N108" s="168" t="s">
        <v>43</v>
      </c>
      <c r="O108" s="35"/>
      <c r="P108" s="169">
        <f>O108*H108</f>
        <v>0</v>
      </c>
      <c r="Q108" s="169">
        <v>0</v>
      </c>
      <c r="R108" s="169">
        <f>Q108*H108</f>
        <v>0</v>
      </c>
      <c r="S108" s="169">
        <v>0</v>
      </c>
      <c r="T108" s="170">
        <f>S108*H108</f>
        <v>0</v>
      </c>
      <c r="AR108" s="17" t="s">
        <v>126</v>
      </c>
      <c r="AT108" s="17" t="s">
        <v>121</v>
      </c>
      <c r="AU108" s="17" t="s">
        <v>80</v>
      </c>
      <c r="AY108" s="17" t="s">
        <v>119</v>
      </c>
      <c r="BE108" s="171">
        <f>IF(N108="základní",J108,0)</f>
        <v>0</v>
      </c>
      <c r="BF108" s="171">
        <f>IF(N108="snížená",J108,0)</f>
        <v>0</v>
      </c>
      <c r="BG108" s="171">
        <f>IF(N108="zákl. přenesená",J108,0)</f>
        <v>0</v>
      </c>
      <c r="BH108" s="171">
        <f>IF(N108="sníž. přenesená",J108,0)</f>
        <v>0</v>
      </c>
      <c r="BI108" s="171">
        <f>IF(N108="nulová",J108,0)</f>
        <v>0</v>
      </c>
      <c r="BJ108" s="17" t="s">
        <v>22</v>
      </c>
      <c r="BK108" s="171">
        <f>ROUND(I108*H108,2)</f>
        <v>0</v>
      </c>
      <c r="BL108" s="17" t="s">
        <v>126</v>
      </c>
      <c r="BM108" s="17" t="s">
        <v>160</v>
      </c>
    </row>
    <row r="109" spans="2:47" s="1" customFormat="1" ht="40.5">
      <c r="B109" s="34"/>
      <c r="D109" s="172" t="s">
        <v>128</v>
      </c>
      <c r="F109" s="173" t="s">
        <v>161</v>
      </c>
      <c r="I109" s="133"/>
      <c r="L109" s="34"/>
      <c r="M109" s="63"/>
      <c r="N109" s="35"/>
      <c r="O109" s="35"/>
      <c r="P109" s="35"/>
      <c r="Q109" s="35"/>
      <c r="R109" s="35"/>
      <c r="S109" s="35"/>
      <c r="T109" s="64"/>
      <c r="AT109" s="17" t="s">
        <v>128</v>
      </c>
      <c r="AU109" s="17" t="s">
        <v>80</v>
      </c>
    </row>
    <row r="110" spans="2:47" s="1" customFormat="1" ht="283.5">
      <c r="B110" s="34"/>
      <c r="D110" s="172" t="s">
        <v>130</v>
      </c>
      <c r="F110" s="174" t="s">
        <v>131</v>
      </c>
      <c r="I110" s="133"/>
      <c r="L110" s="34"/>
      <c r="M110" s="63"/>
      <c r="N110" s="35"/>
      <c r="O110" s="35"/>
      <c r="P110" s="35"/>
      <c r="Q110" s="35"/>
      <c r="R110" s="35"/>
      <c r="S110" s="35"/>
      <c r="T110" s="64"/>
      <c r="AT110" s="17" t="s">
        <v>130</v>
      </c>
      <c r="AU110" s="17" t="s">
        <v>80</v>
      </c>
    </row>
    <row r="111" spans="2:51" s="11" customFormat="1" ht="13.5">
      <c r="B111" s="175"/>
      <c r="D111" s="172" t="s">
        <v>132</v>
      </c>
      <c r="E111" s="176" t="s">
        <v>20</v>
      </c>
      <c r="F111" s="177" t="s">
        <v>162</v>
      </c>
      <c r="H111" s="178" t="s">
        <v>20</v>
      </c>
      <c r="I111" s="179"/>
      <c r="L111" s="175"/>
      <c r="M111" s="180"/>
      <c r="N111" s="181"/>
      <c r="O111" s="181"/>
      <c r="P111" s="181"/>
      <c r="Q111" s="181"/>
      <c r="R111" s="181"/>
      <c r="S111" s="181"/>
      <c r="T111" s="182"/>
      <c r="AT111" s="178" t="s">
        <v>132</v>
      </c>
      <c r="AU111" s="178" t="s">
        <v>80</v>
      </c>
      <c r="AV111" s="11" t="s">
        <v>22</v>
      </c>
      <c r="AW111" s="11" t="s">
        <v>36</v>
      </c>
      <c r="AX111" s="11" t="s">
        <v>72</v>
      </c>
      <c r="AY111" s="178" t="s">
        <v>119</v>
      </c>
    </row>
    <row r="112" spans="2:51" s="12" customFormat="1" ht="13.5">
      <c r="B112" s="183"/>
      <c r="D112" s="200" t="s">
        <v>132</v>
      </c>
      <c r="E112" s="201" t="s">
        <v>20</v>
      </c>
      <c r="F112" s="202" t="s">
        <v>163</v>
      </c>
      <c r="H112" s="203">
        <v>11.287</v>
      </c>
      <c r="I112" s="187"/>
      <c r="L112" s="183"/>
      <c r="M112" s="188"/>
      <c r="N112" s="189"/>
      <c r="O112" s="189"/>
      <c r="P112" s="189"/>
      <c r="Q112" s="189"/>
      <c r="R112" s="189"/>
      <c r="S112" s="189"/>
      <c r="T112" s="190"/>
      <c r="AT112" s="184" t="s">
        <v>132</v>
      </c>
      <c r="AU112" s="184" t="s">
        <v>80</v>
      </c>
      <c r="AV112" s="12" t="s">
        <v>80</v>
      </c>
      <c r="AW112" s="12" t="s">
        <v>36</v>
      </c>
      <c r="AX112" s="12" t="s">
        <v>22</v>
      </c>
      <c r="AY112" s="184" t="s">
        <v>119</v>
      </c>
    </row>
    <row r="113" spans="2:65" s="1" customFormat="1" ht="22.5" customHeight="1">
      <c r="B113" s="159"/>
      <c r="C113" s="160" t="s">
        <v>164</v>
      </c>
      <c r="D113" s="160" t="s">
        <v>121</v>
      </c>
      <c r="E113" s="161" t="s">
        <v>165</v>
      </c>
      <c r="F113" s="162" t="s">
        <v>166</v>
      </c>
      <c r="G113" s="163" t="s">
        <v>124</v>
      </c>
      <c r="H113" s="164">
        <v>83.09</v>
      </c>
      <c r="I113" s="165"/>
      <c r="J113" s="166">
        <f>ROUND(I113*H113,2)</f>
        <v>0</v>
      </c>
      <c r="K113" s="162" t="s">
        <v>125</v>
      </c>
      <c r="L113" s="34"/>
      <c r="M113" s="167" t="s">
        <v>20</v>
      </c>
      <c r="N113" s="168" t="s">
        <v>43</v>
      </c>
      <c r="O113" s="35"/>
      <c r="P113" s="169">
        <f>O113*H113</f>
        <v>0</v>
      </c>
      <c r="Q113" s="169">
        <v>0</v>
      </c>
      <c r="R113" s="169">
        <f>Q113*H113</f>
        <v>0</v>
      </c>
      <c r="S113" s="169">
        <v>0</v>
      </c>
      <c r="T113" s="170">
        <f>S113*H113</f>
        <v>0</v>
      </c>
      <c r="AR113" s="17" t="s">
        <v>126</v>
      </c>
      <c r="AT113" s="17" t="s">
        <v>121</v>
      </c>
      <c r="AU113" s="17" t="s">
        <v>80</v>
      </c>
      <c r="AY113" s="17" t="s">
        <v>119</v>
      </c>
      <c r="BE113" s="171">
        <f>IF(N113="základní",J113,0)</f>
        <v>0</v>
      </c>
      <c r="BF113" s="171">
        <f>IF(N113="snížená",J113,0)</f>
        <v>0</v>
      </c>
      <c r="BG113" s="171">
        <f>IF(N113="zákl. přenesená",J113,0)</f>
        <v>0</v>
      </c>
      <c r="BH113" s="171">
        <f>IF(N113="sníž. přenesená",J113,0)</f>
        <v>0</v>
      </c>
      <c r="BI113" s="171">
        <f>IF(N113="nulová",J113,0)</f>
        <v>0</v>
      </c>
      <c r="BJ113" s="17" t="s">
        <v>22</v>
      </c>
      <c r="BK113" s="171">
        <f>ROUND(I113*H113,2)</f>
        <v>0</v>
      </c>
      <c r="BL113" s="17" t="s">
        <v>126</v>
      </c>
      <c r="BM113" s="17" t="s">
        <v>167</v>
      </c>
    </row>
    <row r="114" spans="2:47" s="1" customFormat="1" ht="40.5">
      <c r="B114" s="34"/>
      <c r="D114" s="172" t="s">
        <v>128</v>
      </c>
      <c r="F114" s="173" t="s">
        <v>168</v>
      </c>
      <c r="I114" s="133"/>
      <c r="L114" s="34"/>
      <c r="M114" s="63"/>
      <c r="N114" s="35"/>
      <c r="O114" s="35"/>
      <c r="P114" s="35"/>
      <c r="Q114" s="35"/>
      <c r="R114" s="35"/>
      <c r="S114" s="35"/>
      <c r="T114" s="64"/>
      <c r="AT114" s="17" t="s">
        <v>128</v>
      </c>
      <c r="AU114" s="17" t="s">
        <v>80</v>
      </c>
    </row>
    <row r="115" spans="2:47" s="1" customFormat="1" ht="189">
      <c r="B115" s="34"/>
      <c r="D115" s="172" t="s">
        <v>130</v>
      </c>
      <c r="F115" s="174" t="s">
        <v>169</v>
      </c>
      <c r="I115" s="133"/>
      <c r="L115" s="34"/>
      <c r="M115" s="63"/>
      <c r="N115" s="35"/>
      <c r="O115" s="35"/>
      <c r="P115" s="35"/>
      <c r="Q115" s="35"/>
      <c r="R115" s="35"/>
      <c r="S115" s="35"/>
      <c r="T115" s="64"/>
      <c r="AT115" s="17" t="s">
        <v>130</v>
      </c>
      <c r="AU115" s="17" t="s">
        <v>80</v>
      </c>
    </row>
    <row r="116" spans="2:51" s="11" customFormat="1" ht="13.5">
      <c r="B116" s="175"/>
      <c r="D116" s="172" t="s">
        <v>132</v>
      </c>
      <c r="E116" s="176" t="s">
        <v>20</v>
      </c>
      <c r="F116" s="177" t="s">
        <v>170</v>
      </c>
      <c r="H116" s="178" t="s">
        <v>20</v>
      </c>
      <c r="I116" s="179"/>
      <c r="L116" s="175"/>
      <c r="M116" s="180"/>
      <c r="N116" s="181"/>
      <c r="O116" s="181"/>
      <c r="P116" s="181"/>
      <c r="Q116" s="181"/>
      <c r="R116" s="181"/>
      <c r="S116" s="181"/>
      <c r="T116" s="182"/>
      <c r="AT116" s="178" t="s">
        <v>132</v>
      </c>
      <c r="AU116" s="178" t="s">
        <v>80</v>
      </c>
      <c r="AV116" s="11" t="s">
        <v>22</v>
      </c>
      <c r="AW116" s="11" t="s">
        <v>36</v>
      </c>
      <c r="AX116" s="11" t="s">
        <v>72</v>
      </c>
      <c r="AY116" s="178" t="s">
        <v>119</v>
      </c>
    </row>
    <row r="117" spans="2:51" s="11" customFormat="1" ht="13.5">
      <c r="B117" s="175"/>
      <c r="D117" s="172" t="s">
        <v>132</v>
      </c>
      <c r="E117" s="176" t="s">
        <v>20</v>
      </c>
      <c r="F117" s="177" t="s">
        <v>171</v>
      </c>
      <c r="H117" s="178" t="s">
        <v>20</v>
      </c>
      <c r="I117" s="179"/>
      <c r="L117" s="175"/>
      <c r="M117" s="180"/>
      <c r="N117" s="181"/>
      <c r="O117" s="181"/>
      <c r="P117" s="181"/>
      <c r="Q117" s="181"/>
      <c r="R117" s="181"/>
      <c r="S117" s="181"/>
      <c r="T117" s="182"/>
      <c r="AT117" s="178" t="s">
        <v>132</v>
      </c>
      <c r="AU117" s="178" t="s">
        <v>80</v>
      </c>
      <c r="AV117" s="11" t="s">
        <v>22</v>
      </c>
      <c r="AW117" s="11" t="s">
        <v>36</v>
      </c>
      <c r="AX117" s="11" t="s">
        <v>72</v>
      </c>
      <c r="AY117" s="178" t="s">
        <v>119</v>
      </c>
    </row>
    <row r="118" spans="2:51" s="11" customFormat="1" ht="13.5">
      <c r="B118" s="175"/>
      <c r="D118" s="172" t="s">
        <v>132</v>
      </c>
      <c r="E118" s="176" t="s">
        <v>20</v>
      </c>
      <c r="F118" s="177" t="s">
        <v>172</v>
      </c>
      <c r="H118" s="178" t="s">
        <v>20</v>
      </c>
      <c r="I118" s="179"/>
      <c r="L118" s="175"/>
      <c r="M118" s="180"/>
      <c r="N118" s="181"/>
      <c r="O118" s="181"/>
      <c r="P118" s="181"/>
      <c r="Q118" s="181"/>
      <c r="R118" s="181"/>
      <c r="S118" s="181"/>
      <c r="T118" s="182"/>
      <c r="AT118" s="178" t="s">
        <v>132</v>
      </c>
      <c r="AU118" s="178" t="s">
        <v>80</v>
      </c>
      <c r="AV118" s="11" t="s">
        <v>22</v>
      </c>
      <c r="AW118" s="11" t="s">
        <v>36</v>
      </c>
      <c r="AX118" s="11" t="s">
        <v>72</v>
      </c>
      <c r="AY118" s="178" t="s">
        <v>119</v>
      </c>
    </row>
    <row r="119" spans="2:51" s="12" customFormat="1" ht="13.5">
      <c r="B119" s="183"/>
      <c r="D119" s="200" t="s">
        <v>132</v>
      </c>
      <c r="E119" s="201" t="s">
        <v>88</v>
      </c>
      <c r="F119" s="202" t="s">
        <v>173</v>
      </c>
      <c r="H119" s="203">
        <v>83.09</v>
      </c>
      <c r="I119" s="187"/>
      <c r="L119" s="183"/>
      <c r="M119" s="188"/>
      <c r="N119" s="189"/>
      <c r="O119" s="189"/>
      <c r="P119" s="189"/>
      <c r="Q119" s="189"/>
      <c r="R119" s="189"/>
      <c r="S119" s="189"/>
      <c r="T119" s="190"/>
      <c r="AT119" s="184" t="s">
        <v>132</v>
      </c>
      <c r="AU119" s="184" t="s">
        <v>80</v>
      </c>
      <c r="AV119" s="12" t="s">
        <v>80</v>
      </c>
      <c r="AW119" s="12" t="s">
        <v>36</v>
      </c>
      <c r="AX119" s="12" t="s">
        <v>22</v>
      </c>
      <c r="AY119" s="184" t="s">
        <v>119</v>
      </c>
    </row>
    <row r="120" spans="2:65" s="1" customFormat="1" ht="22.5" customHeight="1">
      <c r="B120" s="159"/>
      <c r="C120" s="160" t="s">
        <v>174</v>
      </c>
      <c r="D120" s="160" t="s">
        <v>121</v>
      </c>
      <c r="E120" s="161" t="s">
        <v>175</v>
      </c>
      <c r="F120" s="162" t="s">
        <v>176</v>
      </c>
      <c r="G120" s="163" t="s">
        <v>124</v>
      </c>
      <c r="H120" s="164">
        <v>58</v>
      </c>
      <c r="I120" s="165"/>
      <c r="J120" s="166">
        <f>ROUND(I120*H120,2)</f>
        <v>0</v>
      </c>
      <c r="K120" s="162" t="s">
        <v>125</v>
      </c>
      <c r="L120" s="34"/>
      <c r="M120" s="167" t="s">
        <v>20</v>
      </c>
      <c r="N120" s="168" t="s">
        <v>43</v>
      </c>
      <c r="O120" s="35"/>
      <c r="P120" s="169">
        <f>O120*H120</f>
        <v>0</v>
      </c>
      <c r="Q120" s="169">
        <v>0</v>
      </c>
      <c r="R120" s="169">
        <f>Q120*H120</f>
        <v>0</v>
      </c>
      <c r="S120" s="169">
        <v>0</v>
      </c>
      <c r="T120" s="170">
        <f>S120*H120</f>
        <v>0</v>
      </c>
      <c r="AR120" s="17" t="s">
        <v>126</v>
      </c>
      <c r="AT120" s="17" t="s">
        <v>121</v>
      </c>
      <c r="AU120" s="17" t="s">
        <v>80</v>
      </c>
      <c r="AY120" s="17" t="s">
        <v>119</v>
      </c>
      <c r="BE120" s="171">
        <f>IF(N120="základní",J120,0)</f>
        <v>0</v>
      </c>
      <c r="BF120" s="171">
        <f>IF(N120="snížená",J120,0)</f>
        <v>0</v>
      </c>
      <c r="BG120" s="171">
        <f>IF(N120="zákl. přenesená",J120,0)</f>
        <v>0</v>
      </c>
      <c r="BH120" s="171">
        <f>IF(N120="sníž. přenesená",J120,0)</f>
        <v>0</v>
      </c>
      <c r="BI120" s="171">
        <f>IF(N120="nulová",J120,0)</f>
        <v>0</v>
      </c>
      <c r="BJ120" s="17" t="s">
        <v>22</v>
      </c>
      <c r="BK120" s="171">
        <f>ROUND(I120*H120,2)</f>
        <v>0</v>
      </c>
      <c r="BL120" s="17" t="s">
        <v>126</v>
      </c>
      <c r="BM120" s="17" t="s">
        <v>177</v>
      </c>
    </row>
    <row r="121" spans="2:47" s="1" customFormat="1" ht="40.5">
      <c r="B121" s="34"/>
      <c r="D121" s="172" t="s">
        <v>128</v>
      </c>
      <c r="F121" s="173" t="s">
        <v>178</v>
      </c>
      <c r="I121" s="133"/>
      <c r="L121" s="34"/>
      <c r="M121" s="63"/>
      <c r="N121" s="35"/>
      <c r="O121" s="35"/>
      <c r="P121" s="35"/>
      <c r="Q121" s="35"/>
      <c r="R121" s="35"/>
      <c r="S121" s="35"/>
      <c r="T121" s="64"/>
      <c r="AT121" s="17" t="s">
        <v>128</v>
      </c>
      <c r="AU121" s="17" t="s">
        <v>80</v>
      </c>
    </row>
    <row r="122" spans="2:47" s="1" customFormat="1" ht="409.5">
      <c r="B122" s="34"/>
      <c r="D122" s="172" t="s">
        <v>130</v>
      </c>
      <c r="F122" s="174" t="s">
        <v>179</v>
      </c>
      <c r="I122" s="133"/>
      <c r="L122" s="34"/>
      <c r="M122" s="63"/>
      <c r="N122" s="35"/>
      <c r="O122" s="35"/>
      <c r="P122" s="35"/>
      <c r="Q122" s="35"/>
      <c r="R122" s="35"/>
      <c r="S122" s="35"/>
      <c r="T122" s="64"/>
      <c r="AT122" s="17" t="s">
        <v>130</v>
      </c>
      <c r="AU122" s="17" t="s">
        <v>80</v>
      </c>
    </row>
    <row r="123" spans="2:51" s="11" customFormat="1" ht="13.5">
      <c r="B123" s="175"/>
      <c r="D123" s="172" t="s">
        <v>132</v>
      </c>
      <c r="E123" s="176" t="s">
        <v>20</v>
      </c>
      <c r="F123" s="177" t="s">
        <v>180</v>
      </c>
      <c r="H123" s="178" t="s">
        <v>20</v>
      </c>
      <c r="I123" s="179"/>
      <c r="L123" s="175"/>
      <c r="M123" s="180"/>
      <c r="N123" s="181"/>
      <c r="O123" s="181"/>
      <c r="P123" s="181"/>
      <c r="Q123" s="181"/>
      <c r="R123" s="181"/>
      <c r="S123" s="181"/>
      <c r="T123" s="182"/>
      <c r="AT123" s="178" t="s">
        <v>132</v>
      </c>
      <c r="AU123" s="178" t="s">
        <v>80</v>
      </c>
      <c r="AV123" s="11" t="s">
        <v>22</v>
      </c>
      <c r="AW123" s="11" t="s">
        <v>36</v>
      </c>
      <c r="AX123" s="11" t="s">
        <v>72</v>
      </c>
      <c r="AY123" s="178" t="s">
        <v>119</v>
      </c>
    </row>
    <row r="124" spans="2:51" s="11" customFormat="1" ht="13.5">
      <c r="B124" s="175"/>
      <c r="D124" s="172" t="s">
        <v>132</v>
      </c>
      <c r="E124" s="176" t="s">
        <v>20</v>
      </c>
      <c r="F124" s="177" t="s">
        <v>181</v>
      </c>
      <c r="H124" s="178" t="s">
        <v>20</v>
      </c>
      <c r="I124" s="179"/>
      <c r="L124" s="175"/>
      <c r="M124" s="180"/>
      <c r="N124" s="181"/>
      <c r="O124" s="181"/>
      <c r="P124" s="181"/>
      <c r="Q124" s="181"/>
      <c r="R124" s="181"/>
      <c r="S124" s="181"/>
      <c r="T124" s="182"/>
      <c r="AT124" s="178" t="s">
        <v>132</v>
      </c>
      <c r="AU124" s="178" t="s">
        <v>80</v>
      </c>
      <c r="AV124" s="11" t="s">
        <v>22</v>
      </c>
      <c r="AW124" s="11" t="s">
        <v>36</v>
      </c>
      <c r="AX124" s="11" t="s">
        <v>72</v>
      </c>
      <c r="AY124" s="178" t="s">
        <v>119</v>
      </c>
    </row>
    <row r="125" spans="2:51" s="12" customFormat="1" ht="13.5">
      <c r="B125" s="183"/>
      <c r="D125" s="200" t="s">
        <v>132</v>
      </c>
      <c r="E125" s="201" t="s">
        <v>78</v>
      </c>
      <c r="F125" s="202" t="s">
        <v>182</v>
      </c>
      <c r="H125" s="203">
        <v>58</v>
      </c>
      <c r="I125" s="187"/>
      <c r="L125" s="183"/>
      <c r="M125" s="188"/>
      <c r="N125" s="189"/>
      <c r="O125" s="189"/>
      <c r="P125" s="189"/>
      <c r="Q125" s="189"/>
      <c r="R125" s="189"/>
      <c r="S125" s="189"/>
      <c r="T125" s="190"/>
      <c r="AT125" s="184" t="s">
        <v>132</v>
      </c>
      <c r="AU125" s="184" t="s">
        <v>80</v>
      </c>
      <c r="AV125" s="12" t="s">
        <v>80</v>
      </c>
      <c r="AW125" s="12" t="s">
        <v>36</v>
      </c>
      <c r="AX125" s="12" t="s">
        <v>22</v>
      </c>
      <c r="AY125" s="184" t="s">
        <v>119</v>
      </c>
    </row>
    <row r="126" spans="2:65" s="1" customFormat="1" ht="22.5" customHeight="1">
      <c r="B126" s="159"/>
      <c r="C126" s="160" t="s">
        <v>183</v>
      </c>
      <c r="D126" s="160" t="s">
        <v>121</v>
      </c>
      <c r="E126" s="161" t="s">
        <v>184</v>
      </c>
      <c r="F126" s="162" t="s">
        <v>185</v>
      </c>
      <c r="G126" s="163" t="s">
        <v>124</v>
      </c>
      <c r="H126" s="164">
        <v>83.09</v>
      </c>
      <c r="I126" s="165"/>
      <c r="J126" s="166">
        <f>ROUND(I126*H126,2)</f>
        <v>0</v>
      </c>
      <c r="K126" s="162" t="s">
        <v>125</v>
      </c>
      <c r="L126" s="34"/>
      <c r="M126" s="167" t="s">
        <v>20</v>
      </c>
      <c r="N126" s="168" t="s">
        <v>43</v>
      </c>
      <c r="O126" s="35"/>
      <c r="P126" s="169">
        <f>O126*H126</f>
        <v>0</v>
      </c>
      <c r="Q126" s="169">
        <v>0</v>
      </c>
      <c r="R126" s="169">
        <f>Q126*H126</f>
        <v>0</v>
      </c>
      <c r="S126" s="169">
        <v>0</v>
      </c>
      <c r="T126" s="170">
        <f>S126*H126</f>
        <v>0</v>
      </c>
      <c r="AR126" s="17" t="s">
        <v>126</v>
      </c>
      <c r="AT126" s="17" t="s">
        <v>121</v>
      </c>
      <c r="AU126" s="17" t="s">
        <v>80</v>
      </c>
      <c r="AY126" s="17" t="s">
        <v>119</v>
      </c>
      <c r="BE126" s="171">
        <f>IF(N126="základní",J126,0)</f>
        <v>0</v>
      </c>
      <c r="BF126" s="171">
        <f>IF(N126="snížená",J126,0)</f>
        <v>0</v>
      </c>
      <c r="BG126" s="171">
        <f>IF(N126="zákl. přenesená",J126,0)</f>
        <v>0</v>
      </c>
      <c r="BH126" s="171">
        <f>IF(N126="sníž. přenesená",J126,0)</f>
        <v>0</v>
      </c>
      <c r="BI126" s="171">
        <f>IF(N126="nulová",J126,0)</f>
        <v>0</v>
      </c>
      <c r="BJ126" s="17" t="s">
        <v>22</v>
      </c>
      <c r="BK126" s="171">
        <f>ROUND(I126*H126,2)</f>
        <v>0</v>
      </c>
      <c r="BL126" s="17" t="s">
        <v>126</v>
      </c>
      <c r="BM126" s="17" t="s">
        <v>186</v>
      </c>
    </row>
    <row r="127" spans="2:47" s="1" customFormat="1" ht="13.5">
      <c r="B127" s="34"/>
      <c r="D127" s="172" t="s">
        <v>128</v>
      </c>
      <c r="F127" s="173" t="s">
        <v>185</v>
      </c>
      <c r="I127" s="133"/>
      <c r="L127" s="34"/>
      <c r="M127" s="63"/>
      <c r="N127" s="35"/>
      <c r="O127" s="35"/>
      <c r="P127" s="35"/>
      <c r="Q127" s="35"/>
      <c r="R127" s="35"/>
      <c r="S127" s="35"/>
      <c r="T127" s="64"/>
      <c r="AT127" s="17" t="s">
        <v>128</v>
      </c>
      <c r="AU127" s="17" t="s">
        <v>80</v>
      </c>
    </row>
    <row r="128" spans="2:47" s="1" customFormat="1" ht="310.5">
      <c r="B128" s="34"/>
      <c r="D128" s="172" t="s">
        <v>130</v>
      </c>
      <c r="F128" s="174" t="s">
        <v>187</v>
      </c>
      <c r="I128" s="133"/>
      <c r="L128" s="34"/>
      <c r="M128" s="63"/>
      <c r="N128" s="35"/>
      <c r="O128" s="35"/>
      <c r="P128" s="35"/>
      <c r="Q128" s="35"/>
      <c r="R128" s="35"/>
      <c r="S128" s="35"/>
      <c r="T128" s="64"/>
      <c r="AT128" s="17" t="s">
        <v>130</v>
      </c>
      <c r="AU128" s="17" t="s">
        <v>80</v>
      </c>
    </row>
    <row r="129" spans="2:51" s="12" customFormat="1" ht="13.5">
      <c r="B129" s="183"/>
      <c r="D129" s="200" t="s">
        <v>132</v>
      </c>
      <c r="E129" s="201" t="s">
        <v>20</v>
      </c>
      <c r="F129" s="202" t="s">
        <v>88</v>
      </c>
      <c r="H129" s="203">
        <v>83.09</v>
      </c>
      <c r="I129" s="187"/>
      <c r="L129" s="183"/>
      <c r="M129" s="188"/>
      <c r="N129" s="189"/>
      <c r="O129" s="189"/>
      <c r="P129" s="189"/>
      <c r="Q129" s="189"/>
      <c r="R129" s="189"/>
      <c r="S129" s="189"/>
      <c r="T129" s="190"/>
      <c r="AT129" s="184" t="s">
        <v>132</v>
      </c>
      <c r="AU129" s="184" t="s">
        <v>80</v>
      </c>
      <c r="AV129" s="12" t="s">
        <v>80</v>
      </c>
      <c r="AW129" s="12" t="s">
        <v>36</v>
      </c>
      <c r="AX129" s="12" t="s">
        <v>22</v>
      </c>
      <c r="AY129" s="184" t="s">
        <v>119</v>
      </c>
    </row>
    <row r="130" spans="2:65" s="1" customFormat="1" ht="22.5" customHeight="1">
      <c r="B130" s="159"/>
      <c r="C130" s="160" t="s">
        <v>188</v>
      </c>
      <c r="D130" s="160" t="s">
        <v>121</v>
      </c>
      <c r="E130" s="161" t="s">
        <v>189</v>
      </c>
      <c r="F130" s="162" t="s">
        <v>190</v>
      </c>
      <c r="G130" s="163" t="s">
        <v>191</v>
      </c>
      <c r="H130" s="164">
        <v>149.562</v>
      </c>
      <c r="I130" s="165"/>
      <c r="J130" s="166">
        <f>ROUND(I130*H130,2)</f>
        <v>0</v>
      </c>
      <c r="K130" s="162" t="s">
        <v>125</v>
      </c>
      <c r="L130" s="34"/>
      <c r="M130" s="167" t="s">
        <v>20</v>
      </c>
      <c r="N130" s="168" t="s">
        <v>43</v>
      </c>
      <c r="O130" s="35"/>
      <c r="P130" s="169">
        <f>O130*H130</f>
        <v>0</v>
      </c>
      <c r="Q130" s="169">
        <v>0</v>
      </c>
      <c r="R130" s="169">
        <f>Q130*H130</f>
        <v>0</v>
      </c>
      <c r="S130" s="169">
        <v>0</v>
      </c>
      <c r="T130" s="170">
        <f>S130*H130</f>
        <v>0</v>
      </c>
      <c r="AR130" s="17" t="s">
        <v>126</v>
      </c>
      <c r="AT130" s="17" t="s">
        <v>121</v>
      </c>
      <c r="AU130" s="17" t="s">
        <v>80</v>
      </c>
      <c r="AY130" s="17" t="s">
        <v>119</v>
      </c>
      <c r="BE130" s="171">
        <f>IF(N130="základní",J130,0)</f>
        <v>0</v>
      </c>
      <c r="BF130" s="171">
        <f>IF(N130="snížená",J130,0)</f>
        <v>0</v>
      </c>
      <c r="BG130" s="171">
        <f>IF(N130="zákl. přenesená",J130,0)</f>
        <v>0</v>
      </c>
      <c r="BH130" s="171">
        <f>IF(N130="sníž. přenesená",J130,0)</f>
        <v>0</v>
      </c>
      <c r="BI130" s="171">
        <f>IF(N130="nulová",J130,0)</f>
        <v>0</v>
      </c>
      <c r="BJ130" s="17" t="s">
        <v>22</v>
      </c>
      <c r="BK130" s="171">
        <f>ROUND(I130*H130,2)</f>
        <v>0</v>
      </c>
      <c r="BL130" s="17" t="s">
        <v>126</v>
      </c>
      <c r="BM130" s="17" t="s">
        <v>192</v>
      </c>
    </row>
    <row r="131" spans="2:47" s="1" customFormat="1" ht="13.5">
      <c r="B131" s="34"/>
      <c r="D131" s="172" t="s">
        <v>128</v>
      </c>
      <c r="F131" s="173" t="s">
        <v>193</v>
      </c>
      <c r="I131" s="133"/>
      <c r="L131" s="34"/>
      <c r="M131" s="63"/>
      <c r="N131" s="35"/>
      <c r="O131" s="35"/>
      <c r="P131" s="35"/>
      <c r="Q131" s="35"/>
      <c r="R131" s="35"/>
      <c r="S131" s="35"/>
      <c r="T131" s="64"/>
      <c r="AT131" s="17" t="s">
        <v>128</v>
      </c>
      <c r="AU131" s="17" t="s">
        <v>80</v>
      </c>
    </row>
    <row r="132" spans="2:47" s="1" customFormat="1" ht="310.5">
      <c r="B132" s="34"/>
      <c r="D132" s="172" t="s">
        <v>130</v>
      </c>
      <c r="F132" s="174" t="s">
        <v>187</v>
      </c>
      <c r="I132" s="133"/>
      <c r="L132" s="34"/>
      <c r="M132" s="63"/>
      <c r="N132" s="35"/>
      <c r="O132" s="35"/>
      <c r="P132" s="35"/>
      <c r="Q132" s="35"/>
      <c r="R132" s="35"/>
      <c r="S132" s="35"/>
      <c r="T132" s="64"/>
      <c r="AT132" s="17" t="s">
        <v>130</v>
      </c>
      <c r="AU132" s="17" t="s">
        <v>80</v>
      </c>
    </row>
    <row r="133" spans="2:51" s="12" customFormat="1" ht="13.5">
      <c r="B133" s="183"/>
      <c r="D133" s="200" t="s">
        <v>132</v>
      </c>
      <c r="E133" s="201" t="s">
        <v>20</v>
      </c>
      <c r="F133" s="202" t="s">
        <v>194</v>
      </c>
      <c r="H133" s="203">
        <v>149.562</v>
      </c>
      <c r="I133" s="187"/>
      <c r="L133" s="183"/>
      <c r="M133" s="188"/>
      <c r="N133" s="189"/>
      <c r="O133" s="189"/>
      <c r="P133" s="189"/>
      <c r="Q133" s="189"/>
      <c r="R133" s="189"/>
      <c r="S133" s="189"/>
      <c r="T133" s="190"/>
      <c r="AT133" s="184" t="s">
        <v>132</v>
      </c>
      <c r="AU133" s="184" t="s">
        <v>80</v>
      </c>
      <c r="AV133" s="12" t="s">
        <v>80</v>
      </c>
      <c r="AW133" s="12" t="s">
        <v>36</v>
      </c>
      <c r="AX133" s="12" t="s">
        <v>22</v>
      </c>
      <c r="AY133" s="184" t="s">
        <v>119</v>
      </c>
    </row>
    <row r="134" spans="2:65" s="1" customFormat="1" ht="22.5" customHeight="1">
      <c r="B134" s="159"/>
      <c r="C134" s="160" t="s">
        <v>195</v>
      </c>
      <c r="D134" s="160" t="s">
        <v>121</v>
      </c>
      <c r="E134" s="161" t="s">
        <v>196</v>
      </c>
      <c r="F134" s="162" t="s">
        <v>197</v>
      </c>
      <c r="G134" s="163" t="s">
        <v>198</v>
      </c>
      <c r="H134" s="164">
        <v>682</v>
      </c>
      <c r="I134" s="165"/>
      <c r="J134" s="166">
        <f>ROUND(I134*H134,2)</f>
        <v>0</v>
      </c>
      <c r="K134" s="162" t="s">
        <v>125</v>
      </c>
      <c r="L134" s="34"/>
      <c r="M134" s="167" t="s">
        <v>20</v>
      </c>
      <c r="N134" s="168" t="s">
        <v>43</v>
      </c>
      <c r="O134" s="35"/>
      <c r="P134" s="169">
        <f>O134*H134</f>
        <v>0</v>
      </c>
      <c r="Q134" s="169">
        <v>0</v>
      </c>
      <c r="R134" s="169">
        <f>Q134*H134</f>
        <v>0</v>
      </c>
      <c r="S134" s="169">
        <v>0</v>
      </c>
      <c r="T134" s="170">
        <f>S134*H134</f>
        <v>0</v>
      </c>
      <c r="AR134" s="17" t="s">
        <v>126</v>
      </c>
      <c r="AT134" s="17" t="s">
        <v>121</v>
      </c>
      <c r="AU134" s="17" t="s">
        <v>80</v>
      </c>
      <c r="AY134" s="17" t="s">
        <v>119</v>
      </c>
      <c r="BE134" s="171">
        <f>IF(N134="základní",J134,0)</f>
        <v>0</v>
      </c>
      <c r="BF134" s="171">
        <f>IF(N134="snížená",J134,0)</f>
        <v>0</v>
      </c>
      <c r="BG134" s="171">
        <f>IF(N134="zákl. přenesená",J134,0)</f>
        <v>0</v>
      </c>
      <c r="BH134" s="171">
        <f>IF(N134="sníž. přenesená",J134,0)</f>
        <v>0</v>
      </c>
      <c r="BI134" s="171">
        <f>IF(N134="nulová",J134,0)</f>
        <v>0</v>
      </c>
      <c r="BJ134" s="17" t="s">
        <v>22</v>
      </c>
      <c r="BK134" s="171">
        <f>ROUND(I134*H134,2)</f>
        <v>0</v>
      </c>
      <c r="BL134" s="17" t="s">
        <v>126</v>
      </c>
      <c r="BM134" s="17" t="s">
        <v>199</v>
      </c>
    </row>
    <row r="135" spans="2:47" s="1" customFormat="1" ht="27">
      <c r="B135" s="34"/>
      <c r="D135" s="172" t="s">
        <v>128</v>
      </c>
      <c r="F135" s="173" t="s">
        <v>200</v>
      </c>
      <c r="I135" s="133"/>
      <c r="L135" s="34"/>
      <c r="M135" s="63"/>
      <c r="N135" s="35"/>
      <c r="O135" s="35"/>
      <c r="P135" s="35"/>
      <c r="Q135" s="35"/>
      <c r="R135" s="35"/>
      <c r="S135" s="35"/>
      <c r="T135" s="64"/>
      <c r="AT135" s="17" t="s">
        <v>128</v>
      </c>
      <c r="AU135" s="17" t="s">
        <v>80</v>
      </c>
    </row>
    <row r="136" spans="2:47" s="1" customFormat="1" ht="121.5">
      <c r="B136" s="34"/>
      <c r="D136" s="172" t="s">
        <v>130</v>
      </c>
      <c r="F136" s="174" t="s">
        <v>201</v>
      </c>
      <c r="I136" s="133"/>
      <c r="L136" s="34"/>
      <c r="M136" s="63"/>
      <c r="N136" s="35"/>
      <c r="O136" s="35"/>
      <c r="P136" s="35"/>
      <c r="Q136" s="35"/>
      <c r="R136" s="35"/>
      <c r="S136" s="35"/>
      <c r="T136" s="64"/>
      <c r="AT136" s="17" t="s">
        <v>130</v>
      </c>
      <c r="AU136" s="17" t="s">
        <v>80</v>
      </c>
    </row>
    <row r="137" spans="2:51" s="11" customFormat="1" ht="13.5">
      <c r="B137" s="175"/>
      <c r="D137" s="172" t="s">
        <v>132</v>
      </c>
      <c r="E137" s="176" t="s">
        <v>20</v>
      </c>
      <c r="F137" s="177" t="s">
        <v>202</v>
      </c>
      <c r="H137" s="178" t="s">
        <v>20</v>
      </c>
      <c r="I137" s="179"/>
      <c r="L137" s="175"/>
      <c r="M137" s="180"/>
      <c r="N137" s="181"/>
      <c r="O137" s="181"/>
      <c r="P137" s="181"/>
      <c r="Q137" s="181"/>
      <c r="R137" s="181"/>
      <c r="S137" s="181"/>
      <c r="T137" s="182"/>
      <c r="AT137" s="178" t="s">
        <v>132</v>
      </c>
      <c r="AU137" s="178" t="s">
        <v>80</v>
      </c>
      <c r="AV137" s="11" t="s">
        <v>22</v>
      </c>
      <c r="AW137" s="11" t="s">
        <v>36</v>
      </c>
      <c r="AX137" s="11" t="s">
        <v>72</v>
      </c>
      <c r="AY137" s="178" t="s">
        <v>119</v>
      </c>
    </row>
    <row r="138" spans="2:51" s="12" customFormat="1" ht="13.5">
      <c r="B138" s="183"/>
      <c r="D138" s="200" t="s">
        <v>132</v>
      </c>
      <c r="E138" s="201" t="s">
        <v>20</v>
      </c>
      <c r="F138" s="202" t="s">
        <v>203</v>
      </c>
      <c r="H138" s="203">
        <v>682</v>
      </c>
      <c r="I138" s="187"/>
      <c r="L138" s="183"/>
      <c r="M138" s="188"/>
      <c r="N138" s="189"/>
      <c r="O138" s="189"/>
      <c r="P138" s="189"/>
      <c r="Q138" s="189"/>
      <c r="R138" s="189"/>
      <c r="S138" s="189"/>
      <c r="T138" s="190"/>
      <c r="AT138" s="184" t="s">
        <v>132</v>
      </c>
      <c r="AU138" s="184" t="s">
        <v>80</v>
      </c>
      <c r="AV138" s="12" t="s">
        <v>80</v>
      </c>
      <c r="AW138" s="12" t="s">
        <v>36</v>
      </c>
      <c r="AX138" s="12" t="s">
        <v>22</v>
      </c>
      <c r="AY138" s="184" t="s">
        <v>119</v>
      </c>
    </row>
    <row r="139" spans="2:65" s="1" customFormat="1" ht="22.5" customHeight="1">
      <c r="B139" s="159"/>
      <c r="C139" s="160" t="s">
        <v>27</v>
      </c>
      <c r="D139" s="160" t="s">
        <v>121</v>
      </c>
      <c r="E139" s="161" t="s">
        <v>204</v>
      </c>
      <c r="F139" s="162" t="s">
        <v>205</v>
      </c>
      <c r="G139" s="163" t="s">
        <v>198</v>
      </c>
      <c r="H139" s="164">
        <v>558</v>
      </c>
      <c r="I139" s="165"/>
      <c r="J139" s="166">
        <f>ROUND(I139*H139,2)</f>
        <v>0</v>
      </c>
      <c r="K139" s="162" t="s">
        <v>125</v>
      </c>
      <c r="L139" s="34"/>
      <c r="M139" s="167" t="s">
        <v>20</v>
      </c>
      <c r="N139" s="168" t="s">
        <v>43</v>
      </c>
      <c r="O139" s="35"/>
      <c r="P139" s="169">
        <f>O139*H139</f>
        <v>0</v>
      </c>
      <c r="Q139" s="169">
        <v>0</v>
      </c>
      <c r="R139" s="169">
        <f>Q139*H139</f>
        <v>0</v>
      </c>
      <c r="S139" s="169">
        <v>0</v>
      </c>
      <c r="T139" s="170">
        <f>S139*H139</f>
        <v>0</v>
      </c>
      <c r="AR139" s="17" t="s">
        <v>126</v>
      </c>
      <c r="AT139" s="17" t="s">
        <v>121</v>
      </c>
      <c r="AU139" s="17" t="s">
        <v>80</v>
      </c>
      <c r="AY139" s="17" t="s">
        <v>119</v>
      </c>
      <c r="BE139" s="171">
        <f>IF(N139="základní",J139,0)</f>
        <v>0</v>
      </c>
      <c r="BF139" s="171">
        <f>IF(N139="snížená",J139,0)</f>
        <v>0</v>
      </c>
      <c r="BG139" s="171">
        <f>IF(N139="zákl. přenesená",J139,0)</f>
        <v>0</v>
      </c>
      <c r="BH139" s="171">
        <f>IF(N139="sníž. přenesená",J139,0)</f>
        <v>0</v>
      </c>
      <c r="BI139" s="171">
        <f>IF(N139="nulová",J139,0)</f>
        <v>0</v>
      </c>
      <c r="BJ139" s="17" t="s">
        <v>22</v>
      </c>
      <c r="BK139" s="171">
        <f>ROUND(I139*H139,2)</f>
        <v>0</v>
      </c>
      <c r="BL139" s="17" t="s">
        <v>126</v>
      </c>
      <c r="BM139" s="17" t="s">
        <v>206</v>
      </c>
    </row>
    <row r="140" spans="2:47" s="1" customFormat="1" ht="27">
      <c r="B140" s="34"/>
      <c r="D140" s="172" t="s">
        <v>128</v>
      </c>
      <c r="F140" s="173" t="s">
        <v>207</v>
      </c>
      <c r="I140" s="133"/>
      <c r="L140" s="34"/>
      <c r="M140" s="63"/>
      <c r="N140" s="35"/>
      <c r="O140" s="35"/>
      <c r="P140" s="35"/>
      <c r="Q140" s="35"/>
      <c r="R140" s="35"/>
      <c r="S140" s="35"/>
      <c r="T140" s="64"/>
      <c r="AT140" s="17" t="s">
        <v>128</v>
      </c>
      <c r="AU140" s="17" t="s">
        <v>80</v>
      </c>
    </row>
    <row r="141" spans="2:47" s="1" customFormat="1" ht="121.5">
      <c r="B141" s="34"/>
      <c r="D141" s="172" t="s">
        <v>130</v>
      </c>
      <c r="F141" s="174" t="s">
        <v>201</v>
      </c>
      <c r="I141" s="133"/>
      <c r="L141" s="34"/>
      <c r="M141" s="63"/>
      <c r="N141" s="35"/>
      <c r="O141" s="35"/>
      <c r="P141" s="35"/>
      <c r="Q141" s="35"/>
      <c r="R141" s="35"/>
      <c r="S141" s="35"/>
      <c r="T141" s="64"/>
      <c r="AT141" s="17" t="s">
        <v>130</v>
      </c>
      <c r="AU141" s="17" t="s">
        <v>80</v>
      </c>
    </row>
    <row r="142" spans="2:51" s="11" customFormat="1" ht="13.5">
      <c r="B142" s="175"/>
      <c r="D142" s="172" t="s">
        <v>132</v>
      </c>
      <c r="E142" s="176" t="s">
        <v>20</v>
      </c>
      <c r="F142" s="177" t="s">
        <v>202</v>
      </c>
      <c r="H142" s="178" t="s">
        <v>20</v>
      </c>
      <c r="I142" s="179"/>
      <c r="L142" s="175"/>
      <c r="M142" s="180"/>
      <c r="N142" s="181"/>
      <c r="O142" s="181"/>
      <c r="P142" s="181"/>
      <c r="Q142" s="181"/>
      <c r="R142" s="181"/>
      <c r="S142" s="181"/>
      <c r="T142" s="182"/>
      <c r="AT142" s="178" t="s">
        <v>132</v>
      </c>
      <c r="AU142" s="178" t="s">
        <v>80</v>
      </c>
      <c r="AV142" s="11" t="s">
        <v>22</v>
      </c>
      <c r="AW142" s="11" t="s">
        <v>36</v>
      </c>
      <c r="AX142" s="11" t="s">
        <v>72</v>
      </c>
      <c r="AY142" s="178" t="s">
        <v>119</v>
      </c>
    </row>
    <row r="143" spans="2:51" s="12" customFormat="1" ht="13.5">
      <c r="B143" s="183"/>
      <c r="D143" s="172" t="s">
        <v>132</v>
      </c>
      <c r="E143" s="184" t="s">
        <v>20</v>
      </c>
      <c r="F143" s="185" t="s">
        <v>208</v>
      </c>
      <c r="H143" s="186">
        <v>558</v>
      </c>
      <c r="I143" s="187"/>
      <c r="L143" s="183"/>
      <c r="M143" s="188"/>
      <c r="N143" s="189"/>
      <c r="O143" s="189"/>
      <c r="P143" s="189"/>
      <c r="Q143" s="189"/>
      <c r="R143" s="189"/>
      <c r="S143" s="189"/>
      <c r="T143" s="190"/>
      <c r="AT143" s="184" t="s">
        <v>132</v>
      </c>
      <c r="AU143" s="184" t="s">
        <v>80</v>
      </c>
      <c r="AV143" s="12" t="s">
        <v>80</v>
      </c>
      <c r="AW143" s="12" t="s">
        <v>36</v>
      </c>
      <c r="AX143" s="12" t="s">
        <v>22</v>
      </c>
      <c r="AY143" s="184" t="s">
        <v>119</v>
      </c>
    </row>
    <row r="144" spans="2:63" s="10" customFormat="1" ht="29.25" customHeight="1">
      <c r="B144" s="145"/>
      <c r="D144" s="156" t="s">
        <v>71</v>
      </c>
      <c r="E144" s="157" t="s">
        <v>151</v>
      </c>
      <c r="F144" s="157" t="s">
        <v>209</v>
      </c>
      <c r="I144" s="148"/>
      <c r="J144" s="158">
        <f>BK144</f>
        <v>0</v>
      </c>
      <c r="L144" s="145"/>
      <c r="M144" s="150"/>
      <c r="N144" s="151"/>
      <c r="O144" s="151"/>
      <c r="P144" s="152">
        <f>SUM(P145:P149)</f>
        <v>0</v>
      </c>
      <c r="Q144" s="151"/>
      <c r="R144" s="152">
        <f>SUM(R145:R149)</f>
        <v>0</v>
      </c>
      <c r="S144" s="151"/>
      <c r="T144" s="153">
        <f>SUM(T145:T149)</f>
        <v>0</v>
      </c>
      <c r="AR144" s="146" t="s">
        <v>22</v>
      </c>
      <c r="AT144" s="154" t="s">
        <v>71</v>
      </c>
      <c r="AU144" s="154" t="s">
        <v>22</v>
      </c>
      <c r="AY144" s="146" t="s">
        <v>119</v>
      </c>
      <c r="BK144" s="155">
        <f>SUM(BK145:BK149)</f>
        <v>0</v>
      </c>
    </row>
    <row r="145" spans="2:65" s="1" customFormat="1" ht="22.5" customHeight="1">
      <c r="B145" s="159"/>
      <c r="C145" s="160" t="s">
        <v>210</v>
      </c>
      <c r="D145" s="160" t="s">
        <v>121</v>
      </c>
      <c r="E145" s="161" t="s">
        <v>211</v>
      </c>
      <c r="F145" s="162" t="s">
        <v>212</v>
      </c>
      <c r="G145" s="163" t="s">
        <v>124</v>
      </c>
      <c r="H145" s="164">
        <v>27</v>
      </c>
      <c r="I145" s="165"/>
      <c r="J145" s="166">
        <f>ROUND(I145*H145,2)</f>
        <v>0</v>
      </c>
      <c r="K145" s="162" t="s">
        <v>125</v>
      </c>
      <c r="L145" s="34"/>
      <c r="M145" s="167" t="s">
        <v>20</v>
      </c>
      <c r="N145" s="168" t="s">
        <v>43</v>
      </c>
      <c r="O145" s="35"/>
      <c r="P145" s="169">
        <f>O145*H145</f>
        <v>0</v>
      </c>
      <c r="Q145" s="169">
        <v>0</v>
      </c>
      <c r="R145" s="169">
        <f>Q145*H145</f>
        <v>0</v>
      </c>
      <c r="S145" s="169">
        <v>0</v>
      </c>
      <c r="T145" s="170">
        <f>S145*H145</f>
        <v>0</v>
      </c>
      <c r="AR145" s="17" t="s">
        <v>126</v>
      </c>
      <c r="AT145" s="17" t="s">
        <v>121</v>
      </c>
      <c r="AU145" s="17" t="s">
        <v>80</v>
      </c>
      <c r="AY145" s="17" t="s">
        <v>119</v>
      </c>
      <c r="BE145" s="171">
        <f>IF(N145="základní",J145,0)</f>
        <v>0</v>
      </c>
      <c r="BF145" s="171">
        <f>IF(N145="snížená",J145,0)</f>
        <v>0</v>
      </c>
      <c r="BG145" s="171">
        <f>IF(N145="zákl. přenesená",J145,0)</f>
        <v>0</v>
      </c>
      <c r="BH145" s="171">
        <f>IF(N145="sníž. přenesená",J145,0)</f>
        <v>0</v>
      </c>
      <c r="BI145" s="171">
        <f>IF(N145="nulová",J145,0)</f>
        <v>0</v>
      </c>
      <c r="BJ145" s="17" t="s">
        <v>22</v>
      </c>
      <c r="BK145" s="171">
        <f>ROUND(I145*H145,2)</f>
        <v>0</v>
      </c>
      <c r="BL145" s="17" t="s">
        <v>126</v>
      </c>
      <c r="BM145" s="17" t="s">
        <v>213</v>
      </c>
    </row>
    <row r="146" spans="2:47" s="1" customFormat="1" ht="13.5">
      <c r="B146" s="34"/>
      <c r="D146" s="172" t="s">
        <v>128</v>
      </c>
      <c r="F146" s="173" t="s">
        <v>214</v>
      </c>
      <c r="I146" s="133"/>
      <c r="L146" s="34"/>
      <c r="M146" s="63"/>
      <c r="N146" s="35"/>
      <c r="O146" s="35"/>
      <c r="P146" s="35"/>
      <c r="Q146" s="35"/>
      <c r="R146" s="35"/>
      <c r="S146" s="35"/>
      <c r="T146" s="64"/>
      <c r="AT146" s="17" t="s">
        <v>128</v>
      </c>
      <c r="AU146" s="17" t="s">
        <v>80</v>
      </c>
    </row>
    <row r="147" spans="2:47" s="1" customFormat="1" ht="27">
      <c r="B147" s="34"/>
      <c r="D147" s="172" t="s">
        <v>130</v>
      </c>
      <c r="F147" s="174" t="s">
        <v>215</v>
      </c>
      <c r="I147" s="133"/>
      <c r="L147" s="34"/>
      <c r="M147" s="63"/>
      <c r="N147" s="35"/>
      <c r="O147" s="35"/>
      <c r="P147" s="35"/>
      <c r="Q147" s="35"/>
      <c r="R147" s="35"/>
      <c r="S147" s="35"/>
      <c r="T147" s="64"/>
      <c r="AT147" s="17" t="s">
        <v>130</v>
      </c>
      <c r="AU147" s="17" t="s">
        <v>80</v>
      </c>
    </row>
    <row r="148" spans="2:51" s="11" customFormat="1" ht="13.5">
      <c r="B148" s="175"/>
      <c r="D148" s="172" t="s">
        <v>132</v>
      </c>
      <c r="E148" s="176" t="s">
        <v>20</v>
      </c>
      <c r="F148" s="177" t="s">
        <v>216</v>
      </c>
      <c r="H148" s="178" t="s">
        <v>20</v>
      </c>
      <c r="I148" s="179"/>
      <c r="L148" s="175"/>
      <c r="M148" s="180"/>
      <c r="N148" s="181"/>
      <c r="O148" s="181"/>
      <c r="P148" s="181"/>
      <c r="Q148" s="181"/>
      <c r="R148" s="181"/>
      <c r="S148" s="181"/>
      <c r="T148" s="182"/>
      <c r="AT148" s="178" t="s">
        <v>132</v>
      </c>
      <c r="AU148" s="178" t="s">
        <v>80</v>
      </c>
      <c r="AV148" s="11" t="s">
        <v>22</v>
      </c>
      <c r="AW148" s="11" t="s">
        <v>36</v>
      </c>
      <c r="AX148" s="11" t="s">
        <v>72</v>
      </c>
      <c r="AY148" s="178" t="s">
        <v>119</v>
      </c>
    </row>
    <row r="149" spans="2:51" s="12" customFormat="1" ht="13.5">
      <c r="B149" s="183"/>
      <c r="D149" s="172" t="s">
        <v>132</v>
      </c>
      <c r="E149" s="184" t="s">
        <v>20</v>
      </c>
      <c r="F149" s="185" t="s">
        <v>217</v>
      </c>
      <c r="H149" s="186">
        <v>27</v>
      </c>
      <c r="I149" s="187"/>
      <c r="L149" s="183"/>
      <c r="M149" s="188"/>
      <c r="N149" s="189"/>
      <c r="O149" s="189"/>
      <c r="P149" s="189"/>
      <c r="Q149" s="189"/>
      <c r="R149" s="189"/>
      <c r="S149" s="189"/>
      <c r="T149" s="190"/>
      <c r="AT149" s="184" t="s">
        <v>132</v>
      </c>
      <c r="AU149" s="184" t="s">
        <v>80</v>
      </c>
      <c r="AV149" s="12" t="s">
        <v>80</v>
      </c>
      <c r="AW149" s="12" t="s">
        <v>36</v>
      </c>
      <c r="AX149" s="12" t="s">
        <v>22</v>
      </c>
      <c r="AY149" s="184" t="s">
        <v>119</v>
      </c>
    </row>
    <row r="150" spans="2:63" s="10" customFormat="1" ht="29.25" customHeight="1">
      <c r="B150" s="145"/>
      <c r="D150" s="156" t="s">
        <v>71</v>
      </c>
      <c r="E150" s="157" t="s">
        <v>126</v>
      </c>
      <c r="F150" s="157" t="s">
        <v>218</v>
      </c>
      <c r="I150" s="148"/>
      <c r="J150" s="158">
        <f>BK150</f>
        <v>0</v>
      </c>
      <c r="L150" s="145"/>
      <c r="M150" s="150"/>
      <c r="N150" s="151"/>
      <c r="O150" s="151"/>
      <c r="P150" s="152">
        <f>SUM(P151:P185)</f>
        <v>0</v>
      </c>
      <c r="Q150" s="151"/>
      <c r="R150" s="152">
        <f>SUM(R151:R185)</f>
        <v>28.681916</v>
      </c>
      <c r="S150" s="151"/>
      <c r="T150" s="153">
        <f>SUM(T151:T185)</f>
        <v>0</v>
      </c>
      <c r="AR150" s="146" t="s">
        <v>22</v>
      </c>
      <c r="AT150" s="154" t="s">
        <v>71</v>
      </c>
      <c r="AU150" s="154" t="s">
        <v>22</v>
      </c>
      <c r="AY150" s="146" t="s">
        <v>119</v>
      </c>
      <c r="BK150" s="155">
        <f>SUM(BK151:BK185)</f>
        <v>0</v>
      </c>
    </row>
    <row r="151" spans="2:65" s="1" customFormat="1" ht="22.5" customHeight="1">
      <c r="B151" s="159"/>
      <c r="C151" s="160" t="s">
        <v>219</v>
      </c>
      <c r="D151" s="160" t="s">
        <v>121</v>
      </c>
      <c r="E151" s="161" t="s">
        <v>220</v>
      </c>
      <c r="F151" s="162" t="s">
        <v>221</v>
      </c>
      <c r="G151" s="163" t="s">
        <v>222</v>
      </c>
      <c r="H151" s="164">
        <v>22.4</v>
      </c>
      <c r="I151" s="165"/>
      <c r="J151" s="166">
        <f>ROUND(I151*H151,2)</f>
        <v>0</v>
      </c>
      <c r="K151" s="162" t="s">
        <v>125</v>
      </c>
      <c r="L151" s="34"/>
      <c r="M151" s="167" t="s">
        <v>20</v>
      </c>
      <c r="N151" s="168" t="s">
        <v>43</v>
      </c>
      <c r="O151" s="35"/>
      <c r="P151" s="169">
        <f>O151*H151</f>
        <v>0</v>
      </c>
      <c r="Q151" s="169">
        <v>0.14311</v>
      </c>
      <c r="R151" s="169">
        <f>Q151*H151</f>
        <v>3.2056639999999996</v>
      </c>
      <c r="S151" s="169">
        <v>0</v>
      </c>
      <c r="T151" s="170">
        <f>S151*H151</f>
        <v>0</v>
      </c>
      <c r="AR151" s="17" t="s">
        <v>126</v>
      </c>
      <c r="AT151" s="17" t="s">
        <v>121</v>
      </c>
      <c r="AU151" s="17" t="s">
        <v>80</v>
      </c>
      <c r="AY151" s="17" t="s">
        <v>119</v>
      </c>
      <c r="BE151" s="171">
        <f>IF(N151="základní",J151,0)</f>
        <v>0</v>
      </c>
      <c r="BF151" s="171">
        <f>IF(N151="snížená",J151,0)</f>
        <v>0</v>
      </c>
      <c r="BG151" s="171">
        <f>IF(N151="zákl. přenesená",J151,0)</f>
        <v>0</v>
      </c>
      <c r="BH151" s="171">
        <f>IF(N151="sníž. přenesená",J151,0)</f>
        <v>0</v>
      </c>
      <c r="BI151" s="171">
        <f>IF(N151="nulová",J151,0)</f>
        <v>0</v>
      </c>
      <c r="BJ151" s="17" t="s">
        <v>22</v>
      </c>
      <c r="BK151" s="171">
        <f>ROUND(I151*H151,2)</f>
        <v>0</v>
      </c>
      <c r="BL151" s="17" t="s">
        <v>126</v>
      </c>
      <c r="BM151" s="17" t="s">
        <v>223</v>
      </c>
    </row>
    <row r="152" spans="2:47" s="1" customFormat="1" ht="40.5">
      <c r="B152" s="34"/>
      <c r="D152" s="172" t="s">
        <v>128</v>
      </c>
      <c r="F152" s="173" t="s">
        <v>224</v>
      </c>
      <c r="I152" s="133"/>
      <c r="L152" s="34"/>
      <c r="M152" s="63"/>
      <c r="N152" s="35"/>
      <c r="O152" s="35"/>
      <c r="P152" s="35"/>
      <c r="Q152" s="35"/>
      <c r="R152" s="35"/>
      <c r="S152" s="35"/>
      <c r="T152" s="64"/>
      <c r="AT152" s="17" t="s">
        <v>128</v>
      </c>
      <c r="AU152" s="17" t="s">
        <v>80</v>
      </c>
    </row>
    <row r="153" spans="2:47" s="1" customFormat="1" ht="40.5">
      <c r="B153" s="34"/>
      <c r="D153" s="172" t="s">
        <v>130</v>
      </c>
      <c r="F153" s="174" t="s">
        <v>225</v>
      </c>
      <c r="I153" s="133"/>
      <c r="L153" s="34"/>
      <c r="M153" s="63"/>
      <c r="N153" s="35"/>
      <c r="O153" s="35"/>
      <c r="P153" s="35"/>
      <c r="Q153" s="35"/>
      <c r="R153" s="35"/>
      <c r="S153" s="35"/>
      <c r="T153" s="64"/>
      <c r="AT153" s="17" t="s">
        <v>130</v>
      </c>
      <c r="AU153" s="17" t="s">
        <v>80</v>
      </c>
    </row>
    <row r="154" spans="2:51" s="11" customFormat="1" ht="13.5">
      <c r="B154" s="175"/>
      <c r="D154" s="172" t="s">
        <v>132</v>
      </c>
      <c r="E154" s="176" t="s">
        <v>20</v>
      </c>
      <c r="F154" s="177" t="s">
        <v>226</v>
      </c>
      <c r="H154" s="178" t="s">
        <v>20</v>
      </c>
      <c r="I154" s="179"/>
      <c r="L154" s="175"/>
      <c r="M154" s="180"/>
      <c r="N154" s="181"/>
      <c r="O154" s="181"/>
      <c r="P154" s="181"/>
      <c r="Q154" s="181"/>
      <c r="R154" s="181"/>
      <c r="S154" s="181"/>
      <c r="T154" s="182"/>
      <c r="AT154" s="178" t="s">
        <v>132</v>
      </c>
      <c r="AU154" s="178" t="s">
        <v>80</v>
      </c>
      <c r="AV154" s="11" t="s">
        <v>22</v>
      </c>
      <c r="AW154" s="11" t="s">
        <v>36</v>
      </c>
      <c r="AX154" s="11" t="s">
        <v>72</v>
      </c>
      <c r="AY154" s="178" t="s">
        <v>119</v>
      </c>
    </row>
    <row r="155" spans="2:51" s="11" customFormat="1" ht="13.5">
      <c r="B155" s="175"/>
      <c r="D155" s="172" t="s">
        <v>132</v>
      </c>
      <c r="E155" s="176" t="s">
        <v>20</v>
      </c>
      <c r="F155" s="177" t="s">
        <v>227</v>
      </c>
      <c r="H155" s="178" t="s">
        <v>20</v>
      </c>
      <c r="I155" s="179"/>
      <c r="L155" s="175"/>
      <c r="M155" s="180"/>
      <c r="N155" s="181"/>
      <c r="O155" s="181"/>
      <c r="P155" s="181"/>
      <c r="Q155" s="181"/>
      <c r="R155" s="181"/>
      <c r="S155" s="181"/>
      <c r="T155" s="182"/>
      <c r="AT155" s="178" t="s">
        <v>132</v>
      </c>
      <c r="AU155" s="178" t="s">
        <v>80</v>
      </c>
      <c r="AV155" s="11" t="s">
        <v>22</v>
      </c>
      <c r="AW155" s="11" t="s">
        <v>36</v>
      </c>
      <c r="AX155" s="11" t="s">
        <v>72</v>
      </c>
      <c r="AY155" s="178" t="s">
        <v>119</v>
      </c>
    </row>
    <row r="156" spans="2:51" s="12" customFormat="1" ht="13.5">
      <c r="B156" s="183"/>
      <c r="D156" s="172" t="s">
        <v>132</v>
      </c>
      <c r="E156" s="184" t="s">
        <v>20</v>
      </c>
      <c r="F156" s="185" t="s">
        <v>228</v>
      </c>
      <c r="H156" s="186">
        <v>2.4</v>
      </c>
      <c r="I156" s="187"/>
      <c r="L156" s="183"/>
      <c r="M156" s="188"/>
      <c r="N156" s="189"/>
      <c r="O156" s="189"/>
      <c r="P156" s="189"/>
      <c r="Q156" s="189"/>
      <c r="R156" s="189"/>
      <c r="S156" s="189"/>
      <c r="T156" s="190"/>
      <c r="AT156" s="184" t="s">
        <v>132</v>
      </c>
      <c r="AU156" s="184" t="s">
        <v>80</v>
      </c>
      <c r="AV156" s="12" t="s">
        <v>80</v>
      </c>
      <c r="AW156" s="12" t="s">
        <v>36</v>
      </c>
      <c r="AX156" s="12" t="s">
        <v>72</v>
      </c>
      <c r="AY156" s="184" t="s">
        <v>119</v>
      </c>
    </row>
    <row r="157" spans="2:51" s="11" customFormat="1" ht="13.5">
      <c r="B157" s="175"/>
      <c r="D157" s="172" t="s">
        <v>132</v>
      </c>
      <c r="E157" s="176" t="s">
        <v>20</v>
      </c>
      <c r="F157" s="177" t="s">
        <v>229</v>
      </c>
      <c r="H157" s="178" t="s">
        <v>20</v>
      </c>
      <c r="I157" s="179"/>
      <c r="L157" s="175"/>
      <c r="M157" s="180"/>
      <c r="N157" s="181"/>
      <c r="O157" s="181"/>
      <c r="P157" s="181"/>
      <c r="Q157" s="181"/>
      <c r="R157" s="181"/>
      <c r="S157" s="181"/>
      <c r="T157" s="182"/>
      <c r="AT157" s="178" t="s">
        <v>132</v>
      </c>
      <c r="AU157" s="178" t="s">
        <v>80</v>
      </c>
      <c r="AV157" s="11" t="s">
        <v>22</v>
      </c>
      <c r="AW157" s="11" t="s">
        <v>36</v>
      </c>
      <c r="AX157" s="11" t="s">
        <v>72</v>
      </c>
      <c r="AY157" s="178" t="s">
        <v>119</v>
      </c>
    </row>
    <row r="158" spans="2:51" s="11" customFormat="1" ht="13.5">
      <c r="B158" s="175"/>
      <c r="D158" s="172" t="s">
        <v>132</v>
      </c>
      <c r="E158" s="176" t="s">
        <v>20</v>
      </c>
      <c r="F158" s="177" t="s">
        <v>230</v>
      </c>
      <c r="H158" s="178" t="s">
        <v>20</v>
      </c>
      <c r="I158" s="179"/>
      <c r="L158" s="175"/>
      <c r="M158" s="180"/>
      <c r="N158" s="181"/>
      <c r="O158" s="181"/>
      <c r="P158" s="181"/>
      <c r="Q158" s="181"/>
      <c r="R158" s="181"/>
      <c r="S158" s="181"/>
      <c r="T158" s="182"/>
      <c r="AT158" s="178" t="s">
        <v>132</v>
      </c>
      <c r="AU158" s="178" t="s">
        <v>80</v>
      </c>
      <c r="AV158" s="11" t="s">
        <v>22</v>
      </c>
      <c r="AW158" s="11" t="s">
        <v>36</v>
      </c>
      <c r="AX158" s="11" t="s">
        <v>72</v>
      </c>
      <c r="AY158" s="178" t="s">
        <v>119</v>
      </c>
    </row>
    <row r="159" spans="2:51" s="12" customFormat="1" ht="13.5">
      <c r="B159" s="183"/>
      <c r="D159" s="172" t="s">
        <v>132</v>
      </c>
      <c r="E159" s="184" t="s">
        <v>20</v>
      </c>
      <c r="F159" s="185" t="s">
        <v>231</v>
      </c>
      <c r="H159" s="186">
        <v>20</v>
      </c>
      <c r="I159" s="187"/>
      <c r="L159" s="183"/>
      <c r="M159" s="188"/>
      <c r="N159" s="189"/>
      <c r="O159" s="189"/>
      <c r="P159" s="189"/>
      <c r="Q159" s="189"/>
      <c r="R159" s="189"/>
      <c r="S159" s="189"/>
      <c r="T159" s="190"/>
      <c r="AT159" s="184" t="s">
        <v>132</v>
      </c>
      <c r="AU159" s="184" t="s">
        <v>80</v>
      </c>
      <c r="AV159" s="12" t="s">
        <v>80</v>
      </c>
      <c r="AW159" s="12" t="s">
        <v>36</v>
      </c>
      <c r="AX159" s="12" t="s">
        <v>72</v>
      </c>
      <c r="AY159" s="184" t="s">
        <v>119</v>
      </c>
    </row>
    <row r="160" spans="2:51" s="13" customFormat="1" ht="13.5">
      <c r="B160" s="191"/>
      <c r="D160" s="200" t="s">
        <v>132</v>
      </c>
      <c r="E160" s="204" t="s">
        <v>20</v>
      </c>
      <c r="F160" s="205" t="s">
        <v>142</v>
      </c>
      <c r="H160" s="206">
        <v>22.4</v>
      </c>
      <c r="I160" s="195"/>
      <c r="L160" s="191"/>
      <c r="M160" s="196"/>
      <c r="N160" s="197"/>
      <c r="O160" s="197"/>
      <c r="P160" s="197"/>
      <c r="Q160" s="197"/>
      <c r="R160" s="197"/>
      <c r="S160" s="197"/>
      <c r="T160" s="198"/>
      <c r="AT160" s="199" t="s">
        <v>132</v>
      </c>
      <c r="AU160" s="199" t="s">
        <v>80</v>
      </c>
      <c r="AV160" s="13" t="s">
        <v>126</v>
      </c>
      <c r="AW160" s="13" t="s">
        <v>36</v>
      </c>
      <c r="AX160" s="13" t="s">
        <v>22</v>
      </c>
      <c r="AY160" s="199" t="s">
        <v>119</v>
      </c>
    </row>
    <row r="161" spans="2:65" s="1" customFormat="1" ht="22.5" customHeight="1">
      <c r="B161" s="159"/>
      <c r="C161" s="160" t="s">
        <v>232</v>
      </c>
      <c r="D161" s="160" t="s">
        <v>121</v>
      </c>
      <c r="E161" s="161" t="s">
        <v>233</v>
      </c>
      <c r="F161" s="162" t="s">
        <v>234</v>
      </c>
      <c r="G161" s="163" t="s">
        <v>222</v>
      </c>
      <c r="H161" s="164">
        <v>162.9</v>
      </c>
      <c r="I161" s="165"/>
      <c r="J161" s="166">
        <f>ROUND(I161*H161,2)</f>
        <v>0</v>
      </c>
      <c r="K161" s="162" t="s">
        <v>20</v>
      </c>
      <c r="L161" s="34"/>
      <c r="M161" s="167" t="s">
        <v>20</v>
      </c>
      <c r="N161" s="168" t="s">
        <v>43</v>
      </c>
      <c r="O161" s="35"/>
      <c r="P161" s="169">
        <f>O161*H161</f>
        <v>0</v>
      </c>
      <c r="Q161" s="169">
        <v>0.08688</v>
      </c>
      <c r="R161" s="169">
        <f>Q161*H161</f>
        <v>14.152752</v>
      </c>
      <c r="S161" s="169">
        <v>0</v>
      </c>
      <c r="T161" s="170">
        <f>S161*H161</f>
        <v>0</v>
      </c>
      <c r="AR161" s="17" t="s">
        <v>126</v>
      </c>
      <c r="AT161" s="17" t="s">
        <v>121</v>
      </c>
      <c r="AU161" s="17" t="s">
        <v>80</v>
      </c>
      <c r="AY161" s="17" t="s">
        <v>119</v>
      </c>
      <c r="BE161" s="171">
        <f>IF(N161="základní",J161,0)</f>
        <v>0</v>
      </c>
      <c r="BF161" s="171">
        <f>IF(N161="snížená",J161,0)</f>
        <v>0</v>
      </c>
      <c r="BG161" s="171">
        <f>IF(N161="zákl. přenesená",J161,0)</f>
        <v>0</v>
      </c>
      <c r="BH161" s="171">
        <f>IF(N161="sníž. přenesená",J161,0)</f>
        <v>0</v>
      </c>
      <c r="BI161" s="171">
        <f>IF(N161="nulová",J161,0)</f>
        <v>0</v>
      </c>
      <c r="BJ161" s="17" t="s">
        <v>22</v>
      </c>
      <c r="BK161" s="171">
        <f>ROUND(I161*H161,2)</f>
        <v>0</v>
      </c>
      <c r="BL161" s="17" t="s">
        <v>126</v>
      </c>
      <c r="BM161" s="17" t="s">
        <v>235</v>
      </c>
    </row>
    <row r="162" spans="2:47" s="1" customFormat="1" ht="40.5">
      <c r="B162" s="34"/>
      <c r="D162" s="172" t="s">
        <v>128</v>
      </c>
      <c r="F162" s="173" t="s">
        <v>236</v>
      </c>
      <c r="I162" s="133"/>
      <c r="L162" s="34"/>
      <c r="M162" s="63"/>
      <c r="N162" s="35"/>
      <c r="O162" s="35"/>
      <c r="P162" s="35"/>
      <c r="Q162" s="35"/>
      <c r="R162" s="35"/>
      <c r="S162" s="35"/>
      <c r="T162" s="64"/>
      <c r="AT162" s="17" t="s">
        <v>128</v>
      </c>
      <c r="AU162" s="17" t="s">
        <v>80</v>
      </c>
    </row>
    <row r="163" spans="2:47" s="1" customFormat="1" ht="40.5">
      <c r="B163" s="34"/>
      <c r="D163" s="172" t="s">
        <v>130</v>
      </c>
      <c r="F163" s="174" t="s">
        <v>225</v>
      </c>
      <c r="I163" s="133"/>
      <c r="L163" s="34"/>
      <c r="M163" s="63"/>
      <c r="N163" s="35"/>
      <c r="O163" s="35"/>
      <c r="P163" s="35"/>
      <c r="Q163" s="35"/>
      <c r="R163" s="35"/>
      <c r="S163" s="35"/>
      <c r="T163" s="64"/>
      <c r="AT163" s="17" t="s">
        <v>130</v>
      </c>
      <c r="AU163" s="17" t="s">
        <v>80</v>
      </c>
    </row>
    <row r="164" spans="2:51" s="11" customFormat="1" ht="13.5">
      <c r="B164" s="175"/>
      <c r="D164" s="172" t="s">
        <v>132</v>
      </c>
      <c r="E164" s="176" t="s">
        <v>20</v>
      </c>
      <c r="F164" s="177" t="s">
        <v>237</v>
      </c>
      <c r="H164" s="178" t="s">
        <v>20</v>
      </c>
      <c r="I164" s="179"/>
      <c r="L164" s="175"/>
      <c r="M164" s="180"/>
      <c r="N164" s="181"/>
      <c r="O164" s="181"/>
      <c r="P164" s="181"/>
      <c r="Q164" s="181"/>
      <c r="R164" s="181"/>
      <c r="S164" s="181"/>
      <c r="T164" s="182"/>
      <c r="AT164" s="178" t="s">
        <v>132</v>
      </c>
      <c r="AU164" s="178" t="s">
        <v>80</v>
      </c>
      <c r="AV164" s="11" t="s">
        <v>22</v>
      </c>
      <c r="AW164" s="11" t="s">
        <v>36</v>
      </c>
      <c r="AX164" s="11" t="s">
        <v>72</v>
      </c>
      <c r="AY164" s="178" t="s">
        <v>119</v>
      </c>
    </row>
    <row r="165" spans="2:51" s="11" customFormat="1" ht="13.5">
      <c r="B165" s="175"/>
      <c r="D165" s="172" t="s">
        <v>132</v>
      </c>
      <c r="E165" s="176" t="s">
        <v>20</v>
      </c>
      <c r="F165" s="177" t="s">
        <v>238</v>
      </c>
      <c r="H165" s="178" t="s">
        <v>20</v>
      </c>
      <c r="I165" s="179"/>
      <c r="L165" s="175"/>
      <c r="M165" s="180"/>
      <c r="N165" s="181"/>
      <c r="O165" s="181"/>
      <c r="P165" s="181"/>
      <c r="Q165" s="181"/>
      <c r="R165" s="181"/>
      <c r="S165" s="181"/>
      <c r="T165" s="182"/>
      <c r="AT165" s="178" t="s">
        <v>132</v>
      </c>
      <c r="AU165" s="178" t="s">
        <v>80</v>
      </c>
      <c r="AV165" s="11" t="s">
        <v>22</v>
      </c>
      <c r="AW165" s="11" t="s">
        <v>36</v>
      </c>
      <c r="AX165" s="11" t="s">
        <v>72</v>
      </c>
      <c r="AY165" s="178" t="s">
        <v>119</v>
      </c>
    </row>
    <row r="166" spans="2:51" s="11" customFormat="1" ht="13.5">
      <c r="B166" s="175"/>
      <c r="D166" s="172" t="s">
        <v>132</v>
      </c>
      <c r="E166" s="176" t="s">
        <v>20</v>
      </c>
      <c r="F166" s="177" t="s">
        <v>239</v>
      </c>
      <c r="H166" s="178" t="s">
        <v>20</v>
      </c>
      <c r="I166" s="179"/>
      <c r="L166" s="175"/>
      <c r="M166" s="180"/>
      <c r="N166" s="181"/>
      <c r="O166" s="181"/>
      <c r="P166" s="181"/>
      <c r="Q166" s="181"/>
      <c r="R166" s="181"/>
      <c r="S166" s="181"/>
      <c r="T166" s="182"/>
      <c r="AT166" s="178" t="s">
        <v>132</v>
      </c>
      <c r="AU166" s="178" t="s">
        <v>80</v>
      </c>
      <c r="AV166" s="11" t="s">
        <v>22</v>
      </c>
      <c r="AW166" s="11" t="s">
        <v>36</v>
      </c>
      <c r="AX166" s="11" t="s">
        <v>72</v>
      </c>
      <c r="AY166" s="178" t="s">
        <v>119</v>
      </c>
    </row>
    <row r="167" spans="2:51" s="11" customFormat="1" ht="13.5">
      <c r="B167" s="175"/>
      <c r="D167" s="172" t="s">
        <v>132</v>
      </c>
      <c r="E167" s="176" t="s">
        <v>20</v>
      </c>
      <c r="F167" s="177" t="s">
        <v>240</v>
      </c>
      <c r="H167" s="178" t="s">
        <v>20</v>
      </c>
      <c r="I167" s="179"/>
      <c r="L167" s="175"/>
      <c r="M167" s="180"/>
      <c r="N167" s="181"/>
      <c r="O167" s="181"/>
      <c r="P167" s="181"/>
      <c r="Q167" s="181"/>
      <c r="R167" s="181"/>
      <c r="S167" s="181"/>
      <c r="T167" s="182"/>
      <c r="AT167" s="178" t="s">
        <v>132</v>
      </c>
      <c r="AU167" s="178" t="s">
        <v>80</v>
      </c>
      <c r="AV167" s="11" t="s">
        <v>22</v>
      </c>
      <c r="AW167" s="11" t="s">
        <v>36</v>
      </c>
      <c r="AX167" s="11" t="s">
        <v>72</v>
      </c>
      <c r="AY167" s="178" t="s">
        <v>119</v>
      </c>
    </row>
    <row r="168" spans="2:51" s="12" customFormat="1" ht="13.5">
      <c r="B168" s="183"/>
      <c r="D168" s="172" t="s">
        <v>132</v>
      </c>
      <c r="E168" s="184" t="s">
        <v>20</v>
      </c>
      <c r="F168" s="185" t="s">
        <v>241</v>
      </c>
      <c r="H168" s="186">
        <v>122</v>
      </c>
      <c r="I168" s="187"/>
      <c r="L168" s="183"/>
      <c r="M168" s="188"/>
      <c r="N168" s="189"/>
      <c r="O168" s="189"/>
      <c r="P168" s="189"/>
      <c r="Q168" s="189"/>
      <c r="R168" s="189"/>
      <c r="S168" s="189"/>
      <c r="T168" s="190"/>
      <c r="AT168" s="184" t="s">
        <v>132</v>
      </c>
      <c r="AU168" s="184" t="s">
        <v>80</v>
      </c>
      <c r="AV168" s="12" t="s">
        <v>80</v>
      </c>
      <c r="AW168" s="12" t="s">
        <v>36</v>
      </c>
      <c r="AX168" s="12" t="s">
        <v>72</v>
      </c>
      <c r="AY168" s="184" t="s">
        <v>119</v>
      </c>
    </row>
    <row r="169" spans="2:51" s="11" customFormat="1" ht="13.5">
      <c r="B169" s="175"/>
      <c r="D169" s="172" t="s">
        <v>132</v>
      </c>
      <c r="E169" s="176" t="s">
        <v>20</v>
      </c>
      <c r="F169" s="177" t="s">
        <v>242</v>
      </c>
      <c r="H169" s="178" t="s">
        <v>20</v>
      </c>
      <c r="I169" s="179"/>
      <c r="L169" s="175"/>
      <c r="M169" s="180"/>
      <c r="N169" s="181"/>
      <c r="O169" s="181"/>
      <c r="P169" s="181"/>
      <c r="Q169" s="181"/>
      <c r="R169" s="181"/>
      <c r="S169" s="181"/>
      <c r="T169" s="182"/>
      <c r="AT169" s="178" t="s">
        <v>132</v>
      </c>
      <c r="AU169" s="178" t="s">
        <v>80</v>
      </c>
      <c r="AV169" s="11" t="s">
        <v>22</v>
      </c>
      <c r="AW169" s="11" t="s">
        <v>36</v>
      </c>
      <c r="AX169" s="11" t="s">
        <v>72</v>
      </c>
      <c r="AY169" s="178" t="s">
        <v>119</v>
      </c>
    </row>
    <row r="170" spans="2:51" s="12" customFormat="1" ht="13.5">
      <c r="B170" s="183"/>
      <c r="D170" s="172" t="s">
        <v>132</v>
      </c>
      <c r="E170" s="184" t="s">
        <v>20</v>
      </c>
      <c r="F170" s="185" t="s">
        <v>243</v>
      </c>
      <c r="H170" s="186">
        <v>40.9</v>
      </c>
      <c r="I170" s="187"/>
      <c r="L170" s="183"/>
      <c r="M170" s="188"/>
      <c r="N170" s="189"/>
      <c r="O170" s="189"/>
      <c r="P170" s="189"/>
      <c r="Q170" s="189"/>
      <c r="R170" s="189"/>
      <c r="S170" s="189"/>
      <c r="T170" s="190"/>
      <c r="AT170" s="184" t="s">
        <v>132</v>
      </c>
      <c r="AU170" s="184" t="s">
        <v>80</v>
      </c>
      <c r="AV170" s="12" t="s">
        <v>80</v>
      </c>
      <c r="AW170" s="12" t="s">
        <v>36</v>
      </c>
      <c r="AX170" s="12" t="s">
        <v>72</v>
      </c>
      <c r="AY170" s="184" t="s">
        <v>119</v>
      </c>
    </row>
    <row r="171" spans="2:51" s="13" customFormat="1" ht="13.5">
      <c r="B171" s="191"/>
      <c r="D171" s="200" t="s">
        <v>132</v>
      </c>
      <c r="E171" s="204" t="s">
        <v>20</v>
      </c>
      <c r="F171" s="205" t="s">
        <v>142</v>
      </c>
      <c r="H171" s="206">
        <v>162.9</v>
      </c>
      <c r="I171" s="195"/>
      <c r="L171" s="191"/>
      <c r="M171" s="196"/>
      <c r="N171" s="197"/>
      <c r="O171" s="197"/>
      <c r="P171" s="197"/>
      <c r="Q171" s="197"/>
      <c r="R171" s="197"/>
      <c r="S171" s="197"/>
      <c r="T171" s="198"/>
      <c r="AT171" s="199" t="s">
        <v>132</v>
      </c>
      <c r="AU171" s="199" t="s">
        <v>80</v>
      </c>
      <c r="AV171" s="13" t="s">
        <v>126</v>
      </c>
      <c r="AW171" s="13" t="s">
        <v>36</v>
      </c>
      <c r="AX171" s="13" t="s">
        <v>22</v>
      </c>
      <c r="AY171" s="199" t="s">
        <v>119</v>
      </c>
    </row>
    <row r="172" spans="2:65" s="1" customFormat="1" ht="22.5" customHeight="1">
      <c r="B172" s="159"/>
      <c r="C172" s="160" t="s">
        <v>244</v>
      </c>
      <c r="D172" s="160" t="s">
        <v>121</v>
      </c>
      <c r="E172" s="161" t="s">
        <v>245</v>
      </c>
      <c r="F172" s="162" t="s">
        <v>246</v>
      </c>
      <c r="G172" s="163" t="s">
        <v>222</v>
      </c>
      <c r="H172" s="164">
        <v>15</v>
      </c>
      <c r="I172" s="165"/>
      <c r="J172" s="166">
        <f>ROUND(I172*H172,2)</f>
        <v>0</v>
      </c>
      <c r="K172" s="162" t="s">
        <v>20</v>
      </c>
      <c r="L172" s="34"/>
      <c r="M172" s="167" t="s">
        <v>20</v>
      </c>
      <c r="N172" s="168" t="s">
        <v>43</v>
      </c>
      <c r="O172" s="35"/>
      <c r="P172" s="169">
        <f>O172*H172</f>
        <v>0</v>
      </c>
      <c r="Q172" s="169">
        <v>0.7549</v>
      </c>
      <c r="R172" s="169">
        <f>Q172*H172</f>
        <v>11.323500000000001</v>
      </c>
      <c r="S172" s="169">
        <v>0</v>
      </c>
      <c r="T172" s="170">
        <f>S172*H172</f>
        <v>0</v>
      </c>
      <c r="AR172" s="17" t="s">
        <v>126</v>
      </c>
      <c r="AT172" s="17" t="s">
        <v>121</v>
      </c>
      <c r="AU172" s="17" t="s">
        <v>80</v>
      </c>
      <c r="AY172" s="17" t="s">
        <v>119</v>
      </c>
      <c r="BE172" s="171">
        <f>IF(N172="základní",J172,0)</f>
        <v>0</v>
      </c>
      <c r="BF172" s="171">
        <f>IF(N172="snížená",J172,0)</f>
        <v>0</v>
      </c>
      <c r="BG172" s="171">
        <f>IF(N172="zákl. přenesená",J172,0)</f>
        <v>0</v>
      </c>
      <c r="BH172" s="171">
        <f>IF(N172="sníž. přenesená",J172,0)</f>
        <v>0</v>
      </c>
      <c r="BI172" s="171">
        <f>IF(N172="nulová",J172,0)</f>
        <v>0</v>
      </c>
      <c r="BJ172" s="17" t="s">
        <v>22</v>
      </c>
      <c r="BK172" s="171">
        <f>ROUND(I172*H172,2)</f>
        <v>0</v>
      </c>
      <c r="BL172" s="17" t="s">
        <v>126</v>
      </c>
      <c r="BM172" s="17" t="s">
        <v>247</v>
      </c>
    </row>
    <row r="173" spans="2:51" s="11" customFormat="1" ht="13.5">
      <c r="B173" s="175"/>
      <c r="D173" s="172" t="s">
        <v>132</v>
      </c>
      <c r="E173" s="176" t="s">
        <v>20</v>
      </c>
      <c r="F173" s="177" t="s">
        <v>248</v>
      </c>
      <c r="H173" s="178" t="s">
        <v>20</v>
      </c>
      <c r="I173" s="179"/>
      <c r="L173" s="175"/>
      <c r="M173" s="180"/>
      <c r="N173" s="181"/>
      <c r="O173" s="181"/>
      <c r="P173" s="181"/>
      <c r="Q173" s="181"/>
      <c r="R173" s="181"/>
      <c r="S173" s="181"/>
      <c r="T173" s="182"/>
      <c r="AT173" s="178" t="s">
        <v>132</v>
      </c>
      <c r="AU173" s="178" t="s">
        <v>80</v>
      </c>
      <c r="AV173" s="11" t="s">
        <v>22</v>
      </c>
      <c r="AW173" s="11" t="s">
        <v>36</v>
      </c>
      <c r="AX173" s="11" t="s">
        <v>72</v>
      </c>
      <c r="AY173" s="178" t="s">
        <v>119</v>
      </c>
    </row>
    <row r="174" spans="2:51" s="11" customFormat="1" ht="13.5">
      <c r="B174" s="175"/>
      <c r="D174" s="172" t="s">
        <v>132</v>
      </c>
      <c r="E174" s="176" t="s">
        <v>20</v>
      </c>
      <c r="F174" s="177" t="s">
        <v>249</v>
      </c>
      <c r="H174" s="178" t="s">
        <v>20</v>
      </c>
      <c r="I174" s="179"/>
      <c r="L174" s="175"/>
      <c r="M174" s="180"/>
      <c r="N174" s="181"/>
      <c r="O174" s="181"/>
      <c r="P174" s="181"/>
      <c r="Q174" s="181"/>
      <c r="R174" s="181"/>
      <c r="S174" s="181"/>
      <c r="T174" s="182"/>
      <c r="AT174" s="178" t="s">
        <v>132</v>
      </c>
      <c r="AU174" s="178" t="s">
        <v>80</v>
      </c>
      <c r="AV174" s="11" t="s">
        <v>22</v>
      </c>
      <c r="AW174" s="11" t="s">
        <v>36</v>
      </c>
      <c r="AX174" s="11" t="s">
        <v>72</v>
      </c>
      <c r="AY174" s="178" t="s">
        <v>119</v>
      </c>
    </row>
    <row r="175" spans="2:51" s="11" customFormat="1" ht="13.5">
      <c r="B175" s="175"/>
      <c r="D175" s="172" t="s">
        <v>132</v>
      </c>
      <c r="E175" s="176" t="s">
        <v>20</v>
      </c>
      <c r="F175" s="177" t="s">
        <v>250</v>
      </c>
      <c r="H175" s="178" t="s">
        <v>20</v>
      </c>
      <c r="I175" s="179"/>
      <c r="L175" s="175"/>
      <c r="M175" s="180"/>
      <c r="N175" s="181"/>
      <c r="O175" s="181"/>
      <c r="P175" s="181"/>
      <c r="Q175" s="181"/>
      <c r="R175" s="181"/>
      <c r="S175" s="181"/>
      <c r="T175" s="182"/>
      <c r="AT175" s="178" t="s">
        <v>132</v>
      </c>
      <c r="AU175" s="178" t="s">
        <v>80</v>
      </c>
      <c r="AV175" s="11" t="s">
        <v>22</v>
      </c>
      <c r="AW175" s="11" t="s">
        <v>36</v>
      </c>
      <c r="AX175" s="11" t="s">
        <v>72</v>
      </c>
      <c r="AY175" s="178" t="s">
        <v>119</v>
      </c>
    </row>
    <row r="176" spans="2:51" s="11" customFormat="1" ht="13.5">
      <c r="B176" s="175"/>
      <c r="D176" s="172" t="s">
        <v>132</v>
      </c>
      <c r="E176" s="176" t="s">
        <v>20</v>
      </c>
      <c r="F176" s="177" t="s">
        <v>251</v>
      </c>
      <c r="H176" s="178" t="s">
        <v>20</v>
      </c>
      <c r="I176" s="179"/>
      <c r="L176" s="175"/>
      <c r="M176" s="180"/>
      <c r="N176" s="181"/>
      <c r="O176" s="181"/>
      <c r="P176" s="181"/>
      <c r="Q176" s="181"/>
      <c r="R176" s="181"/>
      <c r="S176" s="181"/>
      <c r="T176" s="182"/>
      <c r="AT176" s="178" t="s">
        <v>132</v>
      </c>
      <c r="AU176" s="178" t="s">
        <v>80</v>
      </c>
      <c r="AV176" s="11" t="s">
        <v>22</v>
      </c>
      <c r="AW176" s="11" t="s">
        <v>36</v>
      </c>
      <c r="AX176" s="11" t="s">
        <v>72</v>
      </c>
      <c r="AY176" s="178" t="s">
        <v>119</v>
      </c>
    </row>
    <row r="177" spans="2:51" s="11" customFormat="1" ht="13.5">
      <c r="B177" s="175"/>
      <c r="D177" s="172" t="s">
        <v>132</v>
      </c>
      <c r="E177" s="176" t="s">
        <v>20</v>
      </c>
      <c r="F177" s="177" t="s">
        <v>252</v>
      </c>
      <c r="H177" s="178" t="s">
        <v>20</v>
      </c>
      <c r="I177" s="179"/>
      <c r="L177" s="175"/>
      <c r="M177" s="180"/>
      <c r="N177" s="181"/>
      <c r="O177" s="181"/>
      <c r="P177" s="181"/>
      <c r="Q177" s="181"/>
      <c r="R177" s="181"/>
      <c r="S177" s="181"/>
      <c r="T177" s="182"/>
      <c r="AT177" s="178" t="s">
        <v>132</v>
      </c>
      <c r="AU177" s="178" t="s">
        <v>80</v>
      </c>
      <c r="AV177" s="11" t="s">
        <v>22</v>
      </c>
      <c r="AW177" s="11" t="s">
        <v>36</v>
      </c>
      <c r="AX177" s="11" t="s">
        <v>72</v>
      </c>
      <c r="AY177" s="178" t="s">
        <v>119</v>
      </c>
    </row>
    <row r="178" spans="2:51" s="11" customFormat="1" ht="13.5">
      <c r="B178" s="175"/>
      <c r="D178" s="172" t="s">
        <v>132</v>
      </c>
      <c r="E178" s="176" t="s">
        <v>20</v>
      </c>
      <c r="F178" s="177" t="s">
        <v>253</v>
      </c>
      <c r="H178" s="178" t="s">
        <v>20</v>
      </c>
      <c r="I178" s="179"/>
      <c r="L178" s="175"/>
      <c r="M178" s="180"/>
      <c r="N178" s="181"/>
      <c r="O178" s="181"/>
      <c r="P178" s="181"/>
      <c r="Q178" s="181"/>
      <c r="R178" s="181"/>
      <c r="S178" s="181"/>
      <c r="T178" s="182"/>
      <c r="AT178" s="178" t="s">
        <v>132</v>
      </c>
      <c r="AU178" s="178" t="s">
        <v>80</v>
      </c>
      <c r="AV178" s="11" t="s">
        <v>22</v>
      </c>
      <c r="AW178" s="11" t="s">
        <v>36</v>
      </c>
      <c r="AX178" s="11" t="s">
        <v>72</v>
      </c>
      <c r="AY178" s="178" t="s">
        <v>119</v>
      </c>
    </row>
    <row r="179" spans="2:51" s="11" customFormat="1" ht="13.5">
      <c r="B179" s="175"/>
      <c r="D179" s="172" t="s">
        <v>132</v>
      </c>
      <c r="E179" s="176" t="s">
        <v>20</v>
      </c>
      <c r="F179" s="177" t="s">
        <v>254</v>
      </c>
      <c r="H179" s="178" t="s">
        <v>20</v>
      </c>
      <c r="I179" s="179"/>
      <c r="L179" s="175"/>
      <c r="M179" s="180"/>
      <c r="N179" s="181"/>
      <c r="O179" s="181"/>
      <c r="P179" s="181"/>
      <c r="Q179" s="181"/>
      <c r="R179" s="181"/>
      <c r="S179" s="181"/>
      <c r="T179" s="182"/>
      <c r="AT179" s="178" t="s">
        <v>132</v>
      </c>
      <c r="AU179" s="178" t="s">
        <v>80</v>
      </c>
      <c r="AV179" s="11" t="s">
        <v>22</v>
      </c>
      <c r="AW179" s="11" t="s">
        <v>36</v>
      </c>
      <c r="AX179" s="11" t="s">
        <v>72</v>
      </c>
      <c r="AY179" s="178" t="s">
        <v>119</v>
      </c>
    </row>
    <row r="180" spans="2:51" s="11" customFormat="1" ht="13.5">
      <c r="B180" s="175"/>
      <c r="D180" s="172" t="s">
        <v>132</v>
      </c>
      <c r="E180" s="176" t="s">
        <v>20</v>
      </c>
      <c r="F180" s="177" t="s">
        <v>255</v>
      </c>
      <c r="H180" s="178" t="s">
        <v>20</v>
      </c>
      <c r="I180" s="179"/>
      <c r="L180" s="175"/>
      <c r="M180" s="180"/>
      <c r="N180" s="181"/>
      <c r="O180" s="181"/>
      <c r="P180" s="181"/>
      <c r="Q180" s="181"/>
      <c r="R180" s="181"/>
      <c r="S180" s="181"/>
      <c r="T180" s="182"/>
      <c r="AT180" s="178" t="s">
        <v>132</v>
      </c>
      <c r="AU180" s="178" t="s">
        <v>80</v>
      </c>
      <c r="AV180" s="11" t="s">
        <v>22</v>
      </c>
      <c r="AW180" s="11" t="s">
        <v>36</v>
      </c>
      <c r="AX180" s="11" t="s">
        <v>72</v>
      </c>
      <c r="AY180" s="178" t="s">
        <v>119</v>
      </c>
    </row>
    <row r="181" spans="2:51" s="11" customFormat="1" ht="13.5">
      <c r="B181" s="175"/>
      <c r="D181" s="172" t="s">
        <v>132</v>
      </c>
      <c r="E181" s="176" t="s">
        <v>20</v>
      </c>
      <c r="F181" s="177" t="s">
        <v>256</v>
      </c>
      <c r="H181" s="178" t="s">
        <v>20</v>
      </c>
      <c r="I181" s="179"/>
      <c r="L181" s="175"/>
      <c r="M181" s="180"/>
      <c r="N181" s="181"/>
      <c r="O181" s="181"/>
      <c r="P181" s="181"/>
      <c r="Q181" s="181"/>
      <c r="R181" s="181"/>
      <c r="S181" s="181"/>
      <c r="T181" s="182"/>
      <c r="AT181" s="178" t="s">
        <v>132</v>
      </c>
      <c r="AU181" s="178" t="s">
        <v>80</v>
      </c>
      <c r="AV181" s="11" t="s">
        <v>22</v>
      </c>
      <c r="AW181" s="11" t="s">
        <v>36</v>
      </c>
      <c r="AX181" s="11" t="s">
        <v>72</v>
      </c>
      <c r="AY181" s="178" t="s">
        <v>119</v>
      </c>
    </row>
    <row r="182" spans="2:51" s="12" customFormat="1" ht="13.5">
      <c r="B182" s="183"/>
      <c r="D182" s="172" t="s">
        <v>132</v>
      </c>
      <c r="E182" s="184" t="s">
        <v>20</v>
      </c>
      <c r="F182" s="185" t="s">
        <v>257</v>
      </c>
      <c r="H182" s="186">
        <v>4</v>
      </c>
      <c r="I182" s="187"/>
      <c r="L182" s="183"/>
      <c r="M182" s="188"/>
      <c r="N182" s="189"/>
      <c r="O182" s="189"/>
      <c r="P182" s="189"/>
      <c r="Q182" s="189"/>
      <c r="R182" s="189"/>
      <c r="S182" s="189"/>
      <c r="T182" s="190"/>
      <c r="AT182" s="184" t="s">
        <v>132</v>
      </c>
      <c r="AU182" s="184" t="s">
        <v>80</v>
      </c>
      <c r="AV182" s="12" t="s">
        <v>80</v>
      </c>
      <c r="AW182" s="12" t="s">
        <v>36</v>
      </c>
      <c r="AX182" s="12" t="s">
        <v>72</v>
      </c>
      <c r="AY182" s="184" t="s">
        <v>119</v>
      </c>
    </row>
    <row r="183" spans="2:51" s="12" customFormat="1" ht="13.5">
      <c r="B183" s="183"/>
      <c r="D183" s="172" t="s">
        <v>132</v>
      </c>
      <c r="E183" s="184" t="s">
        <v>20</v>
      </c>
      <c r="F183" s="185" t="s">
        <v>258</v>
      </c>
      <c r="H183" s="186">
        <v>6</v>
      </c>
      <c r="I183" s="187"/>
      <c r="L183" s="183"/>
      <c r="M183" s="188"/>
      <c r="N183" s="189"/>
      <c r="O183" s="189"/>
      <c r="P183" s="189"/>
      <c r="Q183" s="189"/>
      <c r="R183" s="189"/>
      <c r="S183" s="189"/>
      <c r="T183" s="190"/>
      <c r="AT183" s="184" t="s">
        <v>132</v>
      </c>
      <c r="AU183" s="184" t="s">
        <v>80</v>
      </c>
      <c r="AV183" s="12" t="s">
        <v>80</v>
      </c>
      <c r="AW183" s="12" t="s">
        <v>36</v>
      </c>
      <c r="AX183" s="12" t="s">
        <v>72</v>
      </c>
      <c r="AY183" s="184" t="s">
        <v>119</v>
      </c>
    </row>
    <row r="184" spans="2:51" s="12" customFormat="1" ht="13.5">
      <c r="B184" s="183"/>
      <c r="D184" s="172" t="s">
        <v>132</v>
      </c>
      <c r="E184" s="184" t="s">
        <v>20</v>
      </c>
      <c r="F184" s="185" t="s">
        <v>259</v>
      </c>
      <c r="H184" s="186">
        <v>5</v>
      </c>
      <c r="I184" s="187"/>
      <c r="L184" s="183"/>
      <c r="M184" s="188"/>
      <c r="N184" s="189"/>
      <c r="O184" s="189"/>
      <c r="P184" s="189"/>
      <c r="Q184" s="189"/>
      <c r="R184" s="189"/>
      <c r="S184" s="189"/>
      <c r="T184" s="190"/>
      <c r="AT184" s="184" t="s">
        <v>132</v>
      </c>
      <c r="AU184" s="184" t="s">
        <v>80</v>
      </c>
      <c r="AV184" s="12" t="s">
        <v>80</v>
      </c>
      <c r="AW184" s="12" t="s">
        <v>36</v>
      </c>
      <c r="AX184" s="12" t="s">
        <v>72</v>
      </c>
      <c r="AY184" s="184" t="s">
        <v>119</v>
      </c>
    </row>
    <row r="185" spans="2:51" s="13" customFormat="1" ht="13.5">
      <c r="B185" s="191"/>
      <c r="D185" s="172" t="s">
        <v>132</v>
      </c>
      <c r="E185" s="192" t="s">
        <v>20</v>
      </c>
      <c r="F185" s="193" t="s">
        <v>142</v>
      </c>
      <c r="H185" s="194">
        <v>15</v>
      </c>
      <c r="I185" s="195"/>
      <c r="L185" s="191"/>
      <c r="M185" s="196"/>
      <c r="N185" s="197"/>
      <c r="O185" s="197"/>
      <c r="P185" s="197"/>
      <c r="Q185" s="197"/>
      <c r="R185" s="197"/>
      <c r="S185" s="197"/>
      <c r="T185" s="198"/>
      <c r="AT185" s="199" t="s">
        <v>132</v>
      </c>
      <c r="AU185" s="199" t="s">
        <v>80</v>
      </c>
      <c r="AV185" s="13" t="s">
        <v>126</v>
      </c>
      <c r="AW185" s="13" t="s">
        <v>36</v>
      </c>
      <c r="AX185" s="13" t="s">
        <v>22</v>
      </c>
      <c r="AY185" s="199" t="s">
        <v>119</v>
      </c>
    </row>
    <row r="186" spans="2:63" s="10" customFormat="1" ht="29.25" customHeight="1">
      <c r="B186" s="145"/>
      <c r="D186" s="156" t="s">
        <v>71</v>
      </c>
      <c r="E186" s="157" t="s">
        <v>164</v>
      </c>
      <c r="F186" s="157" t="s">
        <v>260</v>
      </c>
      <c r="I186" s="148"/>
      <c r="J186" s="158">
        <f>BK186</f>
        <v>0</v>
      </c>
      <c r="L186" s="145"/>
      <c r="M186" s="150"/>
      <c r="N186" s="151"/>
      <c r="O186" s="151"/>
      <c r="P186" s="152">
        <f>SUM(P187:P196)</f>
        <v>0</v>
      </c>
      <c r="Q186" s="151"/>
      <c r="R186" s="152">
        <f>SUM(R187:R196)</f>
        <v>80.98696875</v>
      </c>
      <c r="S186" s="151"/>
      <c r="T186" s="153">
        <f>SUM(T187:T196)</f>
        <v>0</v>
      </c>
      <c r="AR186" s="146" t="s">
        <v>22</v>
      </c>
      <c r="AT186" s="154" t="s">
        <v>71</v>
      </c>
      <c r="AU186" s="154" t="s">
        <v>22</v>
      </c>
      <c r="AY186" s="146" t="s">
        <v>119</v>
      </c>
      <c r="BK186" s="155">
        <f>SUM(BK187:BK196)</f>
        <v>0</v>
      </c>
    </row>
    <row r="187" spans="2:65" s="1" customFormat="1" ht="22.5" customHeight="1">
      <c r="B187" s="159"/>
      <c r="C187" s="160" t="s">
        <v>8</v>
      </c>
      <c r="D187" s="160" t="s">
        <v>121</v>
      </c>
      <c r="E187" s="161" t="s">
        <v>261</v>
      </c>
      <c r="F187" s="162" t="s">
        <v>262</v>
      </c>
      <c r="G187" s="163" t="s">
        <v>198</v>
      </c>
      <c r="H187" s="164">
        <v>209.675</v>
      </c>
      <c r="I187" s="165"/>
      <c r="J187" s="166">
        <f>ROUND(I187*H187,2)</f>
        <v>0</v>
      </c>
      <c r="K187" s="162" t="s">
        <v>125</v>
      </c>
      <c r="L187" s="34"/>
      <c r="M187" s="167" t="s">
        <v>20</v>
      </c>
      <c r="N187" s="168" t="s">
        <v>43</v>
      </c>
      <c r="O187" s="35"/>
      <c r="P187" s="169">
        <f>O187*H187</f>
        <v>0</v>
      </c>
      <c r="Q187" s="169">
        <v>0.38625</v>
      </c>
      <c r="R187" s="169">
        <f>Q187*H187</f>
        <v>80.98696875</v>
      </c>
      <c r="S187" s="169">
        <v>0</v>
      </c>
      <c r="T187" s="170">
        <f>S187*H187</f>
        <v>0</v>
      </c>
      <c r="AR187" s="17" t="s">
        <v>126</v>
      </c>
      <c r="AT187" s="17" t="s">
        <v>121</v>
      </c>
      <c r="AU187" s="17" t="s">
        <v>80</v>
      </c>
      <c r="AY187" s="17" t="s">
        <v>119</v>
      </c>
      <c r="BE187" s="171">
        <f>IF(N187="základní",J187,0)</f>
        <v>0</v>
      </c>
      <c r="BF187" s="171">
        <f>IF(N187="snížená",J187,0)</f>
        <v>0</v>
      </c>
      <c r="BG187" s="171">
        <f>IF(N187="zákl. přenesená",J187,0)</f>
        <v>0</v>
      </c>
      <c r="BH187" s="171">
        <f>IF(N187="sníž. přenesená",J187,0)</f>
        <v>0</v>
      </c>
      <c r="BI187" s="171">
        <f>IF(N187="nulová",J187,0)</f>
        <v>0</v>
      </c>
      <c r="BJ187" s="17" t="s">
        <v>22</v>
      </c>
      <c r="BK187" s="171">
        <f>ROUND(I187*H187,2)</f>
        <v>0</v>
      </c>
      <c r="BL187" s="17" t="s">
        <v>126</v>
      </c>
      <c r="BM187" s="17" t="s">
        <v>263</v>
      </c>
    </row>
    <row r="188" spans="2:47" s="1" customFormat="1" ht="27">
      <c r="B188" s="34"/>
      <c r="D188" s="172" t="s">
        <v>128</v>
      </c>
      <c r="F188" s="173" t="s">
        <v>264</v>
      </c>
      <c r="I188" s="133"/>
      <c r="L188" s="34"/>
      <c r="M188" s="63"/>
      <c r="N188" s="35"/>
      <c r="O188" s="35"/>
      <c r="P188" s="35"/>
      <c r="Q188" s="35"/>
      <c r="R188" s="35"/>
      <c r="S188" s="35"/>
      <c r="T188" s="64"/>
      <c r="AT188" s="17" t="s">
        <v>128</v>
      </c>
      <c r="AU188" s="17" t="s">
        <v>80</v>
      </c>
    </row>
    <row r="189" spans="2:51" s="11" customFormat="1" ht="13.5">
      <c r="B189" s="175"/>
      <c r="D189" s="172" t="s">
        <v>132</v>
      </c>
      <c r="E189" s="176" t="s">
        <v>20</v>
      </c>
      <c r="F189" s="177" t="s">
        <v>265</v>
      </c>
      <c r="H189" s="178" t="s">
        <v>20</v>
      </c>
      <c r="I189" s="179"/>
      <c r="L189" s="175"/>
      <c r="M189" s="180"/>
      <c r="N189" s="181"/>
      <c r="O189" s="181"/>
      <c r="P189" s="181"/>
      <c r="Q189" s="181"/>
      <c r="R189" s="181"/>
      <c r="S189" s="181"/>
      <c r="T189" s="182"/>
      <c r="AT189" s="178" t="s">
        <v>132</v>
      </c>
      <c r="AU189" s="178" t="s">
        <v>80</v>
      </c>
      <c r="AV189" s="11" t="s">
        <v>22</v>
      </c>
      <c r="AW189" s="11" t="s">
        <v>36</v>
      </c>
      <c r="AX189" s="11" t="s">
        <v>72</v>
      </c>
      <c r="AY189" s="178" t="s">
        <v>119</v>
      </c>
    </row>
    <row r="190" spans="2:51" s="11" customFormat="1" ht="13.5">
      <c r="B190" s="175"/>
      <c r="D190" s="172" t="s">
        <v>132</v>
      </c>
      <c r="E190" s="176" t="s">
        <v>20</v>
      </c>
      <c r="F190" s="177" t="s">
        <v>240</v>
      </c>
      <c r="H190" s="178" t="s">
        <v>20</v>
      </c>
      <c r="I190" s="179"/>
      <c r="L190" s="175"/>
      <c r="M190" s="180"/>
      <c r="N190" s="181"/>
      <c r="O190" s="181"/>
      <c r="P190" s="181"/>
      <c r="Q190" s="181"/>
      <c r="R190" s="181"/>
      <c r="S190" s="181"/>
      <c r="T190" s="182"/>
      <c r="AT190" s="178" t="s">
        <v>132</v>
      </c>
      <c r="AU190" s="178" t="s">
        <v>80</v>
      </c>
      <c r="AV190" s="11" t="s">
        <v>22</v>
      </c>
      <c r="AW190" s="11" t="s">
        <v>36</v>
      </c>
      <c r="AX190" s="11" t="s">
        <v>72</v>
      </c>
      <c r="AY190" s="178" t="s">
        <v>119</v>
      </c>
    </row>
    <row r="191" spans="2:51" s="12" customFormat="1" ht="13.5">
      <c r="B191" s="183"/>
      <c r="D191" s="172" t="s">
        <v>132</v>
      </c>
      <c r="E191" s="184" t="s">
        <v>20</v>
      </c>
      <c r="F191" s="185" t="s">
        <v>266</v>
      </c>
      <c r="H191" s="186">
        <v>91.5</v>
      </c>
      <c r="I191" s="187"/>
      <c r="L191" s="183"/>
      <c r="M191" s="188"/>
      <c r="N191" s="189"/>
      <c r="O191" s="189"/>
      <c r="P191" s="189"/>
      <c r="Q191" s="189"/>
      <c r="R191" s="189"/>
      <c r="S191" s="189"/>
      <c r="T191" s="190"/>
      <c r="AT191" s="184" t="s">
        <v>132</v>
      </c>
      <c r="AU191" s="184" t="s">
        <v>80</v>
      </c>
      <c r="AV191" s="12" t="s">
        <v>80</v>
      </c>
      <c r="AW191" s="12" t="s">
        <v>36</v>
      </c>
      <c r="AX191" s="12" t="s">
        <v>72</v>
      </c>
      <c r="AY191" s="184" t="s">
        <v>119</v>
      </c>
    </row>
    <row r="192" spans="2:51" s="11" customFormat="1" ht="13.5">
      <c r="B192" s="175"/>
      <c r="D192" s="172" t="s">
        <v>132</v>
      </c>
      <c r="E192" s="176" t="s">
        <v>20</v>
      </c>
      <c r="F192" s="177" t="s">
        <v>267</v>
      </c>
      <c r="H192" s="178" t="s">
        <v>20</v>
      </c>
      <c r="I192" s="179"/>
      <c r="L192" s="175"/>
      <c r="M192" s="180"/>
      <c r="N192" s="181"/>
      <c r="O192" s="181"/>
      <c r="P192" s="181"/>
      <c r="Q192" s="181"/>
      <c r="R192" s="181"/>
      <c r="S192" s="181"/>
      <c r="T192" s="182"/>
      <c r="AT192" s="178" t="s">
        <v>132</v>
      </c>
      <c r="AU192" s="178" t="s">
        <v>80</v>
      </c>
      <c r="AV192" s="11" t="s">
        <v>22</v>
      </c>
      <c r="AW192" s="11" t="s">
        <v>36</v>
      </c>
      <c r="AX192" s="11" t="s">
        <v>72</v>
      </c>
      <c r="AY192" s="178" t="s">
        <v>119</v>
      </c>
    </row>
    <row r="193" spans="2:51" s="12" customFormat="1" ht="13.5">
      <c r="B193" s="183"/>
      <c r="D193" s="172" t="s">
        <v>132</v>
      </c>
      <c r="E193" s="184" t="s">
        <v>20</v>
      </c>
      <c r="F193" s="185" t="s">
        <v>268</v>
      </c>
      <c r="H193" s="186">
        <v>30.675</v>
      </c>
      <c r="I193" s="187"/>
      <c r="L193" s="183"/>
      <c r="M193" s="188"/>
      <c r="N193" s="189"/>
      <c r="O193" s="189"/>
      <c r="P193" s="189"/>
      <c r="Q193" s="189"/>
      <c r="R193" s="189"/>
      <c r="S193" s="189"/>
      <c r="T193" s="190"/>
      <c r="AT193" s="184" t="s">
        <v>132</v>
      </c>
      <c r="AU193" s="184" t="s">
        <v>80</v>
      </c>
      <c r="AV193" s="12" t="s">
        <v>80</v>
      </c>
      <c r="AW193" s="12" t="s">
        <v>36</v>
      </c>
      <c r="AX193" s="12" t="s">
        <v>72</v>
      </c>
      <c r="AY193" s="184" t="s">
        <v>119</v>
      </c>
    </row>
    <row r="194" spans="2:51" s="11" customFormat="1" ht="13.5">
      <c r="B194" s="175"/>
      <c r="D194" s="172" t="s">
        <v>132</v>
      </c>
      <c r="E194" s="176" t="s">
        <v>20</v>
      </c>
      <c r="F194" s="177" t="s">
        <v>269</v>
      </c>
      <c r="H194" s="178" t="s">
        <v>20</v>
      </c>
      <c r="I194" s="179"/>
      <c r="L194" s="175"/>
      <c r="M194" s="180"/>
      <c r="N194" s="181"/>
      <c r="O194" s="181"/>
      <c r="P194" s="181"/>
      <c r="Q194" s="181"/>
      <c r="R194" s="181"/>
      <c r="S194" s="181"/>
      <c r="T194" s="182"/>
      <c r="AT194" s="178" t="s">
        <v>132</v>
      </c>
      <c r="AU194" s="178" t="s">
        <v>80</v>
      </c>
      <c r="AV194" s="11" t="s">
        <v>22</v>
      </c>
      <c r="AW194" s="11" t="s">
        <v>36</v>
      </c>
      <c r="AX194" s="11" t="s">
        <v>72</v>
      </c>
      <c r="AY194" s="178" t="s">
        <v>119</v>
      </c>
    </row>
    <row r="195" spans="2:51" s="12" customFormat="1" ht="13.5">
      <c r="B195" s="183"/>
      <c r="D195" s="172" t="s">
        <v>132</v>
      </c>
      <c r="E195" s="184" t="s">
        <v>20</v>
      </c>
      <c r="F195" s="185" t="s">
        <v>270</v>
      </c>
      <c r="H195" s="186">
        <v>87.5</v>
      </c>
      <c r="I195" s="187"/>
      <c r="L195" s="183"/>
      <c r="M195" s="188"/>
      <c r="N195" s="189"/>
      <c r="O195" s="189"/>
      <c r="P195" s="189"/>
      <c r="Q195" s="189"/>
      <c r="R195" s="189"/>
      <c r="S195" s="189"/>
      <c r="T195" s="190"/>
      <c r="AT195" s="184" t="s">
        <v>132</v>
      </c>
      <c r="AU195" s="184" t="s">
        <v>80</v>
      </c>
      <c r="AV195" s="12" t="s">
        <v>80</v>
      </c>
      <c r="AW195" s="12" t="s">
        <v>36</v>
      </c>
      <c r="AX195" s="12" t="s">
        <v>72</v>
      </c>
      <c r="AY195" s="184" t="s">
        <v>119</v>
      </c>
    </row>
    <row r="196" spans="2:51" s="13" customFormat="1" ht="13.5">
      <c r="B196" s="191"/>
      <c r="D196" s="172" t="s">
        <v>132</v>
      </c>
      <c r="E196" s="192" t="s">
        <v>20</v>
      </c>
      <c r="F196" s="193" t="s">
        <v>142</v>
      </c>
      <c r="H196" s="194">
        <v>209.675</v>
      </c>
      <c r="I196" s="195"/>
      <c r="L196" s="191"/>
      <c r="M196" s="196"/>
      <c r="N196" s="197"/>
      <c r="O196" s="197"/>
      <c r="P196" s="197"/>
      <c r="Q196" s="197"/>
      <c r="R196" s="197"/>
      <c r="S196" s="197"/>
      <c r="T196" s="198"/>
      <c r="AT196" s="199" t="s">
        <v>132</v>
      </c>
      <c r="AU196" s="199" t="s">
        <v>80</v>
      </c>
      <c r="AV196" s="13" t="s">
        <v>126</v>
      </c>
      <c r="AW196" s="13" t="s">
        <v>36</v>
      </c>
      <c r="AX196" s="13" t="s">
        <v>22</v>
      </c>
      <c r="AY196" s="199" t="s">
        <v>119</v>
      </c>
    </row>
    <row r="197" spans="2:63" s="10" customFormat="1" ht="29.25" customHeight="1">
      <c r="B197" s="145"/>
      <c r="D197" s="156" t="s">
        <v>71</v>
      </c>
      <c r="E197" s="157" t="s">
        <v>195</v>
      </c>
      <c r="F197" s="157" t="s">
        <v>271</v>
      </c>
      <c r="I197" s="148"/>
      <c r="J197" s="158">
        <f>BK197</f>
        <v>0</v>
      </c>
      <c r="L197" s="145"/>
      <c r="M197" s="150"/>
      <c r="N197" s="151"/>
      <c r="O197" s="151"/>
      <c r="P197" s="152">
        <f>SUM(P198:P245)</f>
        <v>0</v>
      </c>
      <c r="Q197" s="151"/>
      <c r="R197" s="152">
        <f>SUM(R198:R245)</f>
        <v>1.2385365</v>
      </c>
      <c r="S197" s="151"/>
      <c r="T197" s="153">
        <f>SUM(T198:T245)</f>
        <v>0</v>
      </c>
      <c r="AR197" s="146" t="s">
        <v>22</v>
      </c>
      <c r="AT197" s="154" t="s">
        <v>71</v>
      </c>
      <c r="AU197" s="154" t="s">
        <v>22</v>
      </c>
      <c r="AY197" s="146" t="s">
        <v>119</v>
      </c>
      <c r="BK197" s="155">
        <f>SUM(BK198:BK245)</f>
        <v>0</v>
      </c>
    </row>
    <row r="198" spans="2:65" s="1" customFormat="1" ht="22.5" customHeight="1">
      <c r="B198" s="159"/>
      <c r="C198" s="160" t="s">
        <v>272</v>
      </c>
      <c r="D198" s="160" t="s">
        <v>121</v>
      </c>
      <c r="E198" s="161" t="s">
        <v>273</v>
      </c>
      <c r="F198" s="162" t="s">
        <v>274</v>
      </c>
      <c r="G198" s="163" t="s">
        <v>275</v>
      </c>
      <c r="H198" s="164">
        <v>6</v>
      </c>
      <c r="I198" s="165"/>
      <c r="J198" s="166">
        <f>ROUND(I198*H198,2)</f>
        <v>0</v>
      </c>
      <c r="K198" s="162" t="s">
        <v>125</v>
      </c>
      <c r="L198" s="34"/>
      <c r="M198" s="167" t="s">
        <v>20</v>
      </c>
      <c r="N198" s="168" t="s">
        <v>43</v>
      </c>
      <c r="O198" s="35"/>
      <c r="P198" s="169">
        <f>O198*H198</f>
        <v>0</v>
      </c>
      <c r="Q198" s="169">
        <v>0.0007</v>
      </c>
      <c r="R198" s="169">
        <f>Q198*H198</f>
        <v>0.0042</v>
      </c>
      <c r="S198" s="169">
        <v>0</v>
      </c>
      <c r="T198" s="170">
        <f>S198*H198</f>
        <v>0</v>
      </c>
      <c r="AR198" s="17" t="s">
        <v>126</v>
      </c>
      <c r="AT198" s="17" t="s">
        <v>121</v>
      </c>
      <c r="AU198" s="17" t="s">
        <v>80</v>
      </c>
      <c r="AY198" s="17" t="s">
        <v>119</v>
      </c>
      <c r="BE198" s="171">
        <f>IF(N198="základní",J198,0)</f>
        <v>0</v>
      </c>
      <c r="BF198" s="171">
        <f>IF(N198="snížená",J198,0)</f>
        <v>0</v>
      </c>
      <c r="BG198" s="171">
        <f>IF(N198="zákl. přenesená",J198,0)</f>
        <v>0</v>
      </c>
      <c r="BH198" s="171">
        <f>IF(N198="sníž. přenesená",J198,0)</f>
        <v>0</v>
      </c>
      <c r="BI198" s="171">
        <f>IF(N198="nulová",J198,0)</f>
        <v>0</v>
      </c>
      <c r="BJ198" s="17" t="s">
        <v>22</v>
      </c>
      <c r="BK198" s="171">
        <f>ROUND(I198*H198,2)</f>
        <v>0</v>
      </c>
      <c r="BL198" s="17" t="s">
        <v>126</v>
      </c>
      <c r="BM198" s="17" t="s">
        <v>276</v>
      </c>
    </row>
    <row r="199" spans="2:47" s="1" customFormat="1" ht="13.5">
      <c r="B199" s="34"/>
      <c r="D199" s="172" t="s">
        <v>128</v>
      </c>
      <c r="F199" s="173" t="s">
        <v>277</v>
      </c>
      <c r="I199" s="133"/>
      <c r="L199" s="34"/>
      <c r="M199" s="63"/>
      <c r="N199" s="35"/>
      <c r="O199" s="35"/>
      <c r="P199" s="35"/>
      <c r="Q199" s="35"/>
      <c r="R199" s="35"/>
      <c r="S199" s="35"/>
      <c r="T199" s="64"/>
      <c r="AT199" s="17" t="s">
        <v>128</v>
      </c>
      <c r="AU199" s="17" t="s">
        <v>80</v>
      </c>
    </row>
    <row r="200" spans="2:47" s="1" customFormat="1" ht="148.5">
      <c r="B200" s="34"/>
      <c r="D200" s="172" t="s">
        <v>130</v>
      </c>
      <c r="F200" s="174" t="s">
        <v>278</v>
      </c>
      <c r="I200" s="133"/>
      <c r="L200" s="34"/>
      <c r="M200" s="63"/>
      <c r="N200" s="35"/>
      <c r="O200" s="35"/>
      <c r="P200" s="35"/>
      <c r="Q200" s="35"/>
      <c r="R200" s="35"/>
      <c r="S200" s="35"/>
      <c r="T200" s="64"/>
      <c r="AT200" s="17" t="s">
        <v>130</v>
      </c>
      <c r="AU200" s="17" t="s">
        <v>80</v>
      </c>
    </row>
    <row r="201" spans="2:51" s="11" customFormat="1" ht="13.5">
      <c r="B201" s="175"/>
      <c r="D201" s="172" t="s">
        <v>132</v>
      </c>
      <c r="E201" s="176" t="s">
        <v>20</v>
      </c>
      <c r="F201" s="177" t="s">
        <v>279</v>
      </c>
      <c r="H201" s="178" t="s">
        <v>20</v>
      </c>
      <c r="I201" s="179"/>
      <c r="L201" s="175"/>
      <c r="M201" s="180"/>
      <c r="N201" s="181"/>
      <c r="O201" s="181"/>
      <c r="P201" s="181"/>
      <c r="Q201" s="181"/>
      <c r="R201" s="181"/>
      <c r="S201" s="181"/>
      <c r="T201" s="182"/>
      <c r="AT201" s="178" t="s">
        <v>132</v>
      </c>
      <c r="AU201" s="178" t="s">
        <v>80</v>
      </c>
      <c r="AV201" s="11" t="s">
        <v>22</v>
      </c>
      <c r="AW201" s="11" t="s">
        <v>36</v>
      </c>
      <c r="AX201" s="11" t="s">
        <v>72</v>
      </c>
      <c r="AY201" s="178" t="s">
        <v>119</v>
      </c>
    </row>
    <row r="202" spans="2:51" s="12" customFormat="1" ht="13.5">
      <c r="B202" s="183"/>
      <c r="D202" s="200" t="s">
        <v>132</v>
      </c>
      <c r="E202" s="201" t="s">
        <v>20</v>
      </c>
      <c r="F202" s="202" t="s">
        <v>174</v>
      </c>
      <c r="H202" s="203">
        <v>6</v>
      </c>
      <c r="I202" s="187"/>
      <c r="L202" s="183"/>
      <c r="M202" s="188"/>
      <c r="N202" s="189"/>
      <c r="O202" s="189"/>
      <c r="P202" s="189"/>
      <c r="Q202" s="189"/>
      <c r="R202" s="189"/>
      <c r="S202" s="189"/>
      <c r="T202" s="190"/>
      <c r="AT202" s="184" t="s">
        <v>132</v>
      </c>
      <c r="AU202" s="184" t="s">
        <v>80</v>
      </c>
      <c r="AV202" s="12" t="s">
        <v>80</v>
      </c>
      <c r="AW202" s="12" t="s">
        <v>36</v>
      </c>
      <c r="AX202" s="12" t="s">
        <v>22</v>
      </c>
      <c r="AY202" s="184" t="s">
        <v>119</v>
      </c>
    </row>
    <row r="203" spans="2:65" s="1" customFormat="1" ht="22.5" customHeight="1">
      <c r="B203" s="159"/>
      <c r="C203" s="207" t="s">
        <v>280</v>
      </c>
      <c r="D203" s="207" t="s">
        <v>281</v>
      </c>
      <c r="E203" s="208" t="s">
        <v>282</v>
      </c>
      <c r="F203" s="209" t="s">
        <v>283</v>
      </c>
      <c r="G203" s="210" t="s">
        <v>275</v>
      </c>
      <c r="H203" s="211">
        <v>6</v>
      </c>
      <c r="I203" s="212"/>
      <c r="J203" s="213">
        <f>ROUND(I203*H203,2)</f>
        <v>0</v>
      </c>
      <c r="K203" s="209" t="s">
        <v>125</v>
      </c>
      <c r="L203" s="214"/>
      <c r="M203" s="215" t="s">
        <v>20</v>
      </c>
      <c r="N203" s="216" t="s">
        <v>43</v>
      </c>
      <c r="O203" s="35"/>
      <c r="P203" s="169">
        <f>O203*H203</f>
        <v>0</v>
      </c>
      <c r="Q203" s="169">
        <v>0.006</v>
      </c>
      <c r="R203" s="169">
        <f>Q203*H203</f>
        <v>0.036000000000000004</v>
      </c>
      <c r="S203" s="169">
        <v>0</v>
      </c>
      <c r="T203" s="170">
        <f>S203*H203</f>
        <v>0</v>
      </c>
      <c r="AR203" s="17" t="s">
        <v>188</v>
      </c>
      <c r="AT203" s="17" t="s">
        <v>281</v>
      </c>
      <c r="AU203" s="17" t="s">
        <v>80</v>
      </c>
      <c r="AY203" s="17" t="s">
        <v>119</v>
      </c>
      <c r="BE203" s="171">
        <f>IF(N203="základní",J203,0)</f>
        <v>0</v>
      </c>
      <c r="BF203" s="171">
        <f>IF(N203="snížená",J203,0)</f>
        <v>0</v>
      </c>
      <c r="BG203" s="171">
        <f>IF(N203="zákl. přenesená",J203,0)</f>
        <v>0</v>
      </c>
      <c r="BH203" s="171">
        <f>IF(N203="sníž. přenesená",J203,0)</f>
        <v>0</v>
      </c>
      <c r="BI203" s="171">
        <f>IF(N203="nulová",J203,0)</f>
        <v>0</v>
      </c>
      <c r="BJ203" s="17" t="s">
        <v>22</v>
      </c>
      <c r="BK203" s="171">
        <f>ROUND(I203*H203,2)</f>
        <v>0</v>
      </c>
      <c r="BL203" s="17" t="s">
        <v>126</v>
      </c>
      <c r="BM203" s="17" t="s">
        <v>284</v>
      </c>
    </row>
    <row r="204" spans="2:47" s="1" customFormat="1" ht="40.5">
      <c r="B204" s="34"/>
      <c r="D204" s="172" t="s">
        <v>128</v>
      </c>
      <c r="F204" s="173" t="s">
        <v>285</v>
      </c>
      <c r="I204" s="133"/>
      <c r="L204" s="34"/>
      <c r="M204" s="63"/>
      <c r="N204" s="35"/>
      <c r="O204" s="35"/>
      <c r="P204" s="35"/>
      <c r="Q204" s="35"/>
      <c r="R204" s="35"/>
      <c r="S204" s="35"/>
      <c r="T204" s="64"/>
      <c r="AT204" s="17" t="s">
        <v>128</v>
      </c>
      <c r="AU204" s="17" t="s">
        <v>80</v>
      </c>
    </row>
    <row r="205" spans="2:51" s="11" customFormat="1" ht="13.5">
      <c r="B205" s="175"/>
      <c r="D205" s="172" t="s">
        <v>132</v>
      </c>
      <c r="E205" s="176" t="s">
        <v>20</v>
      </c>
      <c r="F205" s="177" t="s">
        <v>286</v>
      </c>
      <c r="H205" s="178" t="s">
        <v>20</v>
      </c>
      <c r="I205" s="179"/>
      <c r="L205" s="175"/>
      <c r="M205" s="180"/>
      <c r="N205" s="181"/>
      <c r="O205" s="181"/>
      <c r="P205" s="181"/>
      <c r="Q205" s="181"/>
      <c r="R205" s="181"/>
      <c r="S205" s="181"/>
      <c r="T205" s="182"/>
      <c r="AT205" s="178" t="s">
        <v>132</v>
      </c>
      <c r="AU205" s="178" t="s">
        <v>80</v>
      </c>
      <c r="AV205" s="11" t="s">
        <v>22</v>
      </c>
      <c r="AW205" s="11" t="s">
        <v>36</v>
      </c>
      <c r="AX205" s="11" t="s">
        <v>72</v>
      </c>
      <c r="AY205" s="178" t="s">
        <v>119</v>
      </c>
    </row>
    <row r="206" spans="2:51" s="12" customFormat="1" ht="13.5">
      <c r="B206" s="183"/>
      <c r="D206" s="200" t="s">
        <v>132</v>
      </c>
      <c r="E206" s="201" t="s">
        <v>20</v>
      </c>
      <c r="F206" s="202" t="s">
        <v>174</v>
      </c>
      <c r="H206" s="203">
        <v>6</v>
      </c>
      <c r="I206" s="187"/>
      <c r="L206" s="183"/>
      <c r="M206" s="188"/>
      <c r="N206" s="189"/>
      <c r="O206" s="189"/>
      <c r="P206" s="189"/>
      <c r="Q206" s="189"/>
      <c r="R206" s="189"/>
      <c r="S206" s="189"/>
      <c r="T206" s="190"/>
      <c r="AT206" s="184" t="s">
        <v>132</v>
      </c>
      <c r="AU206" s="184" t="s">
        <v>80</v>
      </c>
      <c r="AV206" s="12" t="s">
        <v>80</v>
      </c>
      <c r="AW206" s="12" t="s">
        <v>36</v>
      </c>
      <c r="AX206" s="12" t="s">
        <v>22</v>
      </c>
      <c r="AY206" s="184" t="s">
        <v>119</v>
      </c>
    </row>
    <row r="207" spans="2:65" s="1" customFormat="1" ht="22.5" customHeight="1">
      <c r="B207" s="159"/>
      <c r="C207" s="160" t="s">
        <v>287</v>
      </c>
      <c r="D207" s="160" t="s">
        <v>121</v>
      </c>
      <c r="E207" s="161" t="s">
        <v>288</v>
      </c>
      <c r="F207" s="162" t="s">
        <v>289</v>
      </c>
      <c r="G207" s="163" t="s">
        <v>275</v>
      </c>
      <c r="H207" s="164">
        <v>6</v>
      </c>
      <c r="I207" s="165"/>
      <c r="J207" s="166">
        <f>ROUND(I207*H207,2)</f>
        <v>0</v>
      </c>
      <c r="K207" s="162" t="s">
        <v>125</v>
      </c>
      <c r="L207" s="34"/>
      <c r="M207" s="167" t="s">
        <v>20</v>
      </c>
      <c r="N207" s="168" t="s">
        <v>43</v>
      </c>
      <c r="O207" s="35"/>
      <c r="P207" s="169">
        <f>O207*H207</f>
        <v>0</v>
      </c>
      <c r="Q207" s="169">
        <v>0.11241</v>
      </c>
      <c r="R207" s="169">
        <f>Q207*H207</f>
        <v>0.67446</v>
      </c>
      <c r="S207" s="169">
        <v>0</v>
      </c>
      <c r="T207" s="170">
        <f>S207*H207</f>
        <v>0</v>
      </c>
      <c r="AR207" s="17" t="s">
        <v>126</v>
      </c>
      <c r="AT207" s="17" t="s">
        <v>121</v>
      </c>
      <c r="AU207" s="17" t="s">
        <v>80</v>
      </c>
      <c r="AY207" s="17" t="s">
        <v>119</v>
      </c>
      <c r="BE207" s="171">
        <f>IF(N207="základní",J207,0)</f>
        <v>0</v>
      </c>
      <c r="BF207" s="171">
        <f>IF(N207="snížená",J207,0)</f>
        <v>0</v>
      </c>
      <c r="BG207" s="171">
        <f>IF(N207="zákl. přenesená",J207,0)</f>
        <v>0</v>
      </c>
      <c r="BH207" s="171">
        <f>IF(N207="sníž. přenesená",J207,0)</f>
        <v>0</v>
      </c>
      <c r="BI207" s="171">
        <f>IF(N207="nulová",J207,0)</f>
        <v>0</v>
      </c>
      <c r="BJ207" s="17" t="s">
        <v>22</v>
      </c>
      <c r="BK207" s="171">
        <f>ROUND(I207*H207,2)</f>
        <v>0</v>
      </c>
      <c r="BL207" s="17" t="s">
        <v>126</v>
      </c>
      <c r="BM207" s="17" t="s">
        <v>290</v>
      </c>
    </row>
    <row r="208" spans="2:47" s="1" customFormat="1" ht="13.5">
      <c r="B208" s="34"/>
      <c r="D208" s="172" t="s">
        <v>128</v>
      </c>
      <c r="F208" s="173" t="s">
        <v>291</v>
      </c>
      <c r="I208" s="133"/>
      <c r="L208" s="34"/>
      <c r="M208" s="63"/>
      <c r="N208" s="35"/>
      <c r="O208" s="35"/>
      <c r="P208" s="35"/>
      <c r="Q208" s="35"/>
      <c r="R208" s="35"/>
      <c r="S208" s="35"/>
      <c r="T208" s="64"/>
      <c r="AT208" s="17" t="s">
        <v>128</v>
      </c>
      <c r="AU208" s="17" t="s">
        <v>80</v>
      </c>
    </row>
    <row r="209" spans="2:47" s="1" customFormat="1" ht="94.5">
      <c r="B209" s="34"/>
      <c r="D209" s="172" t="s">
        <v>130</v>
      </c>
      <c r="F209" s="174" t="s">
        <v>292</v>
      </c>
      <c r="I209" s="133"/>
      <c r="L209" s="34"/>
      <c r="M209" s="63"/>
      <c r="N209" s="35"/>
      <c r="O209" s="35"/>
      <c r="P209" s="35"/>
      <c r="Q209" s="35"/>
      <c r="R209" s="35"/>
      <c r="S209" s="35"/>
      <c r="T209" s="64"/>
      <c r="AT209" s="17" t="s">
        <v>130</v>
      </c>
      <c r="AU209" s="17" t="s">
        <v>80</v>
      </c>
    </row>
    <row r="210" spans="2:51" s="11" customFormat="1" ht="13.5">
      <c r="B210" s="175"/>
      <c r="D210" s="172" t="s">
        <v>132</v>
      </c>
      <c r="E210" s="176" t="s">
        <v>20</v>
      </c>
      <c r="F210" s="177" t="s">
        <v>279</v>
      </c>
      <c r="H210" s="178" t="s">
        <v>20</v>
      </c>
      <c r="I210" s="179"/>
      <c r="L210" s="175"/>
      <c r="M210" s="180"/>
      <c r="N210" s="181"/>
      <c r="O210" s="181"/>
      <c r="P210" s="181"/>
      <c r="Q210" s="181"/>
      <c r="R210" s="181"/>
      <c r="S210" s="181"/>
      <c r="T210" s="182"/>
      <c r="AT210" s="178" t="s">
        <v>132</v>
      </c>
      <c r="AU210" s="178" t="s">
        <v>80</v>
      </c>
      <c r="AV210" s="11" t="s">
        <v>22</v>
      </c>
      <c r="AW210" s="11" t="s">
        <v>36</v>
      </c>
      <c r="AX210" s="11" t="s">
        <v>72</v>
      </c>
      <c r="AY210" s="178" t="s">
        <v>119</v>
      </c>
    </row>
    <row r="211" spans="2:51" s="12" customFormat="1" ht="13.5">
      <c r="B211" s="183"/>
      <c r="D211" s="200" t="s">
        <v>132</v>
      </c>
      <c r="E211" s="201" t="s">
        <v>20</v>
      </c>
      <c r="F211" s="202" t="s">
        <v>174</v>
      </c>
      <c r="H211" s="203">
        <v>6</v>
      </c>
      <c r="I211" s="187"/>
      <c r="L211" s="183"/>
      <c r="M211" s="188"/>
      <c r="N211" s="189"/>
      <c r="O211" s="189"/>
      <c r="P211" s="189"/>
      <c r="Q211" s="189"/>
      <c r="R211" s="189"/>
      <c r="S211" s="189"/>
      <c r="T211" s="190"/>
      <c r="AT211" s="184" t="s">
        <v>132</v>
      </c>
      <c r="AU211" s="184" t="s">
        <v>80</v>
      </c>
      <c r="AV211" s="12" t="s">
        <v>80</v>
      </c>
      <c r="AW211" s="12" t="s">
        <v>36</v>
      </c>
      <c r="AX211" s="12" t="s">
        <v>22</v>
      </c>
      <c r="AY211" s="184" t="s">
        <v>119</v>
      </c>
    </row>
    <row r="212" spans="2:65" s="1" customFormat="1" ht="22.5" customHeight="1">
      <c r="B212" s="159"/>
      <c r="C212" s="207" t="s">
        <v>293</v>
      </c>
      <c r="D212" s="207" t="s">
        <v>281</v>
      </c>
      <c r="E212" s="208" t="s">
        <v>294</v>
      </c>
      <c r="F212" s="209" t="s">
        <v>295</v>
      </c>
      <c r="G212" s="210" t="s">
        <v>275</v>
      </c>
      <c r="H212" s="211">
        <v>6</v>
      </c>
      <c r="I212" s="212"/>
      <c r="J212" s="213">
        <f>ROUND(I212*H212,2)</f>
        <v>0</v>
      </c>
      <c r="K212" s="209" t="s">
        <v>125</v>
      </c>
      <c r="L212" s="214"/>
      <c r="M212" s="215" t="s">
        <v>20</v>
      </c>
      <c r="N212" s="216" t="s">
        <v>43</v>
      </c>
      <c r="O212" s="35"/>
      <c r="P212" s="169">
        <f>O212*H212</f>
        <v>0</v>
      </c>
      <c r="Q212" s="169">
        <v>0.0025</v>
      </c>
      <c r="R212" s="169">
        <f>Q212*H212</f>
        <v>0.015</v>
      </c>
      <c r="S212" s="169">
        <v>0</v>
      </c>
      <c r="T212" s="170">
        <f>S212*H212</f>
        <v>0</v>
      </c>
      <c r="AR212" s="17" t="s">
        <v>188</v>
      </c>
      <c r="AT212" s="17" t="s">
        <v>281</v>
      </c>
      <c r="AU212" s="17" t="s">
        <v>80</v>
      </c>
      <c r="AY212" s="17" t="s">
        <v>119</v>
      </c>
      <c r="BE212" s="171">
        <f>IF(N212="základní",J212,0)</f>
        <v>0</v>
      </c>
      <c r="BF212" s="171">
        <f>IF(N212="snížená",J212,0)</f>
        <v>0</v>
      </c>
      <c r="BG212" s="171">
        <f>IF(N212="zákl. přenesená",J212,0)</f>
        <v>0</v>
      </c>
      <c r="BH212" s="171">
        <f>IF(N212="sníž. přenesená",J212,0)</f>
        <v>0</v>
      </c>
      <c r="BI212" s="171">
        <f>IF(N212="nulová",J212,0)</f>
        <v>0</v>
      </c>
      <c r="BJ212" s="17" t="s">
        <v>22</v>
      </c>
      <c r="BK212" s="171">
        <f>ROUND(I212*H212,2)</f>
        <v>0</v>
      </c>
      <c r="BL212" s="17" t="s">
        <v>126</v>
      </c>
      <c r="BM212" s="17" t="s">
        <v>296</v>
      </c>
    </row>
    <row r="213" spans="2:47" s="1" customFormat="1" ht="27">
      <c r="B213" s="34"/>
      <c r="D213" s="172" t="s">
        <v>128</v>
      </c>
      <c r="F213" s="173" t="s">
        <v>297</v>
      </c>
      <c r="I213" s="133"/>
      <c r="L213" s="34"/>
      <c r="M213" s="63"/>
      <c r="N213" s="35"/>
      <c r="O213" s="35"/>
      <c r="P213" s="35"/>
      <c r="Q213" s="35"/>
      <c r="R213" s="35"/>
      <c r="S213" s="35"/>
      <c r="T213" s="64"/>
      <c r="AT213" s="17" t="s">
        <v>128</v>
      </c>
      <c r="AU213" s="17" t="s">
        <v>80</v>
      </c>
    </row>
    <row r="214" spans="2:51" s="11" customFormat="1" ht="13.5">
      <c r="B214" s="175"/>
      <c r="D214" s="172" t="s">
        <v>132</v>
      </c>
      <c r="E214" s="176" t="s">
        <v>20</v>
      </c>
      <c r="F214" s="177" t="s">
        <v>279</v>
      </c>
      <c r="H214" s="178" t="s">
        <v>20</v>
      </c>
      <c r="I214" s="179"/>
      <c r="L214" s="175"/>
      <c r="M214" s="180"/>
      <c r="N214" s="181"/>
      <c r="O214" s="181"/>
      <c r="P214" s="181"/>
      <c r="Q214" s="181"/>
      <c r="R214" s="181"/>
      <c r="S214" s="181"/>
      <c r="T214" s="182"/>
      <c r="AT214" s="178" t="s">
        <v>132</v>
      </c>
      <c r="AU214" s="178" t="s">
        <v>80</v>
      </c>
      <c r="AV214" s="11" t="s">
        <v>22</v>
      </c>
      <c r="AW214" s="11" t="s">
        <v>36</v>
      </c>
      <c r="AX214" s="11" t="s">
        <v>72</v>
      </c>
      <c r="AY214" s="178" t="s">
        <v>119</v>
      </c>
    </row>
    <row r="215" spans="2:51" s="12" customFormat="1" ht="13.5">
      <c r="B215" s="183"/>
      <c r="D215" s="200" t="s">
        <v>132</v>
      </c>
      <c r="E215" s="201" t="s">
        <v>20</v>
      </c>
      <c r="F215" s="202" t="s">
        <v>174</v>
      </c>
      <c r="H215" s="203">
        <v>6</v>
      </c>
      <c r="I215" s="187"/>
      <c r="L215" s="183"/>
      <c r="M215" s="188"/>
      <c r="N215" s="189"/>
      <c r="O215" s="189"/>
      <c r="P215" s="189"/>
      <c r="Q215" s="189"/>
      <c r="R215" s="189"/>
      <c r="S215" s="189"/>
      <c r="T215" s="190"/>
      <c r="AT215" s="184" t="s">
        <v>132</v>
      </c>
      <c r="AU215" s="184" t="s">
        <v>80</v>
      </c>
      <c r="AV215" s="12" t="s">
        <v>80</v>
      </c>
      <c r="AW215" s="12" t="s">
        <v>36</v>
      </c>
      <c r="AX215" s="12" t="s">
        <v>22</v>
      </c>
      <c r="AY215" s="184" t="s">
        <v>119</v>
      </c>
    </row>
    <row r="216" spans="2:65" s="1" customFormat="1" ht="22.5" customHeight="1">
      <c r="B216" s="159"/>
      <c r="C216" s="160" t="s">
        <v>298</v>
      </c>
      <c r="D216" s="160" t="s">
        <v>121</v>
      </c>
      <c r="E216" s="161" t="s">
        <v>299</v>
      </c>
      <c r="F216" s="162" t="s">
        <v>300</v>
      </c>
      <c r="G216" s="163" t="s">
        <v>198</v>
      </c>
      <c r="H216" s="164">
        <v>103.85</v>
      </c>
      <c r="I216" s="165"/>
      <c r="J216" s="166">
        <f>ROUND(I216*H216,2)</f>
        <v>0</v>
      </c>
      <c r="K216" s="162" t="s">
        <v>125</v>
      </c>
      <c r="L216" s="34"/>
      <c r="M216" s="167" t="s">
        <v>20</v>
      </c>
      <c r="N216" s="168" t="s">
        <v>43</v>
      </c>
      <c r="O216" s="35"/>
      <c r="P216" s="169">
        <f>O216*H216</f>
        <v>0</v>
      </c>
      <c r="Q216" s="169">
        <v>0.00069</v>
      </c>
      <c r="R216" s="169">
        <f>Q216*H216</f>
        <v>0.0716565</v>
      </c>
      <c r="S216" s="169">
        <v>0</v>
      </c>
      <c r="T216" s="170">
        <f>S216*H216</f>
        <v>0</v>
      </c>
      <c r="AR216" s="17" t="s">
        <v>126</v>
      </c>
      <c r="AT216" s="17" t="s">
        <v>121</v>
      </c>
      <c r="AU216" s="17" t="s">
        <v>80</v>
      </c>
      <c r="AY216" s="17" t="s">
        <v>119</v>
      </c>
      <c r="BE216" s="171">
        <f>IF(N216="základní",J216,0)</f>
        <v>0</v>
      </c>
      <c r="BF216" s="171">
        <f>IF(N216="snížená",J216,0)</f>
        <v>0</v>
      </c>
      <c r="BG216" s="171">
        <f>IF(N216="zákl. přenesená",J216,0)</f>
        <v>0</v>
      </c>
      <c r="BH216" s="171">
        <f>IF(N216="sníž. přenesená",J216,0)</f>
        <v>0</v>
      </c>
      <c r="BI216" s="171">
        <f>IF(N216="nulová",J216,0)</f>
        <v>0</v>
      </c>
      <c r="BJ216" s="17" t="s">
        <v>22</v>
      </c>
      <c r="BK216" s="171">
        <f>ROUND(I216*H216,2)</f>
        <v>0</v>
      </c>
      <c r="BL216" s="17" t="s">
        <v>126</v>
      </c>
      <c r="BM216" s="17" t="s">
        <v>301</v>
      </c>
    </row>
    <row r="217" spans="2:47" s="1" customFormat="1" ht="13.5">
      <c r="B217" s="34"/>
      <c r="D217" s="172" t="s">
        <v>128</v>
      </c>
      <c r="F217" s="173" t="s">
        <v>302</v>
      </c>
      <c r="I217" s="133"/>
      <c r="L217" s="34"/>
      <c r="M217" s="63"/>
      <c r="N217" s="35"/>
      <c r="O217" s="35"/>
      <c r="P217" s="35"/>
      <c r="Q217" s="35"/>
      <c r="R217" s="35"/>
      <c r="S217" s="35"/>
      <c r="T217" s="64"/>
      <c r="AT217" s="17" t="s">
        <v>128</v>
      </c>
      <c r="AU217" s="17" t="s">
        <v>80</v>
      </c>
    </row>
    <row r="218" spans="2:47" s="1" customFormat="1" ht="27">
      <c r="B218" s="34"/>
      <c r="D218" s="172" t="s">
        <v>130</v>
      </c>
      <c r="F218" s="174" t="s">
        <v>303</v>
      </c>
      <c r="I218" s="133"/>
      <c r="L218" s="34"/>
      <c r="M218" s="63"/>
      <c r="N218" s="35"/>
      <c r="O218" s="35"/>
      <c r="P218" s="35"/>
      <c r="Q218" s="35"/>
      <c r="R218" s="35"/>
      <c r="S218" s="35"/>
      <c r="T218" s="64"/>
      <c r="AT218" s="17" t="s">
        <v>130</v>
      </c>
      <c r="AU218" s="17" t="s">
        <v>80</v>
      </c>
    </row>
    <row r="219" spans="2:51" s="11" customFormat="1" ht="13.5">
      <c r="B219" s="175"/>
      <c r="D219" s="172" t="s">
        <v>132</v>
      </c>
      <c r="E219" s="176" t="s">
        <v>20</v>
      </c>
      <c r="F219" s="177" t="s">
        <v>304</v>
      </c>
      <c r="H219" s="178" t="s">
        <v>20</v>
      </c>
      <c r="I219" s="179"/>
      <c r="L219" s="175"/>
      <c r="M219" s="180"/>
      <c r="N219" s="181"/>
      <c r="O219" s="181"/>
      <c r="P219" s="181"/>
      <c r="Q219" s="181"/>
      <c r="R219" s="181"/>
      <c r="S219" s="181"/>
      <c r="T219" s="182"/>
      <c r="AT219" s="178" t="s">
        <v>132</v>
      </c>
      <c r="AU219" s="178" t="s">
        <v>80</v>
      </c>
      <c r="AV219" s="11" t="s">
        <v>22</v>
      </c>
      <c r="AW219" s="11" t="s">
        <v>36</v>
      </c>
      <c r="AX219" s="11" t="s">
        <v>72</v>
      </c>
      <c r="AY219" s="178" t="s">
        <v>119</v>
      </c>
    </row>
    <row r="220" spans="2:51" s="12" customFormat="1" ht="13.5">
      <c r="B220" s="183"/>
      <c r="D220" s="172" t="s">
        <v>132</v>
      </c>
      <c r="E220" s="184" t="s">
        <v>20</v>
      </c>
      <c r="F220" s="185" t="s">
        <v>305</v>
      </c>
      <c r="H220" s="186">
        <v>81.45</v>
      </c>
      <c r="I220" s="187"/>
      <c r="L220" s="183"/>
      <c r="M220" s="188"/>
      <c r="N220" s="189"/>
      <c r="O220" s="189"/>
      <c r="P220" s="189"/>
      <c r="Q220" s="189"/>
      <c r="R220" s="189"/>
      <c r="S220" s="189"/>
      <c r="T220" s="190"/>
      <c r="AT220" s="184" t="s">
        <v>132</v>
      </c>
      <c r="AU220" s="184" t="s">
        <v>80</v>
      </c>
      <c r="AV220" s="12" t="s">
        <v>80</v>
      </c>
      <c r="AW220" s="12" t="s">
        <v>36</v>
      </c>
      <c r="AX220" s="12" t="s">
        <v>72</v>
      </c>
      <c r="AY220" s="184" t="s">
        <v>119</v>
      </c>
    </row>
    <row r="221" spans="2:51" s="11" customFormat="1" ht="13.5">
      <c r="B221" s="175"/>
      <c r="D221" s="172" t="s">
        <v>132</v>
      </c>
      <c r="E221" s="176" t="s">
        <v>20</v>
      </c>
      <c r="F221" s="177" t="s">
        <v>306</v>
      </c>
      <c r="H221" s="178" t="s">
        <v>20</v>
      </c>
      <c r="I221" s="179"/>
      <c r="L221" s="175"/>
      <c r="M221" s="180"/>
      <c r="N221" s="181"/>
      <c r="O221" s="181"/>
      <c r="P221" s="181"/>
      <c r="Q221" s="181"/>
      <c r="R221" s="181"/>
      <c r="S221" s="181"/>
      <c r="T221" s="182"/>
      <c r="AT221" s="178" t="s">
        <v>132</v>
      </c>
      <c r="AU221" s="178" t="s">
        <v>80</v>
      </c>
      <c r="AV221" s="11" t="s">
        <v>22</v>
      </c>
      <c r="AW221" s="11" t="s">
        <v>36</v>
      </c>
      <c r="AX221" s="11" t="s">
        <v>72</v>
      </c>
      <c r="AY221" s="178" t="s">
        <v>119</v>
      </c>
    </row>
    <row r="222" spans="2:51" s="12" customFormat="1" ht="13.5">
      <c r="B222" s="183"/>
      <c r="D222" s="172" t="s">
        <v>132</v>
      </c>
      <c r="E222" s="184" t="s">
        <v>20</v>
      </c>
      <c r="F222" s="185" t="s">
        <v>307</v>
      </c>
      <c r="H222" s="186">
        <v>2.4</v>
      </c>
      <c r="I222" s="187"/>
      <c r="L222" s="183"/>
      <c r="M222" s="188"/>
      <c r="N222" s="189"/>
      <c r="O222" s="189"/>
      <c r="P222" s="189"/>
      <c r="Q222" s="189"/>
      <c r="R222" s="189"/>
      <c r="S222" s="189"/>
      <c r="T222" s="190"/>
      <c r="AT222" s="184" t="s">
        <v>132</v>
      </c>
      <c r="AU222" s="184" t="s">
        <v>80</v>
      </c>
      <c r="AV222" s="12" t="s">
        <v>80</v>
      </c>
      <c r="AW222" s="12" t="s">
        <v>36</v>
      </c>
      <c r="AX222" s="12" t="s">
        <v>72</v>
      </c>
      <c r="AY222" s="184" t="s">
        <v>119</v>
      </c>
    </row>
    <row r="223" spans="2:51" s="11" customFormat="1" ht="13.5">
      <c r="B223" s="175"/>
      <c r="D223" s="172" t="s">
        <v>132</v>
      </c>
      <c r="E223" s="176" t="s">
        <v>20</v>
      </c>
      <c r="F223" s="177" t="s">
        <v>308</v>
      </c>
      <c r="H223" s="178" t="s">
        <v>20</v>
      </c>
      <c r="I223" s="179"/>
      <c r="L223" s="175"/>
      <c r="M223" s="180"/>
      <c r="N223" s="181"/>
      <c r="O223" s="181"/>
      <c r="P223" s="181"/>
      <c r="Q223" s="181"/>
      <c r="R223" s="181"/>
      <c r="S223" s="181"/>
      <c r="T223" s="182"/>
      <c r="AT223" s="178" t="s">
        <v>132</v>
      </c>
      <c r="AU223" s="178" t="s">
        <v>80</v>
      </c>
      <c r="AV223" s="11" t="s">
        <v>22</v>
      </c>
      <c r="AW223" s="11" t="s">
        <v>36</v>
      </c>
      <c r="AX223" s="11" t="s">
        <v>72</v>
      </c>
      <c r="AY223" s="178" t="s">
        <v>119</v>
      </c>
    </row>
    <row r="224" spans="2:51" s="12" customFormat="1" ht="13.5">
      <c r="B224" s="183"/>
      <c r="D224" s="172" t="s">
        <v>132</v>
      </c>
      <c r="E224" s="184" t="s">
        <v>20</v>
      </c>
      <c r="F224" s="185" t="s">
        <v>309</v>
      </c>
      <c r="H224" s="186">
        <v>20</v>
      </c>
      <c r="I224" s="187"/>
      <c r="L224" s="183"/>
      <c r="M224" s="188"/>
      <c r="N224" s="189"/>
      <c r="O224" s="189"/>
      <c r="P224" s="189"/>
      <c r="Q224" s="189"/>
      <c r="R224" s="189"/>
      <c r="S224" s="189"/>
      <c r="T224" s="190"/>
      <c r="AT224" s="184" t="s">
        <v>132</v>
      </c>
      <c r="AU224" s="184" t="s">
        <v>80</v>
      </c>
      <c r="AV224" s="12" t="s">
        <v>80</v>
      </c>
      <c r="AW224" s="12" t="s">
        <v>36</v>
      </c>
      <c r="AX224" s="12" t="s">
        <v>72</v>
      </c>
      <c r="AY224" s="184" t="s">
        <v>119</v>
      </c>
    </row>
    <row r="225" spans="2:51" s="13" customFormat="1" ht="13.5">
      <c r="B225" s="191"/>
      <c r="D225" s="200" t="s">
        <v>132</v>
      </c>
      <c r="E225" s="204" t="s">
        <v>20</v>
      </c>
      <c r="F225" s="205" t="s">
        <v>142</v>
      </c>
      <c r="H225" s="206">
        <v>103.85</v>
      </c>
      <c r="I225" s="195"/>
      <c r="L225" s="191"/>
      <c r="M225" s="196"/>
      <c r="N225" s="197"/>
      <c r="O225" s="197"/>
      <c r="P225" s="197"/>
      <c r="Q225" s="197"/>
      <c r="R225" s="197"/>
      <c r="S225" s="197"/>
      <c r="T225" s="198"/>
      <c r="AT225" s="199" t="s">
        <v>132</v>
      </c>
      <c r="AU225" s="199" t="s">
        <v>80</v>
      </c>
      <c r="AV225" s="13" t="s">
        <v>126</v>
      </c>
      <c r="AW225" s="13" t="s">
        <v>36</v>
      </c>
      <c r="AX225" s="13" t="s">
        <v>22</v>
      </c>
      <c r="AY225" s="199" t="s">
        <v>119</v>
      </c>
    </row>
    <row r="226" spans="2:65" s="1" customFormat="1" ht="22.5" customHeight="1">
      <c r="B226" s="159"/>
      <c r="C226" s="160" t="s">
        <v>7</v>
      </c>
      <c r="D226" s="160" t="s">
        <v>121</v>
      </c>
      <c r="E226" s="161" t="s">
        <v>310</v>
      </c>
      <c r="F226" s="162" t="s">
        <v>311</v>
      </c>
      <c r="G226" s="163" t="s">
        <v>275</v>
      </c>
      <c r="H226" s="164">
        <v>6</v>
      </c>
      <c r="I226" s="165"/>
      <c r="J226" s="166">
        <f>ROUND(I226*H226,2)</f>
        <v>0</v>
      </c>
      <c r="K226" s="162" t="s">
        <v>125</v>
      </c>
      <c r="L226" s="34"/>
      <c r="M226" s="167" t="s">
        <v>20</v>
      </c>
      <c r="N226" s="168" t="s">
        <v>43</v>
      </c>
      <c r="O226" s="35"/>
      <c r="P226" s="169">
        <f>O226*H226</f>
        <v>0</v>
      </c>
      <c r="Q226" s="169">
        <v>0.07287</v>
      </c>
      <c r="R226" s="169">
        <f>Q226*H226</f>
        <v>0.43722000000000005</v>
      </c>
      <c r="S226" s="169">
        <v>0</v>
      </c>
      <c r="T226" s="170">
        <f>S226*H226</f>
        <v>0</v>
      </c>
      <c r="AR226" s="17" t="s">
        <v>126</v>
      </c>
      <c r="AT226" s="17" t="s">
        <v>121</v>
      </c>
      <c r="AU226" s="17" t="s">
        <v>80</v>
      </c>
      <c r="AY226" s="17" t="s">
        <v>119</v>
      </c>
      <c r="BE226" s="171">
        <f>IF(N226="základní",J226,0)</f>
        <v>0</v>
      </c>
      <c r="BF226" s="171">
        <f>IF(N226="snížená",J226,0)</f>
        <v>0</v>
      </c>
      <c r="BG226" s="171">
        <f>IF(N226="zákl. přenesená",J226,0)</f>
        <v>0</v>
      </c>
      <c r="BH226" s="171">
        <f>IF(N226="sníž. přenesená",J226,0)</f>
        <v>0</v>
      </c>
      <c r="BI226" s="171">
        <f>IF(N226="nulová",J226,0)</f>
        <v>0</v>
      </c>
      <c r="BJ226" s="17" t="s">
        <v>22</v>
      </c>
      <c r="BK226" s="171">
        <f>ROUND(I226*H226,2)</f>
        <v>0</v>
      </c>
      <c r="BL226" s="17" t="s">
        <v>126</v>
      </c>
      <c r="BM226" s="17" t="s">
        <v>312</v>
      </c>
    </row>
    <row r="227" spans="2:47" s="1" customFormat="1" ht="13.5">
      <c r="B227" s="34"/>
      <c r="D227" s="172" t="s">
        <v>128</v>
      </c>
      <c r="F227" s="173" t="s">
        <v>311</v>
      </c>
      <c r="I227" s="133"/>
      <c r="L227" s="34"/>
      <c r="M227" s="63"/>
      <c r="N227" s="35"/>
      <c r="O227" s="35"/>
      <c r="P227" s="35"/>
      <c r="Q227" s="35"/>
      <c r="R227" s="35"/>
      <c r="S227" s="35"/>
      <c r="T227" s="64"/>
      <c r="AT227" s="17" t="s">
        <v>128</v>
      </c>
      <c r="AU227" s="17" t="s">
        <v>80</v>
      </c>
    </row>
    <row r="228" spans="2:47" s="1" customFormat="1" ht="54">
      <c r="B228" s="34"/>
      <c r="D228" s="172" t="s">
        <v>130</v>
      </c>
      <c r="F228" s="174" t="s">
        <v>313</v>
      </c>
      <c r="I228" s="133"/>
      <c r="L228" s="34"/>
      <c r="M228" s="63"/>
      <c r="N228" s="35"/>
      <c r="O228" s="35"/>
      <c r="P228" s="35"/>
      <c r="Q228" s="35"/>
      <c r="R228" s="35"/>
      <c r="S228" s="35"/>
      <c r="T228" s="64"/>
      <c r="AT228" s="17" t="s">
        <v>130</v>
      </c>
      <c r="AU228" s="17" t="s">
        <v>80</v>
      </c>
    </row>
    <row r="229" spans="2:51" s="11" customFormat="1" ht="13.5">
      <c r="B229" s="175"/>
      <c r="D229" s="172" t="s">
        <v>132</v>
      </c>
      <c r="E229" s="176" t="s">
        <v>20</v>
      </c>
      <c r="F229" s="177" t="s">
        <v>314</v>
      </c>
      <c r="H229" s="178" t="s">
        <v>20</v>
      </c>
      <c r="I229" s="179"/>
      <c r="L229" s="175"/>
      <c r="M229" s="180"/>
      <c r="N229" s="181"/>
      <c r="O229" s="181"/>
      <c r="P229" s="181"/>
      <c r="Q229" s="181"/>
      <c r="R229" s="181"/>
      <c r="S229" s="181"/>
      <c r="T229" s="182"/>
      <c r="AT229" s="178" t="s">
        <v>132</v>
      </c>
      <c r="AU229" s="178" t="s">
        <v>80</v>
      </c>
      <c r="AV229" s="11" t="s">
        <v>22</v>
      </c>
      <c r="AW229" s="11" t="s">
        <v>36</v>
      </c>
      <c r="AX229" s="11" t="s">
        <v>72</v>
      </c>
      <c r="AY229" s="178" t="s">
        <v>119</v>
      </c>
    </row>
    <row r="230" spans="2:51" s="12" customFormat="1" ht="13.5">
      <c r="B230" s="183"/>
      <c r="D230" s="200" t="s">
        <v>132</v>
      </c>
      <c r="E230" s="201" t="s">
        <v>20</v>
      </c>
      <c r="F230" s="202" t="s">
        <v>174</v>
      </c>
      <c r="H230" s="203">
        <v>6</v>
      </c>
      <c r="I230" s="187"/>
      <c r="L230" s="183"/>
      <c r="M230" s="188"/>
      <c r="N230" s="189"/>
      <c r="O230" s="189"/>
      <c r="P230" s="189"/>
      <c r="Q230" s="189"/>
      <c r="R230" s="189"/>
      <c r="S230" s="189"/>
      <c r="T230" s="190"/>
      <c r="AT230" s="184" t="s">
        <v>132</v>
      </c>
      <c r="AU230" s="184" t="s">
        <v>80</v>
      </c>
      <c r="AV230" s="12" t="s">
        <v>80</v>
      </c>
      <c r="AW230" s="12" t="s">
        <v>36</v>
      </c>
      <c r="AX230" s="12" t="s">
        <v>22</v>
      </c>
      <c r="AY230" s="184" t="s">
        <v>119</v>
      </c>
    </row>
    <row r="231" spans="2:65" s="1" customFormat="1" ht="22.5" customHeight="1">
      <c r="B231" s="159"/>
      <c r="C231" s="207" t="s">
        <v>315</v>
      </c>
      <c r="D231" s="207" t="s">
        <v>281</v>
      </c>
      <c r="E231" s="208" t="s">
        <v>316</v>
      </c>
      <c r="F231" s="209" t="s">
        <v>317</v>
      </c>
      <c r="G231" s="210" t="s">
        <v>275</v>
      </c>
      <c r="H231" s="211">
        <v>6</v>
      </c>
      <c r="I231" s="212"/>
      <c r="J231" s="213">
        <f>ROUND(I231*H231,2)</f>
        <v>0</v>
      </c>
      <c r="K231" s="209" t="s">
        <v>20</v>
      </c>
      <c r="L231" s="214"/>
      <c r="M231" s="215" t="s">
        <v>20</v>
      </c>
      <c r="N231" s="216" t="s">
        <v>43</v>
      </c>
      <c r="O231" s="35"/>
      <c r="P231" s="169">
        <f>O231*H231</f>
        <v>0</v>
      </c>
      <c r="Q231" s="169">
        <v>0</v>
      </c>
      <c r="R231" s="169">
        <f>Q231*H231</f>
        <v>0</v>
      </c>
      <c r="S231" s="169">
        <v>0</v>
      </c>
      <c r="T231" s="170">
        <f>S231*H231</f>
        <v>0</v>
      </c>
      <c r="AR231" s="17" t="s">
        <v>188</v>
      </c>
      <c r="AT231" s="17" t="s">
        <v>281</v>
      </c>
      <c r="AU231" s="17" t="s">
        <v>80</v>
      </c>
      <c r="AY231" s="17" t="s">
        <v>119</v>
      </c>
      <c r="BE231" s="171">
        <f>IF(N231="základní",J231,0)</f>
        <v>0</v>
      </c>
      <c r="BF231" s="171">
        <f>IF(N231="snížená",J231,0)</f>
        <v>0</v>
      </c>
      <c r="BG231" s="171">
        <f>IF(N231="zákl. přenesená",J231,0)</f>
        <v>0</v>
      </c>
      <c r="BH231" s="171">
        <f>IF(N231="sníž. přenesená",J231,0)</f>
        <v>0</v>
      </c>
      <c r="BI231" s="171">
        <f>IF(N231="nulová",J231,0)</f>
        <v>0</v>
      </c>
      <c r="BJ231" s="17" t="s">
        <v>22</v>
      </c>
      <c r="BK231" s="171">
        <f>ROUND(I231*H231,2)</f>
        <v>0</v>
      </c>
      <c r="BL231" s="17" t="s">
        <v>126</v>
      </c>
      <c r="BM231" s="17" t="s">
        <v>318</v>
      </c>
    </row>
    <row r="232" spans="2:47" s="1" customFormat="1" ht="40.5">
      <c r="B232" s="34"/>
      <c r="D232" s="172" t="s">
        <v>128</v>
      </c>
      <c r="F232" s="173" t="s">
        <v>319</v>
      </c>
      <c r="I232" s="133"/>
      <c r="L232" s="34"/>
      <c r="M232" s="63"/>
      <c r="N232" s="35"/>
      <c r="O232" s="35"/>
      <c r="P232" s="35"/>
      <c r="Q232" s="35"/>
      <c r="R232" s="35"/>
      <c r="S232" s="35"/>
      <c r="T232" s="64"/>
      <c r="AT232" s="17" t="s">
        <v>128</v>
      </c>
      <c r="AU232" s="17" t="s">
        <v>80</v>
      </c>
    </row>
    <row r="233" spans="2:51" s="12" customFormat="1" ht="13.5">
      <c r="B233" s="183"/>
      <c r="D233" s="200" t="s">
        <v>132</v>
      </c>
      <c r="E233" s="201" t="s">
        <v>20</v>
      </c>
      <c r="F233" s="202" t="s">
        <v>174</v>
      </c>
      <c r="H233" s="203">
        <v>6</v>
      </c>
      <c r="I233" s="187"/>
      <c r="L233" s="183"/>
      <c r="M233" s="188"/>
      <c r="N233" s="189"/>
      <c r="O233" s="189"/>
      <c r="P233" s="189"/>
      <c r="Q233" s="189"/>
      <c r="R233" s="189"/>
      <c r="S233" s="189"/>
      <c r="T233" s="190"/>
      <c r="AT233" s="184" t="s">
        <v>132</v>
      </c>
      <c r="AU233" s="184" t="s">
        <v>80</v>
      </c>
      <c r="AV233" s="12" t="s">
        <v>80</v>
      </c>
      <c r="AW233" s="12" t="s">
        <v>36</v>
      </c>
      <c r="AX233" s="12" t="s">
        <v>22</v>
      </c>
      <c r="AY233" s="184" t="s">
        <v>119</v>
      </c>
    </row>
    <row r="234" spans="2:65" s="1" customFormat="1" ht="22.5" customHeight="1">
      <c r="B234" s="159"/>
      <c r="C234" s="160" t="s">
        <v>320</v>
      </c>
      <c r="D234" s="160" t="s">
        <v>121</v>
      </c>
      <c r="E234" s="161" t="s">
        <v>321</v>
      </c>
      <c r="F234" s="162" t="s">
        <v>322</v>
      </c>
      <c r="G234" s="163" t="s">
        <v>275</v>
      </c>
      <c r="H234" s="164">
        <v>7</v>
      </c>
      <c r="I234" s="165"/>
      <c r="J234" s="166">
        <f>ROUND(I234*H234,2)</f>
        <v>0</v>
      </c>
      <c r="K234" s="162" t="s">
        <v>125</v>
      </c>
      <c r="L234" s="34"/>
      <c r="M234" s="167" t="s">
        <v>20</v>
      </c>
      <c r="N234" s="168" t="s">
        <v>43</v>
      </c>
      <c r="O234" s="35"/>
      <c r="P234" s="169">
        <f>O234*H234</f>
        <v>0</v>
      </c>
      <c r="Q234" s="169">
        <v>0</v>
      </c>
      <c r="R234" s="169">
        <f>Q234*H234</f>
        <v>0</v>
      </c>
      <c r="S234" s="169">
        <v>0</v>
      </c>
      <c r="T234" s="170">
        <f>S234*H234</f>
        <v>0</v>
      </c>
      <c r="AR234" s="17" t="s">
        <v>126</v>
      </c>
      <c r="AT234" s="17" t="s">
        <v>121</v>
      </c>
      <c r="AU234" s="17" t="s">
        <v>80</v>
      </c>
      <c r="AY234" s="17" t="s">
        <v>119</v>
      </c>
      <c r="BE234" s="171">
        <f>IF(N234="základní",J234,0)</f>
        <v>0</v>
      </c>
      <c r="BF234" s="171">
        <f>IF(N234="snížená",J234,0)</f>
        <v>0</v>
      </c>
      <c r="BG234" s="171">
        <f>IF(N234="zákl. přenesená",J234,0)</f>
        <v>0</v>
      </c>
      <c r="BH234" s="171">
        <f>IF(N234="sníž. přenesená",J234,0)</f>
        <v>0</v>
      </c>
      <c r="BI234" s="171">
        <f>IF(N234="nulová",J234,0)</f>
        <v>0</v>
      </c>
      <c r="BJ234" s="17" t="s">
        <v>22</v>
      </c>
      <c r="BK234" s="171">
        <f>ROUND(I234*H234,2)</f>
        <v>0</v>
      </c>
      <c r="BL234" s="17" t="s">
        <v>126</v>
      </c>
      <c r="BM234" s="17" t="s">
        <v>323</v>
      </c>
    </row>
    <row r="235" spans="2:47" s="1" customFormat="1" ht="13.5">
      <c r="B235" s="34"/>
      <c r="D235" s="172" t="s">
        <v>128</v>
      </c>
      <c r="F235" s="173" t="s">
        <v>324</v>
      </c>
      <c r="I235" s="133"/>
      <c r="L235" s="34"/>
      <c r="M235" s="63"/>
      <c r="N235" s="35"/>
      <c r="O235" s="35"/>
      <c r="P235" s="35"/>
      <c r="Q235" s="35"/>
      <c r="R235" s="35"/>
      <c r="S235" s="35"/>
      <c r="T235" s="64"/>
      <c r="AT235" s="17" t="s">
        <v>128</v>
      </c>
      <c r="AU235" s="17" t="s">
        <v>80</v>
      </c>
    </row>
    <row r="236" spans="2:47" s="1" customFormat="1" ht="94.5">
      <c r="B236" s="34"/>
      <c r="D236" s="172" t="s">
        <v>130</v>
      </c>
      <c r="F236" s="174" t="s">
        <v>325</v>
      </c>
      <c r="I236" s="133"/>
      <c r="L236" s="34"/>
      <c r="M236" s="63"/>
      <c r="N236" s="35"/>
      <c r="O236" s="35"/>
      <c r="P236" s="35"/>
      <c r="Q236" s="35"/>
      <c r="R236" s="35"/>
      <c r="S236" s="35"/>
      <c r="T236" s="64"/>
      <c r="AT236" s="17" t="s">
        <v>130</v>
      </c>
      <c r="AU236" s="17" t="s">
        <v>80</v>
      </c>
    </row>
    <row r="237" spans="2:51" s="11" customFormat="1" ht="13.5">
      <c r="B237" s="175"/>
      <c r="D237" s="172" t="s">
        <v>132</v>
      </c>
      <c r="E237" s="176" t="s">
        <v>20</v>
      </c>
      <c r="F237" s="177" t="s">
        <v>326</v>
      </c>
      <c r="H237" s="178" t="s">
        <v>20</v>
      </c>
      <c r="I237" s="179"/>
      <c r="L237" s="175"/>
      <c r="M237" s="180"/>
      <c r="N237" s="181"/>
      <c r="O237" s="181"/>
      <c r="P237" s="181"/>
      <c r="Q237" s="181"/>
      <c r="R237" s="181"/>
      <c r="S237" s="181"/>
      <c r="T237" s="182"/>
      <c r="AT237" s="178" t="s">
        <v>132</v>
      </c>
      <c r="AU237" s="178" t="s">
        <v>80</v>
      </c>
      <c r="AV237" s="11" t="s">
        <v>22</v>
      </c>
      <c r="AW237" s="11" t="s">
        <v>36</v>
      </c>
      <c r="AX237" s="11" t="s">
        <v>72</v>
      </c>
      <c r="AY237" s="178" t="s">
        <v>119</v>
      </c>
    </row>
    <row r="238" spans="2:51" s="12" customFormat="1" ht="13.5">
      <c r="B238" s="183"/>
      <c r="D238" s="200" t="s">
        <v>132</v>
      </c>
      <c r="E238" s="201" t="s">
        <v>20</v>
      </c>
      <c r="F238" s="202" t="s">
        <v>183</v>
      </c>
      <c r="H238" s="203">
        <v>7</v>
      </c>
      <c r="I238" s="187"/>
      <c r="L238" s="183"/>
      <c r="M238" s="188"/>
      <c r="N238" s="189"/>
      <c r="O238" s="189"/>
      <c r="P238" s="189"/>
      <c r="Q238" s="189"/>
      <c r="R238" s="189"/>
      <c r="S238" s="189"/>
      <c r="T238" s="190"/>
      <c r="AT238" s="184" t="s">
        <v>132</v>
      </c>
      <c r="AU238" s="184" t="s">
        <v>80</v>
      </c>
      <c r="AV238" s="12" t="s">
        <v>80</v>
      </c>
      <c r="AW238" s="12" t="s">
        <v>36</v>
      </c>
      <c r="AX238" s="12" t="s">
        <v>22</v>
      </c>
      <c r="AY238" s="184" t="s">
        <v>119</v>
      </c>
    </row>
    <row r="239" spans="2:65" s="1" customFormat="1" ht="22.5" customHeight="1">
      <c r="B239" s="159"/>
      <c r="C239" s="207" t="s">
        <v>327</v>
      </c>
      <c r="D239" s="207" t="s">
        <v>281</v>
      </c>
      <c r="E239" s="208" t="s">
        <v>328</v>
      </c>
      <c r="F239" s="209" t="s">
        <v>329</v>
      </c>
      <c r="G239" s="210" t="s">
        <v>275</v>
      </c>
      <c r="H239" s="211">
        <v>7</v>
      </c>
      <c r="I239" s="212"/>
      <c r="J239" s="213">
        <f>ROUND(I239*H239,2)</f>
        <v>0</v>
      </c>
      <c r="K239" s="209" t="s">
        <v>20</v>
      </c>
      <c r="L239" s="214"/>
      <c r="M239" s="215" t="s">
        <v>20</v>
      </c>
      <c r="N239" s="216" t="s">
        <v>43</v>
      </c>
      <c r="O239" s="35"/>
      <c r="P239" s="169">
        <f>O239*H239</f>
        <v>0</v>
      </c>
      <c r="Q239" s="169">
        <v>0</v>
      </c>
      <c r="R239" s="169">
        <f>Q239*H239</f>
        <v>0</v>
      </c>
      <c r="S239" s="169">
        <v>0</v>
      </c>
      <c r="T239" s="170">
        <f>S239*H239</f>
        <v>0</v>
      </c>
      <c r="AR239" s="17" t="s">
        <v>188</v>
      </c>
      <c r="AT239" s="17" t="s">
        <v>281</v>
      </c>
      <c r="AU239" s="17" t="s">
        <v>80</v>
      </c>
      <c r="AY239" s="17" t="s">
        <v>119</v>
      </c>
      <c r="BE239" s="171">
        <f>IF(N239="základní",J239,0)</f>
        <v>0</v>
      </c>
      <c r="BF239" s="171">
        <f>IF(N239="snížená",J239,0)</f>
        <v>0</v>
      </c>
      <c r="BG239" s="171">
        <f>IF(N239="zákl. přenesená",J239,0)</f>
        <v>0</v>
      </c>
      <c r="BH239" s="171">
        <f>IF(N239="sníž. přenesená",J239,0)</f>
        <v>0</v>
      </c>
      <c r="BI239" s="171">
        <f>IF(N239="nulová",J239,0)</f>
        <v>0</v>
      </c>
      <c r="BJ239" s="17" t="s">
        <v>22</v>
      </c>
      <c r="BK239" s="171">
        <f>ROUND(I239*H239,2)</f>
        <v>0</v>
      </c>
      <c r="BL239" s="17" t="s">
        <v>126</v>
      </c>
      <c r="BM239" s="17" t="s">
        <v>330</v>
      </c>
    </row>
    <row r="240" spans="2:47" s="1" customFormat="1" ht="67.5">
      <c r="B240" s="34"/>
      <c r="D240" s="172" t="s">
        <v>128</v>
      </c>
      <c r="F240" s="173" t="s">
        <v>331</v>
      </c>
      <c r="I240" s="133"/>
      <c r="L240" s="34"/>
      <c r="M240" s="63"/>
      <c r="N240" s="35"/>
      <c r="O240" s="35"/>
      <c r="P240" s="35"/>
      <c r="Q240" s="35"/>
      <c r="R240" s="35"/>
      <c r="S240" s="35"/>
      <c r="T240" s="64"/>
      <c r="AT240" s="17" t="s">
        <v>128</v>
      </c>
      <c r="AU240" s="17" t="s">
        <v>80</v>
      </c>
    </row>
    <row r="241" spans="2:51" s="12" customFormat="1" ht="13.5">
      <c r="B241" s="183"/>
      <c r="D241" s="200" t="s">
        <v>132</v>
      </c>
      <c r="E241" s="201" t="s">
        <v>20</v>
      </c>
      <c r="F241" s="202" t="s">
        <v>183</v>
      </c>
      <c r="H241" s="203">
        <v>7</v>
      </c>
      <c r="I241" s="187"/>
      <c r="L241" s="183"/>
      <c r="M241" s="188"/>
      <c r="N241" s="189"/>
      <c r="O241" s="189"/>
      <c r="P241" s="189"/>
      <c r="Q241" s="189"/>
      <c r="R241" s="189"/>
      <c r="S241" s="189"/>
      <c r="T241" s="190"/>
      <c r="AT241" s="184" t="s">
        <v>132</v>
      </c>
      <c r="AU241" s="184" t="s">
        <v>80</v>
      </c>
      <c r="AV241" s="12" t="s">
        <v>80</v>
      </c>
      <c r="AW241" s="12" t="s">
        <v>36</v>
      </c>
      <c r="AX241" s="12" t="s">
        <v>22</v>
      </c>
      <c r="AY241" s="184" t="s">
        <v>119</v>
      </c>
    </row>
    <row r="242" spans="2:65" s="1" customFormat="1" ht="22.5" customHeight="1">
      <c r="B242" s="159"/>
      <c r="C242" s="160" t="s">
        <v>332</v>
      </c>
      <c r="D242" s="160" t="s">
        <v>121</v>
      </c>
      <c r="E242" s="161" t="s">
        <v>333</v>
      </c>
      <c r="F242" s="162" t="s">
        <v>334</v>
      </c>
      <c r="G242" s="163" t="s">
        <v>275</v>
      </c>
      <c r="H242" s="164">
        <v>3</v>
      </c>
      <c r="I242" s="165"/>
      <c r="J242" s="166">
        <f>ROUND(I242*H242,2)</f>
        <v>0</v>
      </c>
      <c r="K242" s="162" t="s">
        <v>20</v>
      </c>
      <c r="L242" s="34"/>
      <c r="M242" s="167" t="s">
        <v>20</v>
      </c>
      <c r="N242" s="168" t="s">
        <v>43</v>
      </c>
      <c r="O242" s="35"/>
      <c r="P242" s="169">
        <f>O242*H242</f>
        <v>0</v>
      </c>
      <c r="Q242" s="169">
        <v>0</v>
      </c>
      <c r="R242" s="169">
        <f>Q242*H242</f>
        <v>0</v>
      </c>
      <c r="S242" s="169">
        <v>0</v>
      </c>
      <c r="T242" s="170">
        <f>S242*H242</f>
        <v>0</v>
      </c>
      <c r="AR242" s="17" t="s">
        <v>126</v>
      </c>
      <c r="AT242" s="17" t="s">
        <v>121</v>
      </c>
      <c r="AU242" s="17" t="s">
        <v>80</v>
      </c>
      <c r="AY242" s="17" t="s">
        <v>119</v>
      </c>
      <c r="BE242" s="171">
        <f>IF(N242="základní",J242,0)</f>
        <v>0</v>
      </c>
      <c r="BF242" s="171">
        <f>IF(N242="snížená",J242,0)</f>
        <v>0</v>
      </c>
      <c r="BG242" s="171">
        <f>IF(N242="zákl. přenesená",J242,0)</f>
        <v>0</v>
      </c>
      <c r="BH242" s="171">
        <f>IF(N242="sníž. přenesená",J242,0)</f>
        <v>0</v>
      </c>
      <c r="BI242" s="171">
        <f>IF(N242="nulová",J242,0)</f>
        <v>0</v>
      </c>
      <c r="BJ242" s="17" t="s">
        <v>22</v>
      </c>
      <c r="BK242" s="171">
        <f>ROUND(I242*H242,2)</f>
        <v>0</v>
      </c>
      <c r="BL242" s="17" t="s">
        <v>126</v>
      </c>
      <c r="BM242" s="17" t="s">
        <v>335</v>
      </c>
    </row>
    <row r="243" spans="2:51" s="11" customFormat="1" ht="13.5">
      <c r="B243" s="175"/>
      <c r="D243" s="172" t="s">
        <v>132</v>
      </c>
      <c r="E243" s="176" t="s">
        <v>20</v>
      </c>
      <c r="F243" s="177" t="s">
        <v>336</v>
      </c>
      <c r="H243" s="178" t="s">
        <v>20</v>
      </c>
      <c r="I243" s="179"/>
      <c r="L243" s="175"/>
      <c r="M243" s="180"/>
      <c r="N243" s="181"/>
      <c r="O243" s="181"/>
      <c r="P243" s="181"/>
      <c r="Q243" s="181"/>
      <c r="R243" s="181"/>
      <c r="S243" s="181"/>
      <c r="T243" s="182"/>
      <c r="AT243" s="178" t="s">
        <v>132</v>
      </c>
      <c r="AU243" s="178" t="s">
        <v>80</v>
      </c>
      <c r="AV243" s="11" t="s">
        <v>22</v>
      </c>
      <c r="AW243" s="11" t="s">
        <v>36</v>
      </c>
      <c r="AX243" s="11" t="s">
        <v>72</v>
      </c>
      <c r="AY243" s="178" t="s">
        <v>119</v>
      </c>
    </row>
    <row r="244" spans="2:51" s="11" customFormat="1" ht="13.5">
      <c r="B244" s="175"/>
      <c r="D244" s="172" t="s">
        <v>132</v>
      </c>
      <c r="E244" s="176" t="s">
        <v>20</v>
      </c>
      <c r="F244" s="177" t="s">
        <v>337</v>
      </c>
      <c r="H244" s="178" t="s">
        <v>20</v>
      </c>
      <c r="I244" s="179"/>
      <c r="L244" s="175"/>
      <c r="M244" s="180"/>
      <c r="N244" s="181"/>
      <c r="O244" s="181"/>
      <c r="P244" s="181"/>
      <c r="Q244" s="181"/>
      <c r="R244" s="181"/>
      <c r="S244" s="181"/>
      <c r="T244" s="182"/>
      <c r="AT244" s="178" t="s">
        <v>132</v>
      </c>
      <c r="AU244" s="178" t="s">
        <v>80</v>
      </c>
      <c r="AV244" s="11" t="s">
        <v>22</v>
      </c>
      <c r="AW244" s="11" t="s">
        <v>36</v>
      </c>
      <c r="AX244" s="11" t="s">
        <v>72</v>
      </c>
      <c r="AY244" s="178" t="s">
        <v>119</v>
      </c>
    </row>
    <row r="245" spans="2:51" s="12" customFormat="1" ht="13.5">
      <c r="B245" s="183"/>
      <c r="D245" s="172" t="s">
        <v>132</v>
      </c>
      <c r="E245" s="184" t="s">
        <v>20</v>
      </c>
      <c r="F245" s="185" t="s">
        <v>151</v>
      </c>
      <c r="H245" s="186">
        <v>3</v>
      </c>
      <c r="I245" s="187"/>
      <c r="L245" s="183"/>
      <c r="M245" s="188"/>
      <c r="N245" s="189"/>
      <c r="O245" s="189"/>
      <c r="P245" s="189"/>
      <c r="Q245" s="189"/>
      <c r="R245" s="189"/>
      <c r="S245" s="189"/>
      <c r="T245" s="190"/>
      <c r="AT245" s="184" t="s">
        <v>132</v>
      </c>
      <c r="AU245" s="184" t="s">
        <v>80</v>
      </c>
      <c r="AV245" s="12" t="s">
        <v>80</v>
      </c>
      <c r="AW245" s="12" t="s">
        <v>36</v>
      </c>
      <c r="AX245" s="12" t="s">
        <v>22</v>
      </c>
      <c r="AY245" s="184" t="s">
        <v>119</v>
      </c>
    </row>
    <row r="246" spans="2:63" s="10" customFormat="1" ht="29.25" customHeight="1">
      <c r="B246" s="145"/>
      <c r="D246" s="156" t="s">
        <v>71</v>
      </c>
      <c r="E246" s="157" t="s">
        <v>338</v>
      </c>
      <c r="F246" s="157" t="s">
        <v>339</v>
      </c>
      <c r="I246" s="148"/>
      <c r="J246" s="158">
        <f>BK246</f>
        <v>0</v>
      </c>
      <c r="L246" s="145"/>
      <c r="M246" s="150"/>
      <c r="N246" s="151"/>
      <c r="O246" s="151"/>
      <c r="P246" s="152">
        <f>SUM(P247:P249)</f>
        <v>0</v>
      </c>
      <c r="Q246" s="151"/>
      <c r="R246" s="152">
        <f>SUM(R247:R249)</f>
        <v>0</v>
      </c>
      <c r="S246" s="151"/>
      <c r="T246" s="153">
        <f>SUM(T247:T249)</f>
        <v>0</v>
      </c>
      <c r="AR246" s="146" t="s">
        <v>22</v>
      </c>
      <c r="AT246" s="154" t="s">
        <v>71</v>
      </c>
      <c r="AU246" s="154" t="s">
        <v>22</v>
      </c>
      <c r="AY246" s="146" t="s">
        <v>119</v>
      </c>
      <c r="BK246" s="155">
        <f>SUM(BK247:BK249)</f>
        <v>0</v>
      </c>
    </row>
    <row r="247" spans="2:65" s="1" customFormat="1" ht="31.5" customHeight="1">
      <c r="B247" s="159"/>
      <c r="C247" s="160" t="s">
        <v>340</v>
      </c>
      <c r="D247" s="160" t="s">
        <v>121</v>
      </c>
      <c r="E247" s="161" t="s">
        <v>341</v>
      </c>
      <c r="F247" s="162" t="s">
        <v>342</v>
      </c>
      <c r="G247" s="163" t="s">
        <v>191</v>
      </c>
      <c r="H247" s="164">
        <v>110.907</v>
      </c>
      <c r="I247" s="165"/>
      <c r="J247" s="166">
        <f>ROUND(I247*H247,2)</f>
        <v>0</v>
      </c>
      <c r="K247" s="162" t="s">
        <v>125</v>
      </c>
      <c r="L247" s="34"/>
      <c r="M247" s="167" t="s">
        <v>20</v>
      </c>
      <c r="N247" s="168" t="s">
        <v>43</v>
      </c>
      <c r="O247" s="35"/>
      <c r="P247" s="169">
        <f>O247*H247</f>
        <v>0</v>
      </c>
      <c r="Q247" s="169">
        <v>0</v>
      </c>
      <c r="R247" s="169">
        <f>Q247*H247</f>
        <v>0</v>
      </c>
      <c r="S247" s="169">
        <v>0</v>
      </c>
      <c r="T247" s="170">
        <f>S247*H247</f>
        <v>0</v>
      </c>
      <c r="AR247" s="17" t="s">
        <v>126</v>
      </c>
      <c r="AT247" s="17" t="s">
        <v>121</v>
      </c>
      <c r="AU247" s="17" t="s">
        <v>80</v>
      </c>
      <c r="AY247" s="17" t="s">
        <v>119</v>
      </c>
      <c r="BE247" s="171">
        <f>IF(N247="základní",J247,0)</f>
        <v>0</v>
      </c>
      <c r="BF247" s="171">
        <f>IF(N247="snížená",J247,0)</f>
        <v>0</v>
      </c>
      <c r="BG247" s="171">
        <f>IF(N247="zákl. přenesená",J247,0)</f>
        <v>0</v>
      </c>
      <c r="BH247" s="171">
        <f>IF(N247="sníž. přenesená",J247,0)</f>
        <v>0</v>
      </c>
      <c r="BI247" s="171">
        <f>IF(N247="nulová",J247,0)</f>
        <v>0</v>
      </c>
      <c r="BJ247" s="17" t="s">
        <v>22</v>
      </c>
      <c r="BK247" s="171">
        <f>ROUND(I247*H247,2)</f>
        <v>0</v>
      </c>
      <c r="BL247" s="17" t="s">
        <v>126</v>
      </c>
      <c r="BM247" s="17" t="s">
        <v>343</v>
      </c>
    </row>
    <row r="248" spans="2:47" s="1" customFormat="1" ht="27">
      <c r="B248" s="34"/>
      <c r="D248" s="172" t="s">
        <v>128</v>
      </c>
      <c r="F248" s="173" t="s">
        <v>344</v>
      </c>
      <c r="I248" s="133"/>
      <c r="L248" s="34"/>
      <c r="M248" s="63"/>
      <c r="N248" s="35"/>
      <c r="O248" s="35"/>
      <c r="P248" s="35"/>
      <c r="Q248" s="35"/>
      <c r="R248" s="35"/>
      <c r="S248" s="35"/>
      <c r="T248" s="64"/>
      <c r="AT248" s="17" t="s">
        <v>128</v>
      </c>
      <c r="AU248" s="17" t="s">
        <v>80</v>
      </c>
    </row>
    <row r="249" spans="2:47" s="1" customFormat="1" ht="27">
      <c r="B249" s="34"/>
      <c r="D249" s="172" t="s">
        <v>130</v>
      </c>
      <c r="F249" s="174" t="s">
        <v>345</v>
      </c>
      <c r="I249" s="133"/>
      <c r="L249" s="34"/>
      <c r="M249" s="63"/>
      <c r="N249" s="35"/>
      <c r="O249" s="35"/>
      <c r="P249" s="35"/>
      <c r="Q249" s="35"/>
      <c r="R249" s="35"/>
      <c r="S249" s="35"/>
      <c r="T249" s="64"/>
      <c r="AT249" s="17" t="s">
        <v>130</v>
      </c>
      <c r="AU249" s="17" t="s">
        <v>80</v>
      </c>
    </row>
    <row r="250" spans="2:63" s="10" customFormat="1" ht="36.75" customHeight="1">
      <c r="B250" s="145"/>
      <c r="D250" s="156" t="s">
        <v>71</v>
      </c>
      <c r="E250" s="217" t="s">
        <v>346</v>
      </c>
      <c r="F250" s="217" t="s">
        <v>347</v>
      </c>
      <c r="I250" s="148"/>
      <c r="J250" s="218">
        <f>BK250</f>
        <v>0</v>
      </c>
      <c r="L250" s="145"/>
      <c r="M250" s="150"/>
      <c r="N250" s="151"/>
      <c r="O250" s="151"/>
      <c r="P250" s="152">
        <f>SUM(P251:P277)</f>
        <v>0</v>
      </c>
      <c r="Q250" s="151"/>
      <c r="R250" s="152">
        <f>SUM(R251:R277)</f>
        <v>0</v>
      </c>
      <c r="S250" s="151"/>
      <c r="T250" s="153">
        <f>SUM(T251:T277)</f>
        <v>0</v>
      </c>
      <c r="AR250" s="146" t="s">
        <v>164</v>
      </c>
      <c r="AT250" s="154" t="s">
        <v>71</v>
      </c>
      <c r="AU250" s="154" t="s">
        <v>72</v>
      </c>
      <c r="AY250" s="146" t="s">
        <v>119</v>
      </c>
      <c r="BK250" s="155">
        <f>SUM(BK251:BK277)</f>
        <v>0</v>
      </c>
    </row>
    <row r="251" spans="2:65" s="1" customFormat="1" ht="22.5" customHeight="1">
      <c r="B251" s="159"/>
      <c r="C251" s="160" t="s">
        <v>348</v>
      </c>
      <c r="D251" s="160" t="s">
        <v>121</v>
      </c>
      <c r="E251" s="161" t="s">
        <v>349</v>
      </c>
      <c r="F251" s="162" t="s">
        <v>350</v>
      </c>
      <c r="G251" s="163" t="s">
        <v>351</v>
      </c>
      <c r="H251" s="164">
        <v>1</v>
      </c>
      <c r="I251" s="165"/>
      <c r="J251" s="166">
        <f>ROUND(I251*H251,2)</f>
        <v>0</v>
      </c>
      <c r="K251" s="162" t="s">
        <v>20</v>
      </c>
      <c r="L251" s="34"/>
      <c r="M251" s="167" t="s">
        <v>20</v>
      </c>
      <c r="N251" s="168" t="s">
        <v>43</v>
      </c>
      <c r="O251" s="35"/>
      <c r="P251" s="169">
        <f>O251*H251</f>
        <v>0</v>
      </c>
      <c r="Q251" s="169">
        <v>0</v>
      </c>
      <c r="R251" s="169">
        <f>Q251*H251</f>
        <v>0</v>
      </c>
      <c r="S251" s="169">
        <v>0</v>
      </c>
      <c r="T251" s="170">
        <f>S251*H251</f>
        <v>0</v>
      </c>
      <c r="AR251" s="17" t="s">
        <v>126</v>
      </c>
      <c r="AT251" s="17" t="s">
        <v>121</v>
      </c>
      <c r="AU251" s="17" t="s">
        <v>22</v>
      </c>
      <c r="AY251" s="17" t="s">
        <v>119</v>
      </c>
      <c r="BE251" s="171">
        <f>IF(N251="základní",J251,0)</f>
        <v>0</v>
      </c>
      <c r="BF251" s="171">
        <f>IF(N251="snížená",J251,0)</f>
        <v>0</v>
      </c>
      <c r="BG251" s="171">
        <f>IF(N251="zákl. přenesená",J251,0)</f>
        <v>0</v>
      </c>
      <c r="BH251" s="171">
        <f>IF(N251="sníž. přenesená",J251,0)</f>
        <v>0</v>
      </c>
      <c r="BI251" s="171">
        <f>IF(N251="nulová",J251,0)</f>
        <v>0</v>
      </c>
      <c r="BJ251" s="17" t="s">
        <v>22</v>
      </c>
      <c r="BK251" s="171">
        <f>ROUND(I251*H251,2)</f>
        <v>0</v>
      </c>
      <c r="BL251" s="17" t="s">
        <v>126</v>
      </c>
      <c r="BM251" s="17" t="s">
        <v>352</v>
      </c>
    </row>
    <row r="252" spans="2:47" s="1" customFormat="1" ht="27">
      <c r="B252" s="34"/>
      <c r="D252" s="172" t="s">
        <v>128</v>
      </c>
      <c r="F252" s="173" t="s">
        <v>353</v>
      </c>
      <c r="I252" s="133"/>
      <c r="L252" s="34"/>
      <c r="M252" s="63"/>
      <c r="N252" s="35"/>
      <c r="O252" s="35"/>
      <c r="P252" s="35"/>
      <c r="Q252" s="35"/>
      <c r="R252" s="35"/>
      <c r="S252" s="35"/>
      <c r="T252" s="64"/>
      <c r="AT252" s="17" t="s">
        <v>128</v>
      </c>
      <c r="AU252" s="17" t="s">
        <v>22</v>
      </c>
    </row>
    <row r="253" spans="2:51" s="12" customFormat="1" ht="13.5">
      <c r="B253" s="183"/>
      <c r="D253" s="200" t="s">
        <v>132</v>
      </c>
      <c r="E253" s="201" t="s">
        <v>20</v>
      </c>
      <c r="F253" s="202" t="s">
        <v>22</v>
      </c>
      <c r="H253" s="203">
        <v>1</v>
      </c>
      <c r="I253" s="187"/>
      <c r="L253" s="183"/>
      <c r="M253" s="188"/>
      <c r="N253" s="189"/>
      <c r="O253" s="189"/>
      <c r="P253" s="189"/>
      <c r="Q253" s="189"/>
      <c r="R253" s="189"/>
      <c r="S253" s="189"/>
      <c r="T253" s="190"/>
      <c r="AT253" s="184" t="s">
        <v>132</v>
      </c>
      <c r="AU253" s="184" t="s">
        <v>22</v>
      </c>
      <c r="AV253" s="12" t="s">
        <v>80</v>
      </c>
      <c r="AW253" s="12" t="s">
        <v>36</v>
      </c>
      <c r="AX253" s="12" t="s">
        <v>22</v>
      </c>
      <c r="AY253" s="184" t="s">
        <v>119</v>
      </c>
    </row>
    <row r="254" spans="2:65" s="1" customFormat="1" ht="22.5" customHeight="1">
      <c r="B254" s="159"/>
      <c r="C254" s="160" t="s">
        <v>354</v>
      </c>
      <c r="D254" s="160" t="s">
        <v>121</v>
      </c>
      <c r="E254" s="161" t="s">
        <v>355</v>
      </c>
      <c r="F254" s="162" t="s">
        <v>356</v>
      </c>
      <c r="G254" s="163" t="s">
        <v>351</v>
      </c>
      <c r="H254" s="164">
        <v>1</v>
      </c>
      <c r="I254" s="165"/>
      <c r="J254" s="166">
        <f>ROUND(I254*H254,2)</f>
        <v>0</v>
      </c>
      <c r="K254" s="162" t="s">
        <v>20</v>
      </c>
      <c r="L254" s="34"/>
      <c r="M254" s="167" t="s">
        <v>20</v>
      </c>
      <c r="N254" s="168" t="s">
        <v>43</v>
      </c>
      <c r="O254" s="35"/>
      <c r="P254" s="169">
        <f>O254*H254</f>
        <v>0</v>
      </c>
      <c r="Q254" s="169">
        <v>0</v>
      </c>
      <c r="R254" s="169">
        <f>Q254*H254</f>
        <v>0</v>
      </c>
      <c r="S254" s="169">
        <v>0</v>
      </c>
      <c r="T254" s="170">
        <f>S254*H254</f>
        <v>0</v>
      </c>
      <c r="AR254" s="17" t="s">
        <v>126</v>
      </c>
      <c r="AT254" s="17" t="s">
        <v>121</v>
      </c>
      <c r="AU254" s="17" t="s">
        <v>22</v>
      </c>
      <c r="AY254" s="17" t="s">
        <v>119</v>
      </c>
      <c r="BE254" s="171">
        <f>IF(N254="základní",J254,0)</f>
        <v>0</v>
      </c>
      <c r="BF254" s="171">
        <f>IF(N254="snížená",J254,0)</f>
        <v>0</v>
      </c>
      <c r="BG254" s="171">
        <f>IF(N254="zákl. přenesená",J254,0)</f>
        <v>0</v>
      </c>
      <c r="BH254" s="171">
        <f>IF(N254="sníž. přenesená",J254,0)</f>
        <v>0</v>
      </c>
      <c r="BI254" s="171">
        <f>IF(N254="nulová",J254,0)</f>
        <v>0</v>
      </c>
      <c r="BJ254" s="17" t="s">
        <v>22</v>
      </c>
      <c r="BK254" s="171">
        <f>ROUND(I254*H254,2)</f>
        <v>0</v>
      </c>
      <c r="BL254" s="17" t="s">
        <v>126</v>
      </c>
      <c r="BM254" s="17" t="s">
        <v>357</v>
      </c>
    </row>
    <row r="255" spans="2:47" s="1" customFormat="1" ht="13.5">
      <c r="B255" s="34"/>
      <c r="D255" s="172" t="s">
        <v>128</v>
      </c>
      <c r="F255" s="173" t="s">
        <v>356</v>
      </c>
      <c r="I255" s="133"/>
      <c r="L255" s="34"/>
      <c r="M255" s="63"/>
      <c r="N255" s="35"/>
      <c r="O255" s="35"/>
      <c r="P255" s="35"/>
      <c r="Q255" s="35"/>
      <c r="R255" s="35"/>
      <c r="S255" s="35"/>
      <c r="T255" s="64"/>
      <c r="AT255" s="17" t="s">
        <v>128</v>
      </c>
      <c r="AU255" s="17" t="s">
        <v>22</v>
      </c>
    </row>
    <row r="256" spans="2:51" s="12" customFormat="1" ht="13.5">
      <c r="B256" s="183"/>
      <c r="D256" s="200" t="s">
        <v>132</v>
      </c>
      <c r="E256" s="201" t="s">
        <v>20</v>
      </c>
      <c r="F256" s="202" t="s">
        <v>22</v>
      </c>
      <c r="H256" s="203">
        <v>1</v>
      </c>
      <c r="I256" s="187"/>
      <c r="L256" s="183"/>
      <c r="M256" s="188"/>
      <c r="N256" s="189"/>
      <c r="O256" s="189"/>
      <c r="P256" s="189"/>
      <c r="Q256" s="189"/>
      <c r="R256" s="189"/>
      <c r="S256" s="189"/>
      <c r="T256" s="190"/>
      <c r="AT256" s="184" t="s">
        <v>132</v>
      </c>
      <c r="AU256" s="184" t="s">
        <v>22</v>
      </c>
      <c r="AV256" s="12" t="s">
        <v>80</v>
      </c>
      <c r="AW256" s="12" t="s">
        <v>36</v>
      </c>
      <c r="AX256" s="12" t="s">
        <v>22</v>
      </c>
      <c r="AY256" s="184" t="s">
        <v>119</v>
      </c>
    </row>
    <row r="257" spans="2:65" s="1" customFormat="1" ht="22.5" customHeight="1">
      <c r="B257" s="159"/>
      <c r="C257" s="160" t="s">
        <v>358</v>
      </c>
      <c r="D257" s="160" t="s">
        <v>121</v>
      </c>
      <c r="E257" s="161" t="s">
        <v>359</v>
      </c>
      <c r="F257" s="162" t="s">
        <v>360</v>
      </c>
      <c r="G257" s="163" t="s">
        <v>351</v>
      </c>
      <c r="H257" s="164">
        <v>1</v>
      </c>
      <c r="I257" s="165"/>
      <c r="J257" s="166">
        <f>ROUND(I257*H257,2)</f>
        <v>0</v>
      </c>
      <c r="K257" s="162" t="s">
        <v>20</v>
      </c>
      <c r="L257" s="34"/>
      <c r="M257" s="167" t="s">
        <v>20</v>
      </c>
      <c r="N257" s="168" t="s">
        <v>43</v>
      </c>
      <c r="O257" s="35"/>
      <c r="P257" s="169">
        <f>O257*H257</f>
        <v>0</v>
      </c>
      <c r="Q257" s="169">
        <v>0</v>
      </c>
      <c r="R257" s="169">
        <f>Q257*H257</f>
        <v>0</v>
      </c>
      <c r="S257" s="169">
        <v>0</v>
      </c>
      <c r="T257" s="170">
        <f>S257*H257</f>
        <v>0</v>
      </c>
      <c r="AR257" s="17" t="s">
        <v>126</v>
      </c>
      <c r="AT257" s="17" t="s">
        <v>121</v>
      </c>
      <c r="AU257" s="17" t="s">
        <v>22</v>
      </c>
      <c r="AY257" s="17" t="s">
        <v>119</v>
      </c>
      <c r="BE257" s="171">
        <f>IF(N257="základní",J257,0)</f>
        <v>0</v>
      </c>
      <c r="BF257" s="171">
        <f>IF(N257="snížená",J257,0)</f>
        <v>0</v>
      </c>
      <c r="BG257" s="171">
        <f>IF(N257="zákl. přenesená",J257,0)</f>
        <v>0</v>
      </c>
      <c r="BH257" s="171">
        <f>IF(N257="sníž. přenesená",J257,0)</f>
        <v>0</v>
      </c>
      <c r="BI257" s="171">
        <f>IF(N257="nulová",J257,0)</f>
        <v>0</v>
      </c>
      <c r="BJ257" s="17" t="s">
        <v>22</v>
      </c>
      <c r="BK257" s="171">
        <f>ROUND(I257*H257,2)</f>
        <v>0</v>
      </c>
      <c r="BL257" s="17" t="s">
        <v>126</v>
      </c>
      <c r="BM257" s="17" t="s">
        <v>361</v>
      </c>
    </row>
    <row r="258" spans="2:47" s="1" customFormat="1" ht="13.5">
      <c r="B258" s="34"/>
      <c r="D258" s="172" t="s">
        <v>128</v>
      </c>
      <c r="F258" s="173" t="s">
        <v>360</v>
      </c>
      <c r="I258" s="133"/>
      <c r="L258" s="34"/>
      <c r="M258" s="63"/>
      <c r="N258" s="35"/>
      <c r="O258" s="35"/>
      <c r="P258" s="35"/>
      <c r="Q258" s="35"/>
      <c r="R258" s="35"/>
      <c r="S258" s="35"/>
      <c r="T258" s="64"/>
      <c r="AT258" s="17" t="s">
        <v>128</v>
      </c>
      <c r="AU258" s="17" t="s">
        <v>22</v>
      </c>
    </row>
    <row r="259" spans="2:51" s="12" customFormat="1" ht="13.5">
      <c r="B259" s="183"/>
      <c r="D259" s="200" t="s">
        <v>132</v>
      </c>
      <c r="E259" s="201" t="s">
        <v>20</v>
      </c>
      <c r="F259" s="202" t="s">
        <v>22</v>
      </c>
      <c r="H259" s="203">
        <v>1</v>
      </c>
      <c r="I259" s="187"/>
      <c r="L259" s="183"/>
      <c r="M259" s="188"/>
      <c r="N259" s="189"/>
      <c r="O259" s="189"/>
      <c r="P259" s="189"/>
      <c r="Q259" s="189"/>
      <c r="R259" s="189"/>
      <c r="S259" s="189"/>
      <c r="T259" s="190"/>
      <c r="AT259" s="184" t="s">
        <v>132</v>
      </c>
      <c r="AU259" s="184" t="s">
        <v>22</v>
      </c>
      <c r="AV259" s="12" t="s">
        <v>80</v>
      </c>
      <c r="AW259" s="12" t="s">
        <v>36</v>
      </c>
      <c r="AX259" s="12" t="s">
        <v>22</v>
      </c>
      <c r="AY259" s="184" t="s">
        <v>119</v>
      </c>
    </row>
    <row r="260" spans="2:65" s="1" customFormat="1" ht="22.5" customHeight="1">
      <c r="B260" s="159"/>
      <c r="C260" s="160" t="s">
        <v>362</v>
      </c>
      <c r="D260" s="160" t="s">
        <v>121</v>
      </c>
      <c r="E260" s="161" t="s">
        <v>363</v>
      </c>
      <c r="F260" s="162" t="s">
        <v>364</v>
      </c>
      <c r="G260" s="163" t="s">
        <v>351</v>
      </c>
      <c r="H260" s="164">
        <v>1</v>
      </c>
      <c r="I260" s="165"/>
      <c r="J260" s="166">
        <f>ROUND(I260*H260,2)</f>
        <v>0</v>
      </c>
      <c r="K260" s="162" t="s">
        <v>20</v>
      </c>
      <c r="L260" s="34"/>
      <c r="M260" s="167" t="s">
        <v>20</v>
      </c>
      <c r="N260" s="168" t="s">
        <v>43</v>
      </c>
      <c r="O260" s="35"/>
      <c r="P260" s="169">
        <f>O260*H260</f>
        <v>0</v>
      </c>
      <c r="Q260" s="169">
        <v>0</v>
      </c>
      <c r="R260" s="169">
        <f>Q260*H260</f>
        <v>0</v>
      </c>
      <c r="S260" s="169">
        <v>0</v>
      </c>
      <c r="T260" s="170">
        <f>S260*H260</f>
        <v>0</v>
      </c>
      <c r="AR260" s="17" t="s">
        <v>126</v>
      </c>
      <c r="AT260" s="17" t="s">
        <v>121</v>
      </c>
      <c r="AU260" s="17" t="s">
        <v>22</v>
      </c>
      <c r="AY260" s="17" t="s">
        <v>119</v>
      </c>
      <c r="BE260" s="171">
        <f>IF(N260="základní",J260,0)</f>
        <v>0</v>
      </c>
      <c r="BF260" s="171">
        <f>IF(N260="snížená",J260,0)</f>
        <v>0</v>
      </c>
      <c r="BG260" s="171">
        <f>IF(N260="zákl. přenesená",J260,0)</f>
        <v>0</v>
      </c>
      <c r="BH260" s="171">
        <f>IF(N260="sníž. přenesená",J260,0)</f>
        <v>0</v>
      </c>
      <c r="BI260" s="171">
        <f>IF(N260="nulová",J260,0)</f>
        <v>0</v>
      </c>
      <c r="BJ260" s="17" t="s">
        <v>22</v>
      </c>
      <c r="BK260" s="171">
        <f>ROUND(I260*H260,2)</f>
        <v>0</v>
      </c>
      <c r="BL260" s="17" t="s">
        <v>126</v>
      </c>
      <c r="BM260" s="17" t="s">
        <v>365</v>
      </c>
    </row>
    <row r="261" spans="2:47" s="1" customFormat="1" ht="13.5">
      <c r="B261" s="34"/>
      <c r="D261" s="172" t="s">
        <v>128</v>
      </c>
      <c r="F261" s="173" t="s">
        <v>364</v>
      </c>
      <c r="I261" s="133"/>
      <c r="L261" s="34"/>
      <c r="M261" s="63"/>
      <c r="N261" s="35"/>
      <c r="O261" s="35"/>
      <c r="P261" s="35"/>
      <c r="Q261" s="35"/>
      <c r="R261" s="35"/>
      <c r="S261" s="35"/>
      <c r="T261" s="64"/>
      <c r="AT261" s="17" t="s">
        <v>128</v>
      </c>
      <c r="AU261" s="17" t="s">
        <v>22</v>
      </c>
    </row>
    <row r="262" spans="2:51" s="11" customFormat="1" ht="13.5">
      <c r="B262" s="175"/>
      <c r="D262" s="172" t="s">
        <v>132</v>
      </c>
      <c r="E262" s="176" t="s">
        <v>20</v>
      </c>
      <c r="F262" s="177" t="s">
        <v>366</v>
      </c>
      <c r="H262" s="178" t="s">
        <v>20</v>
      </c>
      <c r="I262" s="179"/>
      <c r="L262" s="175"/>
      <c r="M262" s="180"/>
      <c r="N262" s="181"/>
      <c r="O262" s="181"/>
      <c r="P262" s="181"/>
      <c r="Q262" s="181"/>
      <c r="R262" s="181"/>
      <c r="S262" s="181"/>
      <c r="T262" s="182"/>
      <c r="AT262" s="178" t="s">
        <v>132</v>
      </c>
      <c r="AU262" s="178" t="s">
        <v>22</v>
      </c>
      <c r="AV262" s="11" t="s">
        <v>22</v>
      </c>
      <c r="AW262" s="11" t="s">
        <v>36</v>
      </c>
      <c r="AX262" s="11" t="s">
        <v>72</v>
      </c>
      <c r="AY262" s="178" t="s">
        <v>119</v>
      </c>
    </row>
    <row r="263" spans="2:51" s="11" customFormat="1" ht="13.5">
      <c r="B263" s="175"/>
      <c r="D263" s="172" t="s">
        <v>132</v>
      </c>
      <c r="E263" s="176" t="s">
        <v>20</v>
      </c>
      <c r="F263" s="177" t="s">
        <v>367</v>
      </c>
      <c r="H263" s="178" t="s">
        <v>20</v>
      </c>
      <c r="I263" s="179"/>
      <c r="L263" s="175"/>
      <c r="M263" s="180"/>
      <c r="N263" s="181"/>
      <c r="O263" s="181"/>
      <c r="P263" s="181"/>
      <c r="Q263" s="181"/>
      <c r="R263" s="181"/>
      <c r="S263" s="181"/>
      <c r="T263" s="182"/>
      <c r="AT263" s="178" t="s">
        <v>132</v>
      </c>
      <c r="AU263" s="178" t="s">
        <v>22</v>
      </c>
      <c r="AV263" s="11" t="s">
        <v>22</v>
      </c>
      <c r="AW263" s="11" t="s">
        <v>36</v>
      </c>
      <c r="AX263" s="11" t="s">
        <v>72</v>
      </c>
      <c r="AY263" s="178" t="s">
        <v>119</v>
      </c>
    </row>
    <row r="264" spans="2:51" s="11" customFormat="1" ht="13.5">
      <c r="B264" s="175"/>
      <c r="D264" s="172" t="s">
        <v>132</v>
      </c>
      <c r="E264" s="176" t="s">
        <v>20</v>
      </c>
      <c r="F264" s="177" t="s">
        <v>368</v>
      </c>
      <c r="H264" s="178" t="s">
        <v>20</v>
      </c>
      <c r="I264" s="179"/>
      <c r="L264" s="175"/>
      <c r="M264" s="180"/>
      <c r="N264" s="181"/>
      <c r="O264" s="181"/>
      <c r="P264" s="181"/>
      <c r="Q264" s="181"/>
      <c r="R264" s="181"/>
      <c r="S264" s="181"/>
      <c r="T264" s="182"/>
      <c r="AT264" s="178" t="s">
        <v>132</v>
      </c>
      <c r="AU264" s="178" t="s">
        <v>22</v>
      </c>
      <c r="AV264" s="11" t="s">
        <v>22</v>
      </c>
      <c r="AW264" s="11" t="s">
        <v>36</v>
      </c>
      <c r="AX264" s="11" t="s">
        <v>72</v>
      </c>
      <c r="AY264" s="178" t="s">
        <v>119</v>
      </c>
    </row>
    <row r="265" spans="2:51" s="11" customFormat="1" ht="13.5">
      <c r="B265" s="175"/>
      <c r="D265" s="172" t="s">
        <v>132</v>
      </c>
      <c r="E265" s="176" t="s">
        <v>20</v>
      </c>
      <c r="F265" s="177" t="s">
        <v>369</v>
      </c>
      <c r="H265" s="178" t="s">
        <v>20</v>
      </c>
      <c r="I265" s="179"/>
      <c r="L265" s="175"/>
      <c r="M265" s="180"/>
      <c r="N265" s="181"/>
      <c r="O265" s="181"/>
      <c r="P265" s="181"/>
      <c r="Q265" s="181"/>
      <c r="R265" s="181"/>
      <c r="S265" s="181"/>
      <c r="T265" s="182"/>
      <c r="AT265" s="178" t="s">
        <v>132</v>
      </c>
      <c r="AU265" s="178" t="s">
        <v>22</v>
      </c>
      <c r="AV265" s="11" t="s">
        <v>22</v>
      </c>
      <c r="AW265" s="11" t="s">
        <v>36</v>
      </c>
      <c r="AX265" s="11" t="s">
        <v>72</v>
      </c>
      <c r="AY265" s="178" t="s">
        <v>119</v>
      </c>
    </row>
    <row r="266" spans="2:51" s="12" customFormat="1" ht="13.5">
      <c r="B266" s="183"/>
      <c r="D266" s="200" t="s">
        <v>132</v>
      </c>
      <c r="E266" s="201" t="s">
        <v>20</v>
      </c>
      <c r="F266" s="202" t="s">
        <v>22</v>
      </c>
      <c r="H266" s="203">
        <v>1</v>
      </c>
      <c r="I266" s="187"/>
      <c r="L266" s="183"/>
      <c r="M266" s="188"/>
      <c r="N266" s="189"/>
      <c r="O266" s="189"/>
      <c r="P266" s="189"/>
      <c r="Q266" s="189"/>
      <c r="R266" s="189"/>
      <c r="S266" s="189"/>
      <c r="T266" s="190"/>
      <c r="AT266" s="184" t="s">
        <v>132</v>
      </c>
      <c r="AU266" s="184" t="s">
        <v>22</v>
      </c>
      <c r="AV266" s="12" t="s">
        <v>80</v>
      </c>
      <c r="AW266" s="12" t="s">
        <v>36</v>
      </c>
      <c r="AX266" s="12" t="s">
        <v>22</v>
      </c>
      <c r="AY266" s="184" t="s">
        <v>119</v>
      </c>
    </row>
    <row r="267" spans="2:65" s="1" customFormat="1" ht="22.5" customHeight="1">
      <c r="B267" s="159"/>
      <c r="C267" s="160" t="s">
        <v>370</v>
      </c>
      <c r="D267" s="160" t="s">
        <v>121</v>
      </c>
      <c r="E267" s="161" t="s">
        <v>371</v>
      </c>
      <c r="F267" s="162" t="s">
        <v>372</v>
      </c>
      <c r="G267" s="163" t="s">
        <v>351</v>
      </c>
      <c r="H267" s="164">
        <v>1</v>
      </c>
      <c r="I267" s="165"/>
      <c r="J267" s="166">
        <f>ROUND(I267*H267,2)</f>
        <v>0</v>
      </c>
      <c r="K267" s="162" t="s">
        <v>20</v>
      </c>
      <c r="L267" s="34"/>
      <c r="M267" s="167" t="s">
        <v>20</v>
      </c>
      <c r="N267" s="168" t="s">
        <v>43</v>
      </c>
      <c r="O267" s="35"/>
      <c r="P267" s="169">
        <f>O267*H267</f>
        <v>0</v>
      </c>
      <c r="Q267" s="169">
        <v>0</v>
      </c>
      <c r="R267" s="169">
        <f>Q267*H267</f>
        <v>0</v>
      </c>
      <c r="S267" s="169">
        <v>0</v>
      </c>
      <c r="T267" s="170">
        <f>S267*H267</f>
        <v>0</v>
      </c>
      <c r="AR267" s="17" t="s">
        <v>126</v>
      </c>
      <c r="AT267" s="17" t="s">
        <v>121</v>
      </c>
      <c r="AU267" s="17" t="s">
        <v>22</v>
      </c>
      <c r="AY267" s="17" t="s">
        <v>119</v>
      </c>
      <c r="BE267" s="171">
        <f>IF(N267="základní",J267,0)</f>
        <v>0</v>
      </c>
      <c r="BF267" s="171">
        <f>IF(N267="snížená",J267,0)</f>
        <v>0</v>
      </c>
      <c r="BG267" s="171">
        <f>IF(N267="zákl. přenesená",J267,0)</f>
        <v>0</v>
      </c>
      <c r="BH267" s="171">
        <f>IF(N267="sníž. přenesená",J267,0)</f>
        <v>0</v>
      </c>
      <c r="BI267" s="171">
        <f>IF(N267="nulová",J267,0)</f>
        <v>0</v>
      </c>
      <c r="BJ267" s="17" t="s">
        <v>22</v>
      </c>
      <c r="BK267" s="171">
        <f>ROUND(I267*H267,2)</f>
        <v>0</v>
      </c>
      <c r="BL267" s="17" t="s">
        <v>126</v>
      </c>
      <c r="BM267" s="17" t="s">
        <v>373</v>
      </c>
    </row>
    <row r="268" spans="2:51" s="11" customFormat="1" ht="13.5">
      <c r="B268" s="175"/>
      <c r="D268" s="172" t="s">
        <v>132</v>
      </c>
      <c r="E268" s="176" t="s">
        <v>20</v>
      </c>
      <c r="F268" s="177" t="s">
        <v>374</v>
      </c>
      <c r="H268" s="178" t="s">
        <v>20</v>
      </c>
      <c r="I268" s="179"/>
      <c r="L268" s="175"/>
      <c r="M268" s="180"/>
      <c r="N268" s="181"/>
      <c r="O268" s="181"/>
      <c r="P268" s="181"/>
      <c r="Q268" s="181"/>
      <c r="R268" s="181"/>
      <c r="S268" s="181"/>
      <c r="T268" s="182"/>
      <c r="AT268" s="178" t="s">
        <v>132</v>
      </c>
      <c r="AU268" s="178" t="s">
        <v>22</v>
      </c>
      <c r="AV268" s="11" t="s">
        <v>22</v>
      </c>
      <c r="AW268" s="11" t="s">
        <v>36</v>
      </c>
      <c r="AX268" s="11" t="s">
        <v>72</v>
      </c>
      <c r="AY268" s="178" t="s">
        <v>119</v>
      </c>
    </row>
    <row r="269" spans="2:51" s="11" customFormat="1" ht="13.5">
      <c r="B269" s="175"/>
      <c r="D269" s="172" t="s">
        <v>132</v>
      </c>
      <c r="E269" s="176" t="s">
        <v>20</v>
      </c>
      <c r="F269" s="177" t="s">
        <v>375</v>
      </c>
      <c r="H269" s="178" t="s">
        <v>20</v>
      </c>
      <c r="I269" s="179"/>
      <c r="L269" s="175"/>
      <c r="M269" s="180"/>
      <c r="N269" s="181"/>
      <c r="O269" s="181"/>
      <c r="P269" s="181"/>
      <c r="Q269" s="181"/>
      <c r="R269" s="181"/>
      <c r="S269" s="181"/>
      <c r="T269" s="182"/>
      <c r="AT269" s="178" t="s">
        <v>132</v>
      </c>
      <c r="AU269" s="178" t="s">
        <v>22</v>
      </c>
      <c r="AV269" s="11" t="s">
        <v>22</v>
      </c>
      <c r="AW269" s="11" t="s">
        <v>36</v>
      </c>
      <c r="AX269" s="11" t="s">
        <v>72</v>
      </c>
      <c r="AY269" s="178" t="s">
        <v>119</v>
      </c>
    </row>
    <row r="270" spans="2:51" s="12" customFormat="1" ht="13.5">
      <c r="B270" s="183"/>
      <c r="D270" s="200" t="s">
        <v>132</v>
      </c>
      <c r="E270" s="201" t="s">
        <v>20</v>
      </c>
      <c r="F270" s="202" t="s">
        <v>22</v>
      </c>
      <c r="H270" s="203">
        <v>1</v>
      </c>
      <c r="I270" s="187"/>
      <c r="L270" s="183"/>
      <c r="M270" s="188"/>
      <c r="N270" s="189"/>
      <c r="O270" s="189"/>
      <c r="P270" s="189"/>
      <c r="Q270" s="189"/>
      <c r="R270" s="189"/>
      <c r="S270" s="189"/>
      <c r="T270" s="190"/>
      <c r="AT270" s="184" t="s">
        <v>132</v>
      </c>
      <c r="AU270" s="184" t="s">
        <v>22</v>
      </c>
      <c r="AV270" s="12" t="s">
        <v>80</v>
      </c>
      <c r="AW270" s="12" t="s">
        <v>36</v>
      </c>
      <c r="AX270" s="12" t="s">
        <v>22</v>
      </c>
      <c r="AY270" s="184" t="s">
        <v>119</v>
      </c>
    </row>
    <row r="271" spans="2:65" s="1" customFormat="1" ht="22.5" customHeight="1">
      <c r="B271" s="159"/>
      <c r="C271" s="160" t="s">
        <v>376</v>
      </c>
      <c r="D271" s="160" t="s">
        <v>121</v>
      </c>
      <c r="E271" s="161" t="s">
        <v>377</v>
      </c>
      <c r="F271" s="162" t="s">
        <v>378</v>
      </c>
      <c r="G271" s="163" t="s">
        <v>351</v>
      </c>
      <c r="H271" s="164">
        <v>1</v>
      </c>
      <c r="I271" s="165"/>
      <c r="J271" s="166">
        <f>ROUND(I271*H271,2)</f>
        <v>0</v>
      </c>
      <c r="K271" s="162" t="s">
        <v>20</v>
      </c>
      <c r="L271" s="34"/>
      <c r="M271" s="167" t="s">
        <v>20</v>
      </c>
      <c r="N271" s="168" t="s">
        <v>43</v>
      </c>
      <c r="O271" s="35"/>
      <c r="P271" s="169">
        <f>O271*H271</f>
        <v>0</v>
      </c>
      <c r="Q271" s="169">
        <v>0</v>
      </c>
      <c r="R271" s="169">
        <f>Q271*H271</f>
        <v>0</v>
      </c>
      <c r="S271" s="169">
        <v>0</v>
      </c>
      <c r="T271" s="170">
        <f>S271*H271</f>
        <v>0</v>
      </c>
      <c r="AR271" s="17" t="s">
        <v>126</v>
      </c>
      <c r="AT271" s="17" t="s">
        <v>121</v>
      </c>
      <c r="AU271" s="17" t="s">
        <v>22</v>
      </c>
      <c r="AY271" s="17" t="s">
        <v>119</v>
      </c>
      <c r="BE271" s="171">
        <f>IF(N271="základní",J271,0)</f>
        <v>0</v>
      </c>
      <c r="BF271" s="171">
        <f>IF(N271="snížená",J271,0)</f>
        <v>0</v>
      </c>
      <c r="BG271" s="171">
        <f>IF(N271="zákl. přenesená",J271,0)</f>
        <v>0</v>
      </c>
      <c r="BH271" s="171">
        <f>IF(N271="sníž. přenesená",J271,0)</f>
        <v>0</v>
      </c>
      <c r="BI271" s="171">
        <f>IF(N271="nulová",J271,0)</f>
        <v>0</v>
      </c>
      <c r="BJ271" s="17" t="s">
        <v>22</v>
      </c>
      <c r="BK271" s="171">
        <f>ROUND(I271*H271,2)</f>
        <v>0</v>
      </c>
      <c r="BL271" s="17" t="s">
        <v>126</v>
      </c>
      <c r="BM271" s="17" t="s">
        <v>379</v>
      </c>
    </row>
    <row r="272" spans="2:51" s="11" customFormat="1" ht="13.5">
      <c r="B272" s="175"/>
      <c r="D272" s="172" t="s">
        <v>132</v>
      </c>
      <c r="E272" s="176" t="s">
        <v>20</v>
      </c>
      <c r="F272" s="177" t="s">
        <v>380</v>
      </c>
      <c r="H272" s="178" t="s">
        <v>20</v>
      </c>
      <c r="I272" s="179"/>
      <c r="L272" s="175"/>
      <c r="M272" s="180"/>
      <c r="N272" s="181"/>
      <c r="O272" s="181"/>
      <c r="P272" s="181"/>
      <c r="Q272" s="181"/>
      <c r="R272" s="181"/>
      <c r="S272" s="181"/>
      <c r="T272" s="182"/>
      <c r="AT272" s="178" t="s">
        <v>132</v>
      </c>
      <c r="AU272" s="178" t="s">
        <v>22</v>
      </c>
      <c r="AV272" s="11" t="s">
        <v>22</v>
      </c>
      <c r="AW272" s="11" t="s">
        <v>36</v>
      </c>
      <c r="AX272" s="11" t="s">
        <v>72</v>
      </c>
      <c r="AY272" s="178" t="s">
        <v>119</v>
      </c>
    </row>
    <row r="273" spans="2:51" s="11" customFormat="1" ht="13.5">
      <c r="B273" s="175"/>
      <c r="D273" s="172" t="s">
        <v>132</v>
      </c>
      <c r="E273" s="176" t="s">
        <v>20</v>
      </c>
      <c r="F273" s="177" t="s">
        <v>381</v>
      </c>
      <c r="H273" s="178" t="s">
        <v>20</v>
      </c>
      <c r="I273" s="179"/>
      <c r="L273" s="175"/>
      <c r="M273" s="180"/>
      <c r="N273" s="181"/>
      <c r="O273" s="181"/>
      <c r="P273" s="181"/>
      <c r="Q273" s="181"/>
      <c r="R273" s="181"/>
      <c r="S273" s="181"/>
      <c r="T273" s="182"/>
      <c r="AT273" s="178" t="s">
        <v>132</v>
      </c>
      <c r="AU273" s="178" t="s">
        <v>22</v>
      </c>
      <c r="AV273" s="11" t="s">
        <v>22</v>
      </c>
      <c r="AW273" s="11" t="s">
        <v>36</v>
      </c>
      <c r="AX273" s="11" t="s">
        <v>72</v>
      </c>
      <c r="AY273" s="178" t="s">
        <v>119</v>
      </c>
    </row>
    <row r="274" spans="2:51" s="12" customFormat="1" ht="13.5">
      <c r="B274" s="183"/>
      <c r="D274" s="200" t="s">
        <v>132</v>
      </c>
      <c r="E274" s="201" t="s">
        <v>20</v>
      </c>
      <c r="F274" s="202" t="s">
        <v>22</v>
      </c>
      <c r="H274" s="203">
        <v>1</v>
      </c>
      <c r="I274" s="187"/>
      <c r="L274" s="183"/>
      <c r="M274" s="188"/>
      <c r="N274" s="189"/>
      <c r="O274" s="189"/>
      <c r="P274" s="189"/>
      <c r="Q274" s="189"/>
      <c r="R274" s="189"/>
      <c r="S274" s="189"/>
      <c r="T274" s="190"/>
      <c r="AT274" s="184" t="s">
        <v>132</v>
      </c>
      <c r="AU274" s="184" t="s">
        <v>22</v>
      </c>
      <c r="AV274" s="12" t="s">
        <v>80</v>
      </c>
      <c r="AW274" s="12" t="s">
        <v>36</v>
      </c>
      <c r="AX274" s="12" t="s">
        <v>22</v>
      </c>
      <c r="AY274" s="184" t="s">
        <v>119</v>
      </c>
    </row>
    <row r="275" spans="2:65" s="1" customFormat="1" ht="22.5" customHeight="1">
      <c r="B275" s="159"/>
      <c r="C275" s="160" t="s">
        <v>382</v>
      </c>
      <c r="D275" s="160" t="s">
        <v>121</v>
      </c>
      <c r="E275" s="161" t="s">
        <v>383</v>
      </c>
      <c r="F275" s="162" t="s">
        <v>384</v>
      </c>
      <c r="G275" s="163" t="s">
        <v>275</v>
      </c>
      <c r="H275" s="164">
        <v>1</v>
      </c>
      <c r="I275" s="165"/>
      <c r="J275" s="166">
        <f>ROUND(I275*H275,2)</f>
        <v>0</v>
      </c>
      <c r="K275" s="162" t="s">
        <v>20</v>
      </c>
      <c r="L275" s="34"/>
      <c r="M275" s="167" t="s">
        <v>20</v>
      </c>
      <c r="N275" s="168" t="s">
        <v>43</v>
      </c>
      <c r="O275" s="35"/>
      <c r="P275" s="169">
        <f>O275*H275</f>
        <v>0</v>
      </c>
      <c r="Q275" s="169">
        <v>0</v>
      </c>
      <c r="R275" s="169">
        <f>Q275*H275</f>
        <v>0</v>
      </c>
      <c r="S275" s="169">
        <v>0</v>
      </c>
      <c r="T275" s="170">
        <f>S275*H275</f>
        <v>0</v>
      </c>
      <c r="AR275" s="17" t="s">
        <v>126</v>
      </c>
      <c r="AT275" s="17" t="s">
        <v>121</v>
      </c>
      <c r="AU275" s="17" t="s">
        <v>22</v>
      </c>
      <c r="AY275" s="17" t="s">
        <v>119</v>
      </c>
      <c r="BE275" s="171">
        <f>IF(N275="základní",J275,0)</f>
        <v>0</v>
      </c>
      <c r="BF275" s="171">
        <f>IF(N275="snížená",J275,0)</f>
        <v>0</v>
      </c>
      <c r="BG275" s="171">
        <f>IF(N275="zákl. přenesená",J275,0)</f>
        <v>0</v>
      </c>
      <c r="BH275" s="171">
        <f>IF(N275="sníž. přenesená",J275,0)</f>
        <v>0</v>
      </c>
      <c r="BI275" s="171">
        <f>IF(N275="nulová",J275,0)</f>
        <v>0</v>
      </c>
      <c r="BJ275" s="17" t="s">
        <v>22</v>
      </c>
      <c r="BK275" s="171">
        <f>ROUND(I275*H275,2)</f>
        <v>0</v>
      </c>
      <c r="BL275" s="17" t="s">
        <v>126</v>
      </c>
      <c r="BM275" s="17" t="s">
        <v>385</v>
      </c>
    </row>
    <row r="276" spans="2:51" s="11" customFormat="1" ht="13.5">
      <c r="B276" s="175"/>
      <c r="D276" s="172" t="s">
        <v>132</v>
      </c>
      <c r="E276" s="176" t="s">
        <v>20</v>
      </c>
      <c r="F276" s="177" t="s">
        <v>386</v>
      </c>
      <c r="H276" s="178" t="s">
        <v>20</v>
      </c>
      <c r="I276" s="179"/>
      <c r="L276" s="175"/>
      <c r="M276" s="180"/>
      <c r="N276" s="181"/>
      <c r="O276" s="181"/>
      <c r="P276" s="181"/>
      <c r="Q276" s="181"/>
      <c r="R276" s="181"/>
      <c r="S276" s="181"/>
      <c r="T276" s="182"/>
      <c r="AT276" s="178" t="s">
        <v>132</v>
      </c>
      <c r="AU276" s="178" t="s">
        <v>22</v>
      </c>
      <c r="AV276" s="11" t="s">
        <v>22</v>
      </c>
      <c r="AW276" s="11" t="s">
        <v>36</v>
      </c>
      <c r="AX276" s="11" t="s">
        <v>72</v>
      </c>
      <c r="AY276" s="178" t="s">
        <v>119</v>
      </c>
    </row>
    <row r="277" spans="2:51" s="12" customFormat="1" ht="13.5">
      <c r="B277" s="183"/>
      <c r="D277" s="172" t="s">
        <v>132</v>
      </c>
      <c r="E277" s="184" t="s">
        <v>20</v>
      </c>
      <c r="F277" s="185" t="s">
        <v>22</v>
      </c>
      <c r="H277" s="186">
        <v>1</v>
      </c>
      <c r="I277" s="187"/>
      <c r="L277" s="183"/>
      <c r="M277" s="219"/>
      <c r="N277" s="220"/>
      <c r="O277" s="220"/>
      <c r="P277" s="220"/>
      <c r="Q277" s="220"/>
      <c r="R277" s="220"/>
      <c r="S277" s="220"/>
      <c r="T277" s="221"/>
      <c r="AT277" s="184" t="s">
        <v>132</v>
      </c>
      <c r="AU277" s="184" t="s">
        <v>22</v>
      </c>
      <c r="AV277" s="12" t="s">
        <v>80</v>
      </c>
      <c r="AW277" s="12" t="s">
        <v>36</v>
      </c>
      <c r="AX277" s="12" t="s">
        <v>22</v>
      </c>
      <c r="AY277" s="184" t="s">
        <v>119</v>
      </c>
    </row>
    <row r="278" spans="2:12" s="1" customFormat="1" ht="6.75" customHeight="1">
      <c r="B278" s="49"/>
      <c r="C278" s="50"/>
      <c r="D278" s="50"/>
      <c r="E278" s="50"/>
      <c r="F278" s="50"/>
      <c r="G278" s="50"/>
      <c r="H278" s="50"/>
      <c r="I278" s="111"/>
      <c r="J278" s="50"/>
      <c r="K278" s="50"/>
      <c r="L278" s="34"/>
    </row>
    <row r="279" ht="13.5">
      <c r="AT279" s="222"/>
    </row>
  </sheetData>
  <sheetProtection password="CC35" sheet="1" objects="1" scenarios="1" formatColumns="0" formatRows="0" sort="0" autoFilter="0"/>
  <autoFilter ref="C77:K77"/>
  <mergeCells count="6">
    <mergeCell ref="E7:H7"/>
    <mergeCell ref="E22:H22"/>
    <mergeCell ref="E43:H43"/>
    <mergeCell ref="E70:H70"/>
    <mergeCell ref="G1:H1"/>
    <mergeCell ref="L2:V2"/>
  </mergeCells>
  <hyperlinks>
    <hyperlink ref="F1:G1" location="C2" tooltip="Krycí list soupisu" display="1) Krycí list soupisu"/>
    <hyperlink ref="G1:H1" location="C50" tooltip="Rekapitulace" display="2) Rekapitulace"/>
    <hyperlink ref="J1" location="C77"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1">
      <selection activeCell="A1" sqref="A1"/>
    </sheetView>
  </sheetViews>
  <sheetFormatPr defaultColWidth="9.33203125" defaultRowHeight="13.5"/>
  <cols>
    <col min="1" max="1" width="8.33203125" style="233" customWidth="1"/>
    <col min="2" max="2" width="1.66796875" style="233" customWidth="1"/>
    <col min="3" max="4" width="5" style="233" customWidth="1"/>
    <col min="5" max="5" width="11.66015625" style="233" customWidth="1"/>
    <col min="6" max="6" width="9.16015625" style="233" customWidth="1"/>
    <col min="7" max="7" width="5" style="233" customWidth="1"/>
    <col min="8" max="8" width="77.83203125" style="233" customWidth="1"/>
    <col min="9" max="10" width="20" style="233" customWidth="1"/>
    <col min="11" max="11" width="1.66796875" style="233" customWidth="1"/>
    <col min="12" max="16384" width="9.33203125" style="233" customWidth="1"/>
  </cols>
  <sheetData>
    <row r="1" ht="37.5" customHeight="1"/>
    <row r="2" spans="2:11" ht="7.5" customHeight="1">
      <c r="B2" s="234"/>
      <c r="C2" s="235"/>
      <c r="D2" s="235"/>
      <c r="E2" s="235"/>
      <c r="F2" s="235"/>
      <c r="G2" s="235"/>
      <c r="H2" s="235"/>
      <c r="I2" s="235"/>
      <c r="J2" s="235"/>
      <c r="K2" s="236"/>
    </row>
    <row r="3" spans="2:11" s="239" customFormat="1" ht="45" customHeight="1">
      <c r="B3" s="237"/>
      <c r="C3" s="356" t="s">
        <v>394</v>
      </c>
      <c r="D3" s="356"/>
      <c r="E3" s="356"/>
      <c r="F3" s="356"/>
      <c r="G3" s="356"/>
      <c r="H3" s="356"/>
      <c r="I3" s="356"/>
      <c r="J3" s="356"/>
      <c r="K3" s="238"/>
    </row>
    <row r="4" spans="2:11" ht="25.5" customHeight="1">
      <c r="B4" s="240"/>
      <c r="C4" s="361" t="s">
        <v>395</v>
      </c>
      <c r="D4" s="361"/>
      <c r="E4" s="361"/>
      <c r="F4" s="361"/>
      <c r="G4" s="361"/>
      <c r="H4" s="361"/>
      <c r="I4" s="361"/>
      <c r="J4" s="361"/>
      <c r="K4" s="241"/>
    </row>
    <row r="5" spans="2:11" ht="5.25" customHeight="1">
      <c r="B5" s="240"/>
      <c r="C5" s="242"/>
      <c r="D5" s="242"/>
      <c r="E5" s="242"/>
      <c r="F5" s="242"/>
      <c r="G5" s="242"/>
      <c r="H5" s="242"/>
      <c r="I5" s="242"/>
      <c r="J5" s="242"/>
      <c r="K5" s="241"/>
    </row>
    <row r="6" spans="2:11" ht="15" customHeight="1">
      <c r="B6" s="240"/>
      <c r="C6" s="358" t="s">
        <v>396</v>
      </c>
      <c r="D6" s="358"/>
      <c r="E6" s="358"/>
      <c r="F6" s="358"/>
      <c r="G6" s="358"/>
      <c r="H6" s="358"/>
      <c r="I6" s="358"/>
      <c r="J6" s="358"/>
      <c r="K6" s="241"/>
    </row>
    <row r="7" spans="2:11" ht="15" customHeight="1">
      <c r="B7" s="244"/>
      <c r="C7" s="358" t="s">
        <v>397</v>
      </c>
      <c r="D7" s="358"/>
      <c r="E7" s="358"/>
      <c r="F7" s="358"/>
      <c r="G7" s="358"/>
      <c r="H7" s="358"/>
      <c r="I7" s="358"/>
      <c r="J7" s="358"/>
      <c r="K7" s="241"/>
    </row>
    <row r="8" spans="2:11" ht="12.75" customHeight="1">
      <c r="B8" s="244"/>
      <c r="C8" s="243"/>
      <c r="D8" s="243"/>
      <c r="E8" s="243"/>
      <c r="F8" s="243"/>
      <c r="G8" s="243"/>
      <c r="H8" s="243"/>
      <c r="I8" s="243"/>
      <c r="J8" s="243"/>
      <c r="K8" s="241"/>
    </row>
    <row r="9" spans="2:11" ht="15" customHeight="1">
      <c r="B9" s="244"/>
      <c r="C9" s="358" t="s">
        <v>398</v>
      </c>
      <c r="D9" s="358"/>
      <c r="E9" s="358"/>
      <c r="F9" s="358"/>
      <c r="G9" s="358"/>
      <c r="H9" s="358"/>
      <c r="I9" s="358"/>
      <c r="J9" s="358"/>
      <c r="K9" s="241"/>
    </row>
    <row r="10" spans="2:11" ht="15" customHeight="1">
      <c r="B10" s="244"/>
      <c r="C10" s="243"/>
      <c r="D10" s="358" t="s">
        <v>399</v>
      </c>
      <c r="E10" s="358"/>
      <c r="F10" s="358"/>
      <c r="G10" s="358"/>
      <c r="H10" s="358"/>
      <c r="I10" s="358"/>
      <c r="J10" s="358"/>
      <c r="K10" s="241"/>
    </row>
    <row r="11" spans="2:11" ht="15" customHeight="1">
      <c r="B11" s="244"/>
      <c r="C11" s="245"/>
      <c r="D11" s="358" t="s">
        <v>400</v>
      </c>
      <c r="E11" s="358"/>
      <c r="F11" s="358"/>
      <c r="G11" s="358"/>
      <c r="H11" s="358"/>
      <c r="I11" s="358"/>
      <c r="J11" s="358"/>
      <c r="K11" s="241"/>
    </row>
    <row r="12" spans="2:11" ht="12.75" customHeight="1">
      <c r="B12" s="244"/>
      <c r="C12" s="245"/>
      <c r="D12" s="245"/>
      <c r="E12" s="245"/>
      <c r="F12" s="245"/>
      <c r="G12" s="245"/>
      <c r="H12" s="245"/>
      <c r="I12" s="245"/>
      <c r="J12" s="245"/>
      <c r="K12" s="241"/>
    </row>
    <row r="13" spans="2:11" ht="15" customHeight="1">
      <c r="B13" s="244"/>
      <c r="C13" s="245"/>
      <c r="D13" s="358" t="s">
        <v>401</v>
      </c>
      <c r="E13" s="358"/>
      <c r="F13" s="358"/>
      <c r="G13" s="358"/>
      <c r="H13" s="358"/>
      <c r="I13" s="358"/>
      <c r="J13" s="358"/>
      <c r="K13" s="241"/>
    </row>
    <row r="14" spans="2:11" ht="15" customHeight="1">
      <c r="B14" s="244"/>
      <c r="C14" s="245"/>
      <c r="D14" s="358" t="s">
        <v>402</v>
      </c>
      <c r="E14" s="358"/>
      <c r="F14" s="358"/>
      <c r="G14" s="358"/>
      <c r="H14" s="358"/>
      <c r="I14" s="358"/>
      <c r="J14" s="358"/>
      <c r="K14" s="241"/>
    </row>
    <row r="15" spans="2:11" ht="15" customHeight="1">
      <c r="B15" s="244"/>
      <c r="C15" s="245"/>
      <c r="D15" s="358" t="s">
        <v>403</v>
      </c>
      <c r="E15" s="358"/>
      <c r="F15" s="358"/>
      <c r="G15" s="358"/>
      <c r="H15" s="358"/>
      <c r="I15" s="358"/>
      <c r="J15" s="358"/>
      <c r="K15" s="241"/>
    </row>
    <row r="16" spans="2:11" ht="15" customHeight="1">
      <c r="B16" s="244"/>
      <c r="C16" s="245"/>
      <c r="D16" s="245"/>
      <c r="E16" s="246" t="s">
        <v>75</v>
      </c>
      <c r="F16" s="358" t="s">
        <v>404</v>
      </c>
      <c r="G16" s="358"/>
      <c r="H16" s="358"/>
      <c r="I16" s="358"/>
      <c r="J16" s="358"/>
      <c r="K16" s="241"/>
    </row>
    <row r="17" spans="2:11" ht="15" customHeight="1">
      <c r="B17" s="244"/>
      <c r="C17" s="245"/>
      <c r="D17" s="245"/>
      <c r="E17" s="246" t="s">
        <v>405</v>
      </c>
      <c r="F17" s="358" t="s">
        <v>406</v>
      </c>
      <c r="G17" s="358"/>
      <c r="H17" s="358"/>
      <c r="I17" s="358"/>
      <c r="J17" s="358"/>
      <c r="K17" s="241"/>
    </row>
    <row r="18" spans="2:11" ht="15" customHeight="1">
      <c r="B18" s="244"/>
      <c r="C18" s="245"/>
      <c r="D18" s="245"/>
      <c r="E18" s="246" t="s">
        <v>407</v>
      </c>
      <c r="F18" s="358" t="s">
        <v>408</v>
      </c>
      <c r="G18" s="358"/>
      <c r="H18" s="358"/>
      <c r="I18" s="358"/>
      <c r="J18" s="358"/>
      <c r="K18" s="241"/>
    </row>
    <row r="19" spans="2:11" ht="15" customHeight="1">
      <c r="B19" s="244"/>
      <c r="C19" s="245"/>
      <c r="D19" s="245"/>
      <c r="E19" s="246" t="s">
        <v>409</v>
      </c>
      <c r="F19" s="358" t="s">
        <v>410</v>
      </c>
      <c r="G19" s="358"/>
      <c r="H19" s="358"/>
      <c r="I19" s="358"/>
      <c r="J19" s="358"/>
      <c r="K19" s="241"/>
    </row>
    <row r="20" spans="2:11" ht="15" customHeight="1">
      <c r="B20" s="244"/>
      <c r="C20" s="245"/>
      <c r="D20" s="245"/>
      <c r="E20" s="246" t="s">
        <v>411</v>
      </c>
      <c r="F20" s="358" t="s">
        <v>412</v>
      </c>
      <c r="G20" s="358"/>
      <c r="H20" s="358"/>
      <c r="I20" s="358"/>
      <c r="J20" s="358"/>
      <c r="K20" s="241"/>
    </row>
    <row r="21" spans="2:11" ht="15" customHeight="1">
      <c r="B21" s="244"/>
      <c r="C21" s="245"/>
      <c r="D21" s="245"/>
      <c r="E21" s="246" t="s">
        <v>413</v>
      </c>
      <c r="F21" s="358" t="s">
        <v>414</v>
      </c>
      <c r="G21" s="358"/>
      <c r="H21" s="358"/>
      <c r="I21" s="358"/>
      <c r="J21" s="358"/>
      <c r="K21" s="241"/>
    </row>
    <row r="22" spans="2:11" ht="12.75" customHeight="1">
      <c r="B22" s="244"/>
      <c r="C22" s="245"/>
      <c r="D22" s="245"/>
      <c r="E22" s="245"/>
      <c r="F22" s="245"/>
      <c r="G22" s="245"/>
      <c r="H22" s="245"/>
      <c r="I22" s="245"/>
      <c r="J22" s="245"/>
      <c r="K22" s="241"/>
    </row>
    <row r="23" spans="2:11" ht="15" customHeight="1">
      <c r="B23" s="244"/>
      <c r="C23" s="358" t="s">
        <v>415</v>
      </c>
      <c r="D23" s="358"/>
      <c r="E23" s="358"/>
      <c r="F23" s="358"/>
      <c r="G23" s="358"/>
      <c r="H23" s="358"/>
      <c r="I23" s="358"/>
      <c r="J23" s="358"/>
      <c r="K23" s="241"/>
    </row>
    <row r="24" spans="2:11" ht="15" customHeight="1">
      <c r="B24" s="244"/>
      <c r="C24" s="358" t="s">
        <v>416</v>
      </c>
      <c r="D24" s="358"/>
      <c r="E24" s="358"/>
      <c r="F24" s="358"/>
      <c r="G24" s="358"/>
      <c r="H24" s="358"/>
      <c r="I24" s="358"/>
      <c r="J24" s="358"/>
      <c r="K24" s="241"/>
    </row>
    <row r="25" spans="2:11" ht="15" customHeight="1">
      <c r="B25" s="244"/>
      <c r="C25" s="243"/>
      <c r="D25" s="358" t="s">
        <v>417</v>
      </c>
      <c r="E25" s="358"/>
      <c r="F25" s="358"/>
      <c r="G25" s="358"/>
      <c r="H25" s="358"/>
      <c r="I25" s="358"/>
      <c r="J25" s="358"/>
      <c r="K25" s="241"/>
    </row>
    <row r="26" spans="2:11" ht="15" customHeight="1">
      <c r="B26" s="244"/>
      <c r="C26" s="245"/>
      <c r="D26" s="358" t="s">
        <v>418</v>
      </c>
      <c r="E26" s="358"/>
      <c r="F26" s="358"/>
      <c r="G26" s="358"/>
      <c r="H26" s="358"/>
      <c r="I26" s="358"/>
      <c r="J26" s="358"/>
      <c r="K26" s="241"/>
    </row>
    <row r="27" spans="2:11" ht="12.75" customHeight="1">
      <c r="B27" s="244"/>
      <c r="C27" s="245"/>
      <c r="D27" s="245"/>
      <c r="E27" s="245"/>
      <c r="F27" s="245"/>
      <c r="G27" s="245"/>
      <c r="H27" s="245"/>
      <c r="I27" s="245"/>
      <c r="J27" s="245"/>
      <c r="K27" s="241"/>
    </row>
    <row r="28" spans="2:11" ht="15" customHeight="1">
      <c r="B28" s="244"/>
      <c r="C28" s="245"/>
      <c r="D28" s="358" t="s">
        <v>419</v>
      </c>
      <c r="E28" s="358"/>
      <c r="F28" s="358"/>
      <c r="G28" s="358"/>
      <c r="H28" s="358"/>
      <c r="I28" s="358"/>
      <c r="J28" s="358"/>
      <c r="K28" s="241"/>
    </row>
    <row r="29" spans="2:11" ht="15" customHeight="1">
      <c r="B29" s="244"/>
      <c r="C29" s="245"/>
      <c r="D29" s="358" t="s">
        <v>420</v>
      </c>
      <c r="E29" s="358"/>
      <c r="F29" s="358"/>
      <c r="G29" s="358"/>
      <c r="H29" s="358"/>
      <c r="I29" s="358"/>
      <c r="J29" s="358"/>
      <c r="K29" s="241"/>
    </row>
    <row r="30" spans="2:11" ht="12.75" customHeight="1">
      <c r="B30" s="244"/>
      <c r="C30" s="245"/>
      <c r="D30" s="245"/>
      <c r="E30" s="245"/>
      <c r="F30" s="245"/>
      <c r="G30" s="245"/>
      <c r="H30" s="245"/>
      <c r="I30" s="245"/>
      <c r="J30" s="245"/>
      <c r="K30" s="241"/>
    </row>
    <row r="31" spans="2:11" ht="15" customHeight="1">
      <c r="B31" s="244"/>
      <c r="C31" s="245"/>
      <c r="D31" s="358" t="s">
        <v>421</v>
      </c>
      <c r="E31" s="358"/>
      <c r="F31" s="358"/>
      <c r="G31" s="358"/>
      <c r="H31" s="358"/>
      <c r="I31" s="358"/>
      <c r="J31" s="358"/>
      <c r="K31" s="241"/>
    </row>
    <row r="32" spans="2:11" ht="15" customHeight="1">
      <c r="B32" s="244"/>
      <c r="C32" s="245"/>
      <c r="D32" s="358" t="s">
        <v>422</v>
      </c>
      <c r="E32" s="358"/>
      <c r="F32" s="358"/>
      <c r="G32" s="358"/>
      <c r="H32" s="358"/>
      <c r="I32" s="358"/>
      <c r="J32" s="358"/>
      <c r="K32" s="241"/>
    </row>
    <row r="33" spans="2:11" ht="15" customHeight="1">
      <c r="B33" s="244"/>
      <c r="C33" s="245"/>
      <c r="D33" s="358" t="s">
        <v>423</v>
      </c>
      <c r="E33" s="358"/>
      <c r="F33" s="358"/>
      <c r="G33" s="358"/>
      <c r="H33" s="358"/>
      <c r="I33" s="358"/>
      <c r="J33" s="358"/>
      <c r="K33" s="241"/>
    </row>
    <row r="34" spans="2:11" ht="15" customHeight="1">
      <c r="B34" s="244"/>
      <c r="C34" s="245"/>
      <c r="D34" s="243"/>
      <c r="E34" s="247" t="s">
        <v>104</v>
      </c>
      <c r="F34" s="243"/>
      <c r="G34" s="358" t="s">
        <v>424</v>
      </c>
      <c r="H34" s="358"/>
      <c r="I34" s="358"/>
      <c r="J34" s="358"/>
      <c r="K34" s="241"/>
    </row>
    <row r="35" spans="2:11" ht="30.75" customHeight="1">
      <c r="B35" s="244"/>
      <c r="C35" s="245"/>
      <c r="D35" s="243"/>
      <c r="E35" s="247" t="s">
        <v>425</v>
      </c>
      <c r="F35" s="243"/>
      <c r="G35" s="358" t="s">
        <v>426</v>
      </c>
      <c r="H35" s="358"/>
      <c r="I35" s="358"/>
      <c r="J35" s="358"/>
      <c r="K35" s="241"/>
    </row>
    <row r="36" spans="2:11" ht="15" customHeight="1">
      <c r="B36" s="244"/>
      <c r="C36" s="245"/>
      <c r="D36" s="243"/>
      <c r="E36" s="247" t="s">
        <v>53</v>
      </c>
      <c r="F36" s="243"/>
      <c r="G36" s="358" t="s">
        <v>427</v>
      </c>
      <c r="H36" s="358"/>
      <c r="I36" s="358"/>
      <c r="J36" s="358"/>
      <c r="K36" s="241"/>
    </row>
    <row r="37" spans="2:11" ht="15" customHeight="1">
      <c r="B37" s="244"/>
      <c r="C37" s="245"/>
      <c r="D37" s="243"/>
      <c r="E37" s="247" t="s">
        <v>105</v>
      </c>
      <c r="F37" s="243"/>
      <c r="G37" s="358" t="s">
        <v>428</v>
      </c>
      <c r="H37" s="358"/>
      <c r="I37" s="358"/>
      <c r="J37" s="358"/>
      <c r="K37" s="241"/>
    </row>
    <row r="38" spans="2:11" ht="15" customHeight="1">
      <c r="B38" s="244"/>
      <c r="C38" s="245"/>
      <c r="D38" s="243"/>
      <c r="E38" s="247" t="s">
        <v>106</v>
      </c>
      <c r="F38" s="243"/>
      <c r="G38" s="358" t="s">
        <v>429</v>
      </c>
      <c r="H38" s="358"/>
      <c r="I38" s="358"/>
      <c r="J38" s="358"/>
      <c r="K38" s="241"/>
    </row>
    <row r="39" spans="2:11" ht="15" customHeight="1">
      <c r="B39" s="244"/>
      <c r="C39" s="245"/>
      <c r="D39" s="243"/>
      <c r="E39" s="247" t="s">
        <v>107</v>
      </c>
      <c r="F39" s="243"/>
      <c r="G39" s="358" t="s">
        <v>430</v>
      </c>
      <c r="H39" s="358"/>
      <c r="I39" s="358"/>
      <c r="J39" s="358"/>
      <c r="K39" s="241"/>
    </row>
    <row r="40" spans="2:11" ht="15" customHeight="1">
      <c r="B40" s="244"/>
      <c r="C40" s="245"/>
      <c r="D40" s="243"/>
      <c r="E40" s="247" t="s">
        <v>431</v>
      </c>
      <c r="F40" s="243"/>
      <c r="G40" s="358" t="s">
        <v>432</v>
      </c>
      <c r="H40" s="358"/>
      <c r="I40" s="358"/>
      <c r="J40" s="358"/>
      <c r="K40" s="241"/>
    </row>
    <row r="41" spans="2:11" ht="15" customHeight="1">
      <c r="B41" s="244"/>
      <c r="C41" s="245"/>
      <c r="D41" s="243"/>
      <c r="E41" s="247"/>
      <c r="F41" s="243"/>
      <c r="G41" s="358" t="s">
        <v>433</v>
      </c>
      <c r="H41" s="358"/>
      <c r="I41" s="358"/>
      <c r="J41" s="358"/>
      <c r="K41" s="241"/>
    </row>
    <row r="42" spans="2:11" ht="15" customHeight="1">
      <c r="B42" s="244"/>
      <c r="C42" s="245"/>
      <c r="D42" s="243"/>
      <c r="E42" s="247" t="s">
        <v>434</v>
      </c>
      <c r="F42" s="243"/>
      <c r="G42" s="358" t="s">
        <v>435</v>
      </c>
      <c r="H42" s="358"/>
      <c r="I42" s="358"/>
      <c r="J42" s="358"/>
      <c r="K42" s="241"/>
    </row>
    <row r="43" spans="2:11" ht="15" customHeight="1">
      <c r="B43" s="244"/>
      <c r="C43" s="245"/>
      <c r="D43" s="243"/>
      <c r="E43" s="247" t="s">
        <v>109</v>
      </c>
      <c r="F43" s="243"/>
      <c r="G43" s="358" t="s">
        <v>436</v>
      </c>
      <c r="H43" s="358"/>
      <c r="I43" s="358"/>
      <c r="J43" s="358"/>
      <c r="K43" s="241"/>
    </row>
    <row r="44" spans="2:11" ht="12.75" customHeight="1">
      <c r="B44" s="244"/>
      <c r="C44" s="245"/>
      <c r="D44" s="243"/>
      <c r="E44" s="243"/>
      <c r="F44" s="243"/>
      <c r="G44" s="243"/>
      <c r="H44" s="243"/>
      <c r="I44" s="243"/>
      <c r="J44" s="243"/>
      <c r="K44" s="241"/>
    </row>
    <row r="45" spans="2:11" ht="15" customHeight="1">
      <c r="B45" s="244"/>
      <c r="C45" s="245"/>
      <c r="D45" s="358" t="s">
        <v>437</v>
      </c>
      <c r="E45" s="358"/>
      <c r="F45" s="358"/>
      <c r="G45" s="358"/>
      <c r="H45" s="358"/>
      <c r="I45" s="358"/>
      <c r="J45" s="358"/>
      <c r="K45" s="241"/>
    </row>
    <row r="46" spans="2:11" ht="15" customHeight="1">
      <c r="B46" s="244"/>
      <c r="C46" s="245"/>
      <c r="D46" s="245"/>
      <c r="E46" s="358" t="s">
        <v>438</v>
      </c>
      <c r="F46" s="358"/>
      <c r="G46" s="358"/>
      <c r="H46" s="358"/>
      <c r="I46" s="358"/>
      <c r="J46" s="358"/>
      <c r="K46" s="241"/>
    </row>
    <row r="47" spans="2:11" ht="15" customHeight="1">
      <c r="B47" s="244"/>
      <c r="C47" s="245"/>
      <c r="D47" s="245"/>
      <c r="E47" s="358" t="s">
        <v>439</v>
      </c>
      <c r="F47" s="358"/>
      <c r="G47" s="358"/>
      <c r="H47" s="358"/>
      <c r="I47" s="358"/>
      <c r="J47" s="358"/>
      <c r="K47" s="241"/>
    </row>
    <row r="48" spans="2:11" ht="15" customHeight="1">
      <c r="B48" s="244"/>
      <c r="C48" s="245"/>
      <c r="D48" s="245"/>
      <c r="E48" s="358" t="s">
        <v>440</v>
      </c>
      <c r="F48" s="358"/>
      <c r="G48" s="358"/>
      <c r="H48" s="358"/>
      <c r="I48" s="358"/>
      <c r="J48" s="358"/>
      <c r="K48" s="241"/>
    </row>
    <row r="49" spans="2:11" ht="15" customHeight="1">
      <c r="B49" s="244"/>
      <c r="C49" s="245"/>
      <c r="D49" s="358" t="s">
        <v>441</v>
      </c>
      <c r="E49" s="358"/>
      <c r="F49" s="358"/>
      <c r="G49" s="358"/>
      <c r="H49" s="358"/>
      <c r="I49" s="358"/>
      <c r="J49" s="358"/>
      <c r="K49" s="241"/>
    </row>
    <row r="50" spans="2:11" ht="25.5" customHeight="1">
      <c r="B50" s="240"/>
      <c r="C50" s="361" t="s">
        <v>442</v>
      </c>
      <c r="D50" s="361"/>
      <c r="E50" s="361"/>
      <c r="F50" s="361"/>
      <c r="G50" s="361"/>
      <c r="H50" s="361"/>
      <c r="I50" s="361"/>
      <c r="J50" s="361"/>
      <c r="K50" s="241"/>
    </row>
    <row r="51" spans="2:11" ht="5.25" customHeight="1">
      <c r="B51" s="240"/>
      <c r="C51" s="242"/>
      <c r="D51" s="242"/>
      <c r="E51" s="242"/>
      <c r="F51" s="242"/>
      <c r="G51" s="242"/>
      <c r="H51" s="242"/>
      <c r="I51" s="242"/>
      <c r="J51" s="242"/>
      <c r="K51" s="241"/>
    </row>
    <row r="52" spans="2:11" ht="15" customHeight="1">
      <c r="B52" s="240"/>
      <c r="C52" s="358" t="s">
        <v>443</v>
      </c>
      <c r="D52" s="358"/>
      <c r="E52" s="358"/>
      <c r="F52" s="358"/>
      <c r="G52" s="358"/>
      <c r="H52" s="358"/>
      <c r="I52" s="358"/>
      <c r="J52" s="358"/>
      <c r="K52" s="241"/>
    </row>
    <row r="53" spans="2:11" ht="15" customHeight="1">
      <c r="B53" s="240"/>
      <c r="C53" s="358" t="s">
        <v>444</v>
      </c>
      <c r="D53" s="358"/>
      <c r="E53" s="358"/>
      <c r="F53" s="358"/>
      <c r="G53" s="358"/>
      <c r="H53" s="358"/>
      <c r="I53" s="358"/>
      <c r="J53" s="358"/>
      <c r="K53" s="241"/>
    </row>
    <row r="54" spans="2:11" ht="12.75" customHeight="1">
      <c r="B54" s="240"/>
      <c r="C54" s="243"/>
      <c r="D54" s="243"/>
      <c r="E54" s="243"/>
      <c r="F54" s="243"/>
      <c r="G54" s="243"/>
      <c r="H54" s="243"/>
      <c r="I54" s="243"/>
      <c r="J54" s="243"/>
      <c r="K54" s="241"/>
    </row>
    <row r="55" spans="2:11" ht="15" customHeight="1">
      <c r="B55" s="240"/>
      <c r="C55" s="358" t="s">
        <v>445</v>
      </c>
      <c r="D55" s="358"/>
      <c r="E55" s="358"/>
      <c r="F55" s="358"/>
      <c r="G55" s="358"/>
      <c r="H55" s="358"/>
      <c r="I55" s="358"/>
      <c r="J55" s="358"/>
      <c r="K55" s="241"/>
    </row>
    <row r="56" spans="2:11" ht="15" customHeight="1">
      <c r="B56" s="240"/>
      <c r="C56" s="245"/>
      <c r="D56" s="358" t="s">
        <v>446</v>
      </c>
      <c r="E56" s="358"/>
      <c r="F56" s="358"/>
      <c r="G56" s="358"/>
      <c r="H56" s="358"/>
      <c r="I56" s="358"/>
      <c r="J56" s="358"/>
      <c r="K56" s="241"/>
    </row>
    <row r="57" spans="2:11" ht="15" customHeight="1">
      <c r="B57" s="240"/>
      <c r="C57" s="245"/>
      <c r="D57" s="358" t="s">
        <v>447</v>
      </c>
      <c r="E57" s="358"/>
      <c r="F57" s="358"/>
      <c r="G57" s="358"/>
      <c r="H57" s="358"/>
      <c r="I57" s="358"/>
      <c r="J57" s="358"/>
      <c r="K57" s="241"/>
    </row>
    <row r="58" spans="2:11" ht="15" customHeight="1">
      <c r="B58" s="240"/>
      <c r="C58" s="245"/>
      <c r="D58" s="358" t="s">
        <v>448</v>
      </c>
      <c r="E58" s="358"/>
      <c r="F58" s="358"/>
      <c r="G58" s="358"/>
      <c r="H58" s="358"/>
      <c r="I58" s="358"/>
      <c r="J58" s="358"/>
      <c r="K58" s="241"/>
    </row>
    <row r="59" spans="2:11" ht="15" customHeight="1">
      <c r="B59" s="240"/>
      <c r="C59" s="245"/>
      <c r="D59" s="358" t="s">
        <v>449</v>
      </c>
      <c r="E59" s="358"/>
      <c r="F59" s="358"/>
      <c r="G59" s="358"/>
      <c r="H59" s="358"/>
      <c r="I59" s="358"/>
      <c r="J59" s="358"/>
      <c r="K59" s="241"/>
    </row>
    <row r="60" spans="2:11" ht="15" customHeight="1">
      <c r="B60" s="240"/>
      <c r="C60" s="245"/>
      <c r="D60" s="360" t="s">
        <v>450</v>
      </c>
      <c r="E60" s="360"/>
      <c r="F60" s="360"/>
      <c r="G60" s="360"/>
      <c r="H60" s="360"/>
      <c r="I60" s="360"/>
      <c r="J60" s="360"/>
      <c r="K60" s="241"/>
    </row>
    <row r="61" spans="2:11" ht="15" customHeight="1">
      <c r="B61" s="240"/>
      <c r="C61" s="245"/>
      <c r="D61" s="358" t="s">
        <v>451</v>
      </c>
      <c r="E61" s="358"/>
      <c r="F61" s="358"/>
      <c r="G61" s="358"/>
      <c r="H61" s="358"/>
      <c r="I61" s="358"/>
      <c r="J61" s="358"/>
      <c r="K61" s="241"/>
    </row>
    <row r="62" spans="2:11" ht="12.75" customHeight="1">
      <c r="B62" s="240"/>
      <c r="C62" s="245"/>
      <c r="D62" s="245"/>
      <c r="E62" s="248"/>
      <c r="F62" s="245"/>
      <c r="G62" s="245"/>
      <c r="H62" s="245"/>
      <c r="I62" s="245"/>
      <c r="J62" s="245"/>
      <c r="K62" s="241"/>
    </row>
    <row r="63" spans="2:11" ht="15" customHeight="1">
      <c r="B63" s="240"/>
      <c r="C63" s="245"/>
      <c r="D63" s="358" t="s">
        <v>452</v>
      </c>
      <c r="E63" s="358"/>
      <c r="F63" s="358"/>
      <c r="G63" s="358"/>
      <c r="H63" s="358"/>
      <c r="I63" s="358"/>
      <c r="J63" s="358"/>
      <c r="K63" s="241"/>
    </row>
    <row r="64" spans="2:11" ht="15" customHeight="1">
      <c r="B64" s="240"/>
      <c r="C64" s="245"/>
      <c r="D64" s="360" t="s">
        <v>453</v>
      </c>
      <c r="E64" s="360"/>
      <c r="F64" s="360"/>
      <c r="G64" s="360"/>
      <c r="H64" s="360"/>
      <c r="I64" s="360"/>
      <c r="J64" s="360"/>
      <c r="K64" s="241"/>
    </row>
    <row r="65" spans="2:11" ht="15" customHeight="1">
      <c r="B65" s="240"/>
      <c r="C65" s="245"/>
      <c r="D65" s="358" t="s">
        <v>454</v>
      </c>
      <c r="E65" s="358"/>
      <c r="F65" s="358"/>
      <c r="G65" s="358"/>
      <c r="H65" s="358"/>
      <c r="I65" s="358"/>
      <c r="J65" s="358"/>
      <c r="K65" s="241"/>
    </row>
    <row r="66" spans="2:11" ht="15" customHeight="1">
      <c r="B66" s="240"/>
      <c r="C66" s="245"/>
      <c r="D66" s="358" t="s">
        <v>455</v>
      </c>
      <c r="E66" s="358"/>
      <c r="F66" s="358"/>
      <c r="G66" s="358"/>
      <c r="H66" s="358"/>
      <c r="I66" s="358"/>
      <c r="J66" s="358"/>
      <c r="K66" s="241"/>
    </row>
    <row r="67" spans="2:11" ht="15" customHeight="1">
      <c r="B67" s="240"/>
      <c r="C67" s="245"/>
      <c r="D67" s="358" t="s">
        <v>456</v>
      </c>
      <c r="E67" s="358"/>
      <c r="F67" s="358"/>
      <c r="G67" s="358"/>
      <c r="H67" s="358"/>
      <c r="I67" s="358"/>
      <c r="J67" s="358"/>
      <c r="K67" s="241"/>
    </row>
    <row r="68" spans="2:11" ht="15" customHeight="1">
      <c r="B68" s="240"/>
      <c r="C68" s="245"/>
      <c r="D68" s="358" t="s">
        <v>457</v>
      </c>
      <c r="E68" s="358"/>
      <c r="F68" s="358"/>
      <c r="G68" s="358"/>
      <c r="H68" s="358"/>
      <c r="I68" s="358"/>
      <c r="J68" s="358"/>
      <c r="K68" s="241"/>
    </row>
    <row r="69" spans="2:11" ht="12.75" customHeight="1">
      <c r="B69" s="249"/>
      <c r="C69" s="250"/>
      <c r="D69" s="250"/>
      <c r="E69" s="250"/>
      <c r="F69" s="250"/>
      <c r="G69" s="250"/>
      <c r="H69" s="250"/>
      <c r="I69" s="250"/>
      <c r="J69" s="250"/>
      <c r="K69" s="251"/>
    </row>
    <row r="70" spans="2:11" ht="18.75" customHeight="1">
      <c r="B70" s="252"/>
      <c r="C70" s="252"/>
      <c r="D70" s="252"/>
      <c r="E70" s="252"/>
      <c r="F70" s="252"/>
      <c r="G70" s="252"/>
      <c r="H70" s="252"/>
      <c r="I70" s="252"/>
      <c r="J70" s="252"/>
      <c r="K70" s="253"/>
    </row>
    <row r="71" spans="2:11" ht="18.75" customHeight="1">
      <c r="B71" s="253"/>
      <c r="C71" s="253"/>
      <c r="D71" s="253"/>
      <c r="E71" s="253"/>
      <c r="F71" s="253"/>
      <c r="G71" s="253"/>
      <c r="H71" s="253"/>
      <c r="I71" s="253"/>
      <c r="J71" s="253"/>
      <c r="K71" s="253"/>
    </row>
    <row r="72" spans="2:11" ht="7.5" customHeight="1">
      <c r="B72" s="254"/>
      <c r="C72" s="255"/>
      <c r="D72" s="255"/>
      <c r="E72" s="255"/>
      <c r="F72" s="255"/>
      <c r="G72" s="255"/>
      <c r="H72" s="255"/>
      <c r="I72" s="255"/>
      <c r="J72" s="255"/>
      <c r="K72" s="256"/>
    </row>
    <row r="73" spans="2:11" ht="45" customHeight="1">
      <c r="B73" s="257"/>
      <c r="C73" s="359" t="s">
        <v>393</v>
      </c>
      <c r="D73" s="359"/>
      <c r="E73" s="359"/>
      <c r="F73" s="359"/>
      <c r="G73" s="359"/>
      <c r="H73" s="359"/>
      <c r="I73" s="359"/>
      <c r="J73" s="359"/>
      <c r="K73" s="258"/>
    </row>
    <row r="74" spans="2:11" ht="17.25" customHeight="1">
      <c r="B74" s="257"/>
      <c r="C74" s="259" t="s">
        <v>458</v>
      </c>
      <c r="D74" s="259"/>
      <c r="E74" s="259"/>
      <c r="F74" s="259" t="s">
        <v>459</v>
      </c>
      <c r="G74" s="260"/>
      <c r="H74" s="259" t="s">
        <v>105</v>
      </c>
      <c r="I74" s="259" t="s">
        <v>57</v>
      </c>
      <c r="J74" s="259" t="s">
        <v>460</v>
      </c>
      <c r="K74" s="258"/>
    </row>
    <row r="75" spans="2:11" ht="17.25" customHeight="1">
      <c r="B75" s="257"/>
      <c r="C75" s="261" t="s">
        <v>461</v>
      </c>
      <c r="D75" s="261"/>
      <c r="E75" s="261"/>
      <c r="F75" s="262" t="s">
        <v>462</v>
      </c>
      <c r="G75" s="263"/>
      <c r="H75" s="261"/>
      <c r="I75" s="261"/>
      <c r="J75" s="261" t="s">
        <v>463</v>
      </c>
      <c r="K75" s="258"/>
    </row>
    <row r="76" spans="2:11" ht="5.25" customHeight="1">
      <c r="B76" s="257"/>
      <c r="C76" s="264"/>
      <c r="D76" s="264"/>
      <c r="E76" s="264"/>
      <c r="F76" s="264"/>
      <c r="G76" s="265"/>
      <c r="H76" s="264"/>
      <c r="I76" s="264"/>
      <c r="J76" s="264"/>
      <c r="K76" s="258"/>
    </row>
    <row r="77" spans="2:11" ht="15" customHeight="1">
      <c r="B77" s="257"/>
      <c r="C77" s="247" t="s">
        <v>53</v>
      </c>
      <c r="D77" s="264"/>
      <c r="E77" s="264"/>
      <c r="F77" s="266" t="s">
        <v>464</v>
      </c>
      <c r="G77" s="265"/>
      <c r="H77" s="247" t="s">
        <v>465</v>
      </c>
      <c r="I77" s="247" t="s">
        <v>466</v>
      </c>
      <c r="J77" s="247">
        <v>20</v>
      </c>
      <c r="K77" s="258"/>
    </row>
    <row r="78" spans="2:11" ht="15" customHeight="1">
      <c r="B78" s="257"/>
      <c r="C78" s="247" t="s">
        <v>467</v>
      </c>
      <c r="D78" s="247"/>
      <c r="E78" s="247"/>
      <c r="F78" s="266" t="s">
        <v>464</v>
      </c>
      <c r="G78" s="265"/>
      <c r="H78" s="247" t="s">
        <v>468</v>
      </c>
      <c r="I78" s="247" t="s">
        <v>466</v>
      </c>
      <c r="J78" s="247">
        <v>120</v>
      </c>
      <c r="K78" s="258"/>
    </row>
    <row r="79" spans="2:11" ht="15" customHeight="1">
      <c r="B79" s="267"/>
      <c r="C79" s="247" t="s">
        <v>469</v>
      </c>
      <c r="D79" s="247"/>
      <c r="E79" s="247"/>
      <c r="F79" s="266" t="s">
        <v>470</v>
      </c>
      <c r="G79" s="265"/>
      <c r="H79" s="247" t="s">
        <v>471</v>
      </c>
      <c r="I79" s="247" t="s">
        <v>466</v>
      </c>
      <c r="J79" s="247">
        <v>50</v>
      </c>
      <c r="K79" s="258"/>
    </row>
    <row r="80" spans="2:11" ht="15" customHeight="1">
      <c r="B80" s="267"/>
      <c r="C80" s="247" t="s">
        <v>472</v>
      </c>
      <c r="D80" s="247"/>
      <c r="E80" s="247"/>
      <c r="F80" s="266" t="s">
        <v>464</v>
      </c>
      <c r="G80" s="265"/>
      <c r="H80" s="247" t="s">
        <v>473</v>
      </c>
      <c r="I80" s="247" t="s">
        <v>474</v>
      </c>
      <c r="J80" s="247"/>
      <c r="K80" s="258"/>
    </row>
    <row r="81" spans="2:11" ht="15" customHeight="1">
      <c r="B81" s="267"/>
      <c r="C81" s="268" t="s">
        <v>475</v>
      </c>
      <c r="D81" s="268"/>
      <c r="E81" s="268"/>
      <c r="F81" s="269" t="s">
        <v>470</v>
      </c>
      <c r="G81" s="268"/>
      <c r="H81" s="268" t="s">
        <v>476</v>
      </c>
      <c r="I81" s="268" t="s">
        <v>466</v>
      </c>
      <c r="J81" s="268">
        <v>15</v>
      </c>
      <c r="K81" s="258"/>
    </row>
    <row r="82" spans="2:11" ht="15" customHeight="1">
      <c r="B82" s="267"/>
      <c r="C82" s="268" t="s">
        <v>477</v>
      </c>
      <c r="D82" s="268"/>
      <c r="E82" s="268"/>
      <c r="F82" s="269" t="s">
        <v>470</v>
      </c>
      <c r="G82" s="268"/>
      <c r="H82" s="268" t="s">
        <v>478</v>
      </c>
      <c r="I82" s="268" t="s">
        <v>466</v>
      </c>
      <c r="J82" s="268">
        <v>15</v>
      </c>
      <c r="K82" s="258"/>
    </row>
    <row r="83" spans="2:11" ht="15" customHeight="1">
      <c r="B83" s="267"/>
      <c r="C83" s="268" t="s">
        <v>479</v>
      </c>
      <c r="D83" s="268"/>
      <c r="E83" s="268"/>
      <c r="F83" s="269" t="s">
        <v>470</v>
      </c>
      <c r="G83" s="268"/>
      <c r="H83" s="268" t="s">
        <v>480</v>
      </c>
      <c r="I83" s="268" t="s">
        <v>466</v>
      </c>
      <c r="J83" s="268">
        <v>20</v>
      </c>
      <c r="K83" s="258"/>
    </row>
    <row r="84" spans="2:11" ht="15" customHeight="1">
      <c r="B84" s="267"/>
      <c r="C84" s="268" t="s">
        <v>481</v>
      </c>
      <c r="D84" s="268"/>
      <c r="E84" s="268"/>
      <c r="F84" s="269" t="s">
        <v>470</v>
      </c>
      <c r="G84" s="268"/>
      <c r="H84" s="268" t="s">
        <v>482</v>
      </c>
      <c r="I84" s="268" t="s">
        <v>466</v>
      </c>
      <c r="J84" s="268">
        <v>20</v>
      </c>
      <c r="K84" s="258"/>
    </row>
    <row r="85" spans="2:11" ht="15" customHeight="1">
      <c r="B85" s="267"/>
      <c r="C85" s="247" t="s">
        <v>483</v>
      </c>
      <c r="D85" s="247"/>
      <c r="E85" s="247"/>
      <c r="F85" s="266" t="s">
        <v>470</v>
      </c>
      <c r="G85" s="265"/>
      <c r="H85" s="247" t="s">
        <v>484</v>
      </c>
      <c r="I85" s="247" t="s">
        <v>466</v>
      </c>
      <c r="J85" s="247">
        <v>50</v>
      </c>
      <c r="K85" s="258"/>
    </row>
    <row r="86" spans="2:11" ht="15" customHeight="1">
      <c r="B86" s="267"/>
      <c r="C86" s="247" t="s">
        <v>485</v>
      </c>
      <c r="D86" s="247"/>
      <c r="E86" s="247"/>
      <c r="F86" s="266" t="s">
        <v>470</v>
      </c>
      <c r="G86" s="265"/>
      <c r="H86" s="247" t="s">
        <v>486</v>
      </c>
      <c r="I86" s="247" t="s">
        <v>466</v>
      </c>
      <c r="J86" s="247">
        <v>20</v>
      </c>
      <c r="K86" s="258"/>
    </row>
    <row r="87" spans="2:11" ht="15" customHeight="1">
      <c r="B87" s="267"/>
      <c r="C87" s="247" t="s">
        <v>487</v>
      </c>
      <c r="D87" s="247"/>
      <c r="E87" s="247"/>
      <c r="F87" s="266" t="s">
        <v>470</v>
      </c>
      <c r="G87" s="265"/>
      <c r="H87" s="247" t="s">
        <v>488</v>
      </c>
      <c r="I87" s="247" t="s">
        <v>466</v>
      </c>
      <c r="J87" s="247">
        <v>20</v>
      </c>
      <c r="K87" s="258"/>
    </row>
    <row r="88" spans="2:11" ht="15" customHeight="1">
      <c r="B88" s="267"/>
      <c r="C88" s="247" t="s">
        <v>489</v>
      </c>
      <c r="D88" s="247"/>
      <c r="E88" s="247"/>
      <c r="F88" s="266" t="s">
        <v>470</v>
      </c>
      <c r="G88" s="265"/>
      <c r="H88" s="247" t="s">
        <v>490</v>
      </c>
      <c r="I88" s="247" t="s">
        <v>466</v>
      </c>
      <c r="J88" s="247">
        <v>50</v>
      </c>
      <c r="K88" s="258"/>
    </row>
    <row r="89" spans="2:11" ht="15" customHeight="1">
      <c r="B89" s="267"/>
      <c r="C89" s="247" t="s">
        <v>491</v>
      </c>
      <c r="D89" s="247"/>
      <c r="E89" s="247"/>
      <c r="F89" s="266" t="s">
        <v>470</v>
      </c>
      <c r="G89" s="265"/>
      <c r="H89" s="247" t="s">
        <v>491</v>
      </c>
      <c r="I89" s="247" t="s">
        <v>466</v>
      </c>
      <c r="J89" s="247">
        <v>50</v>
      </c>
      <c r="K89" s="258"/>
    </row>
    <row r="90" spans="2:11" ht="15" customHeight="1">
      <c r="B90" s="267"/>
      <c r="C90" s="247" t="s">
        <v>110</v>
      </c>
      <c r="D90" s="247"/>
      <c r="E90" s="247"/>
      <c r="F90" s="266" t="s">
        <v>470</v>
      </c>
      <c r="G90" s="265"/>
      <c r="H90" s="247" t="s">
        <v>492</v>
      </c>
      <c r="I90" s="247" t="s">
        <v>466</v>
      </c>
      <c r="J90" s="247">
        <v>255</v>
      </c>
      <c r="K90" s="258"/>
    </row>
    <row r="91" spans="2:11" ht="15" customHeight="1">
      <c r="B91" s="267"/>
      <c r="C91" s="247" t="s">
        <v>493</v>
      </c>
      <c r="D91" s="247"/>
      <c r="E91" s="247"/>
      <c r="F91" s="266" t="s">
        <v>464</v>
      </c>
      <c r="G91" s="265"/>
      <c r="H91" s="247" t="s">
        <v>494</v>
      </c>
      <c r="I91" s="247" t="s">
        <v>495</v>
      </c>
      <c r="J91" s="247"/>
      <c r="K91" s="258"/>
    </row>
    <row r="92" spans="2:11" ht="15" customHeight="1">
      <c r="B92" s="267"/>
      <c r="C92" s="247" t="s">
        <v>496</v>
      </c>
      <c r="D92" s="247"/>
      <c r="E92" s="247"/>
      <c r="F92" s="266" t="s">
        <v>464</v>
      </c>
      <c r="G92" s="265"/>
      <c r="H92" s="247" t="s">
        <v>497</v>
      </c>
      <c r="I92" s="247" t="s">
        <v>498</v>
      </c>
      <c r="J92" s="247"/>
      <c r="K92" s="258"/>
    </row>
    <row r="93" spans="2:11" ht="15" customHeight="1">
      <c r="B93" s="267"/>
      <c r="C93" s="247" t="s">
        <v>499</v>
      </c>
      <c r="D93" s="247"/>
      <c r="E93" s="247"/>
      <c r="F93" s="266" t="s">
        <v>464</v>
      </c>
      <c r="G93" s="265"/>
      <c r="H93" s="247" t="s">
        <v>499</v>
      </c>
      <c r="I93" s="247" t="s">
        <v>498</v>
      </c>
      <c r="J93" s="247"/>
      <c r="K93" s="258"/>
    </row>
    <row r="94" spans="2:11" ht="15" customHeight="1">
      <c r="B94" s="267"/>
      <c r="C94" s="247" t="s">
        <v>38</v>
      </c>
      <c r="D94" s="247"/>
      <c r="E94" s="247"/>
      <c r="F94" s="266" t="s">
        <v>464</v>
      </c>
      <c r="G94" s="265"/>
      <c r="H94" s="247" t="s">
        <v>500</v>
      </c>
      <c r="I94" s="247" t="s">
        <v>498</v>
      </c>
      <c r="J94" s="247"/>
      <c r="K94" s="258"/>
    </row>
    <row r="95" spans="2:11" ht="15" customHeight="1">
      <c r="B95" s="267"/>
      <c r="C95" s="247" t="s">
        <v>48</v>
      </c>
      <c r="D95" s="247"/>
      <c r="E95" s="247"/>
      <c r="F95" s="266" t="s">
        <v>464</v>
      </c>
      <c r="G95" s="265"/>
      <c r="H95" s="247" t="s">
        <v>501</v>
      </c>
      <c r="I95" s="247" t="s">
        <v>498</v>
      </c>
      <c r="J95" s="247"/>
      <c r="K95" s="258"/>
    </row>
    <row r="96" spans="2:11" ht="15" customHeight="1">
      <c r="B96" s="270"/>
      <c r="C96" s="271"/>
      <c r="D96" s="271"/>
      <c r="E96" s="271"/>
      <c r="F96" s="271"/>
      <c r="G96" s="271"/>
      <c r="H96" s="271"/>
      <c r="I96" s="271"/>
      <c r="J96" s="271"/>
      <c r="K96" s="272"/>
    </row>
    <row r="97" spans="2:11" ht="18.75" customHeight="1">
      <c r="B97" s="273"/>
      <c r="C97" s="274"/>
      <c r="D97" s="274"/>
      <c r="E97" s="274"/>
      <c r="F97" s="274"/>
      <c r="G97" s="274"/>
      <c r="H97" s="274"/>
      <c r="I97" s="274"/>
      <c r="J97" s="274"/>
      <c r="K97" s="273"/>
    </row>
    <row r="98" spans="2:11" ht="18.75" customHeight="1">
      <c r="B98" s="253"/>
      <c r="C98" s="253"/>
      <c r="D98" s="253"/>
      <c r="E98" s="253"/>
      <c r="F98" s="253"/>
      <c r="G98" s="253"/>
      <c r="H98" s="253"/>
      <c r="I98" s="253"/>
      <c r="J98" s="253"/>
      <c r="K98" s="253"/>
    </row>
    <row r="99" spans="2:11" ht="7.5" customHeight="1">
      <c r="B99" s="254"/>
      <c r="C99" s="255"/>
      <c r="D99" s="255"/>
      <c r="E99" s="255"/>
      <c r="F99" s="255"/>
      <c r="G99" s="255"/>
      <c r="H99" s="255"/>
      <c r="I99" s="255"/>
      <c r="J99" s="255"/>
      <c r="K99" s="256"/>
    </row>
    <row r="100" spans="2:11" ht="45" customHeight="1">
      <c r="B100" s="257"/>
      <c r="C100" s="359" t="s">
        <v>502</v>
      </c>
      <c r="D100" s="359"/>
      <c r="E100" s="359"/>
      <c r="F100" s="359"/>
      <c r="G100" s="359"/>
      <c r="H100" s="359"/>
      <c r="I100" s="359"/>
      <c r="J100" s="359"/>
      <c r="K100" s="258"/>
    </row>
    <row r="101" spans="2:11" ht="17.25" customHeight="1">
      <c r="B101" s="257"/>
      <c r="C101" s="259" t="s">
        <v>458</v>
      </c>
      <c r="D101" s="259"/>
      <c r="E101" s="259"/>
      <c r="F101" s="259" t="s">
        <v>459</v>
      </c>
      <c r="G101" s="260"/>
      <c r="H101" s="259" t="s">
        <v>105</v>
      </c>
      <c r="I101" s="259" t="s">
        <v>57</v>
      </c>
      <c r="J101" s="259" t="s">
        <v>460</v>
      </c>
      <c r="K101" s="258"/>
    </row>
    <row r="102" spans="2:11" ht="17.25" customHeight="1">
      <c r="B102" s="257"/>
      <c r="C102" s="261" t="s">
        <v>461</v>
      </c>
      <c r="D102" s="261"/>
      <c r="E102" s="261"/>
      <c r="F102" s="262" t="s">
        <v>462</v>
      </c>
      <c r="G102" s="263"/>
      <c r="H102" s="261"/>
      <c r="I102" s="261"/>
      <c r="J102" s="261" t="s">
        <v>463</v>
      </c>
      <c r="K102" s="258"/>
    </row>
    <row r="103" spans="2:11" ht="5.25" customHeight="1">
      <c r="B103" s="257"/>
      <c r="C103" s="259"/>
      <c r="D103" s="259"/>
      <c r="E103" s="259"/>
      <c r="F103" s="259"/>
      <c r="G103" s="275"/>
      <c r="H103" s="259"/>
      <c r="I103" s="259"/>
      <c r="J103" s="259"/>
      <c r="K103" s="258"/>
    </row>
    <row r="104" spans="2:11" ht="15" customHeight="1">
      <c r="B104" s="257"/>
      <c r="C104" s="247" t="s">
        <v>53</v>
      </c>
      <c r="D104" s="264"/>
      <c r="E104" s="264"/>
      <c r="F104" s="266" t="s">
        <v>464</v>
      </c>
      <c r="G104" s="275"/>
      <c r="H104" s="247" t="s">
        <v>503</v>
      </c>
      <c r="I104" s="247" t="s">
        <v>466</v>
      </c>
      <c r="J104" s="247">
        <v>20</v>
      </c>
      <c r="K104" s="258"/>
    </row>
    <row r="105" spans="2:11" ht="15" customHeight="1">
      <c r="B105" s="257"/>
      <c r="C105" s="247" t="s">
        <v>467</v>
      </c>
      <c r="D105" s="247"/>
      <c r="E105" s="247"/>
      <c r="F105" s="266" t="s">
        <v>464</v>
      </c>
      <c r="G105" s="247"/>
      <c r="H105" s="247" t="s">
        <v>503</v>
      </c>
      <c r="I105" s="247" t="s">
        <v>466</v>
      </c>
      <c r="J105" s="247">
        <v>120</v>
      </c>
      <c r="K105" s="258"/>
    </row>
    <row r="106" spans="2:11" ht="15" customHeight="1">
      <c r="B106" s="267"/>
      <c r="C106" s="247" t="s">
        <v>469</v>
      </c>
      <c r="D106" s="247"/>
      <c r="E106" s="247"/>
      <c r="F106" s="266" t="s">
        <v>470</v>
      </c>
      <c r="G106" s="247"/>
      <c r="H106" s="247" t="s">
        <v>503</v>
      </c>
      <c r="I106" s="247" t="s">
        <v>466</v>
      </c>
      <c r="J106" s="247">
        <v>50</v>
      </c>
      <c r="K106" s="258"/>
    </row>
    <row r="107" spans="2:11" ht="15" customHeight="1">
      <c r="B107" s="267"/>
      <c r="C107" s="247" t="s">
        <v>472</v>
      </c>
      <c r="D107" s="247"/>
      <c r="E107" s="247"/>
      <c r="F107" s="266" t="s">
        <v>464</v>
      </c>
      <c r="G107" s="247"/>
      <c r="H107" s="247" t="s">
        <v>503</v>
      </c>
      <c r="I107" s="247" t="s">
        <v>474</v>
      </c>
      <c r="J107" s="247"/>
      <c r="K107" s="258"/>
    </row>
    <row r="108" spans="2:11" ht="15" customHeight="1">
      <c r="B108" s="267"/>
      <c r="C108" s="247" t="s">
        <v>483</v>
      </c>
      <c r="D108" s="247"/>
      <c r="E108" s="247"/>
      <c r="F108" s="266" t="s">
        <v>470</v>
      </c>
      <c r="G108" s="247"/>
      <c r="H108" s="247" t="s">
        <v>503</v>
      </c>
      <c r="I108" s="247" t="s">
        <v>466</v>
      </c>
      <c r="J108" s="247">
        <v>50</v>
      </c>
      <c r="K108" s="258"/>
    </row>
    <row r="109" spans="2:11" ht="15" customHeight="1">
      <c r="B109" s="267"/>
      <c r="C109" s="247" t="s">
        <v>491</v>
      </c>
      <c r="D109" s="247"/>
      <c r="E109" s="247"/>
      <c r="F109" s="266" t="s">
        <v>470</v>
      </c>
      <c r="G109" s="247"/>
      <c r="H109" s="247" t="s">
        <v>503</v>
      </c>
      <c r="I109" s="247" t="s">
        <v>466</v>
      </c>
      <c r="J109" s="247">
        <v>50</v>
      </c>
      <c r="K109" s="258"/>
    </row>
    <row r="110" spans="2:11" ht="15" customHeight="1">
      <c r="B110" s="267"/>
      <c r="C110" s="247" t="s">
        <v>489</v>
      </c>
      <c r="D110" s="247"/>
      <c r="E110" s="247"/>
      <c r="F110" s="266" t="s">
        <v>470</v>
      </c>
      <c r="G110" s="247"/>
      <c r="H110" s="247" t="s">
        <v>503</v>
      </c>
      <c r="I110" s="247" t="s">
        <v>466</v>
      </c>
      <c r="J110" s="247">
        <v>50</v>
      </c>
      <c r="K110" s="258"/>
    </row>
    <row r="111" spans="2:11" ht="15" customHeight="1">
      <c r="B111" s="267"/>
      <c r="C111" s="247" t="s">
        <v>53</v>
      </c>
      <c r="D111" s="247"/>
      <c r="E111" s="247"/>
      <c r="F111" s="266" t="s">
        <v>464</v>
      </c>
      <c r="G111" s="247"/>
      <c r="H111" s="247" t="s">
        <v>504</v>
      </c>
      <c r="I111" s="247" t="s">
        <v>466</v>
      </c>
      <c r="J111" s="247">
        <v>20</v>
      </c>
      <c r="K111" s="258"/>
    </row>
    <row r="112" spans="2:11" ht="15" customHeight="1">
      <c r="B112" s="267"/>
      <c r="C112" s="247" t="s">
        <v>505</v>
      </c>
      <c r="D112" s="247"/>
      <c r="E112" s="247"/>
      <c r="F112" s="266" t="s">
        <v>464</v>
      </c>
      <c r="G112" s="247"/>
      <c r="H112" s="247" t="s">
        <v>506</v>
      </c>
      <c r="I112" s="247" t="s">
        <v>466</v>
      </c>
      <c r="J112" s="247">
        <v>120</v>
      </c>
      <c r="K112" s="258"/>
    </row>
    <row r="113" spans="2:11" ht="15" customHeight="1">
      <c r="B113" s="267"/>
      <c r="C113" s="247" t="s">
        <v>38</v>
      </c>
      <c r="D113" s="247"/>
      <c r="E113" s="247"/>
      <c r="F113" s="266" t="s">
        <v>464</v>
      </c>
      <c r="G113" s="247"/>
      <c r="H113" s="247" t="s">
        <v>507</v>
      </c>
      <c r="I113" s="247" t="s">
        <v>498</v>
      </c>
      <c r="J113" s="247"/>
      <c r="K113" s="258"/>
    </row>
    <row r="114" spans="2:11" ht="15" customHeight="1">
      <c r="B114" s="267"/>
      <c r="C114" s="247" t="s">
        <v>48</v>
      </c>
      <c r="D114" s="247"/>
      <c r="E114" s="247"/>
      <c r="F114" s="266" t="s">
        <v>464</v>
      </c>
      <c r="G114" s="247"/>
      <c r="H114" s="247" t="s">
        <v>508</v>
      </c>
      <c r="I114" s="247" t="s">
        <v>498</v>
      </c>
      <c r="J114" s="247"/>
      <c r="K114" s="258"/>
    </row>
    <row r="115" spans="2:11" ht="15" customHeight="1">
      <c r="B115" s="267"/>
      <c r="C115" s="247" t="s">
        <v>57</v>
      </c>
      <c r="D115" s="247"/>
      <c r="E115" s="247"/>
      <c r="F115" s="266" t="s">
        <v>464</v>
      </c>
      <c r="G115" s="247"/>
      <c r="H115" s="247" t="s">
        <v>509</v>
      </c>
      <c r="I115" s="247" t="s">
        <v>510</v>
      </c>
      <c r="J115" s="247"/>
      <c r="K115" s="258"/>
    </row>
    <row r="116" spans="2:11" ht="15" customHeight="1">
      <c r="B116" s="270"/>
      <c r="C116" s="276"/>
      <c r="D116" s="276"/>
      <c r="E116" s="276"/>
      <c r="F116" s="276"/>
      <c r="G116" s="276"/>
      <c r="H116" s="276"/>
      <c r="I116" s="276"/>
      <c r="J116" s="276"/>
      <c r="K116" s="272"/>
    </row>
    <row r="117" spans="2:11" ht="18.75" customHeight="1">
      <c r="B117" s="277"/>
      <c r="C117" s="243"/>
      <c r="D117" s="243"/>
      <c r="E117" s="243"/>
      <c r="F117" s="278"/>
      <c r="G117" s="243"/>
      <c r="H117" s="243"/>
      <c r="I117" s="243"/>
      <c r="J117" s="243"/>
      <c r="K117" s="277"/>
    </row>
    <row r="118" spans="2:11" ht="18.75" customHeight="1">
      <c r="B118" s="253"/>
      <c r="C118" s="253"/>
      <c r="D118" s="253"/>
      <c r="E118" s="253"/>
      <c r="F118" s="253"/>
      <c r="G118" s="253"/>
      <c r="H118" s="253"/>
      <c r="I118" s="253"/>
      <c r="J118" s="253"/>
      <c r="K118" s="253"/>
    </row>
    <row r="119" spans="2:11" ht="7.5" customHeight="1">
      <c r="B119" s="279"/>
      <c r="C119" s="280"/>
      <c r="D119" s="280"/>
      <c r="E119" s="280"/>
      <c r="F119" s="280"/>
      <c r="G119" s="280"/>
      <c r="H119" s="280"/>
      <c r="I119" s="280"/>
      <c r="J119" s="280"/>
      <c r="K119" s="281"/>
    </row>
    <row r="120" spans="2:11" ht="45" customHeight="1">
      <c r="B120" s="282"/>
      <c r="C120" s="356" t="s">
        <v>511</v>
      </c>
      <c r="D120" s="356"/>
      <c r="E120" s="356"/>
      <c r="F120" s="356"/>
      <c r="G120" s="356"/>
      <c r="H120" s="356"/>
      <c r="I120" s="356"/>
      <c r="J120" s="356"/>
      <c r="K120" s="283"/>
    </row>
    <row r="121" spans="2:11" ht="17.25" customHeight="1">
      <c r="B121" s="284"/>
      <c r="C121" s="259" t="s">
        <v>458</v>
      </c>
      <c r="D121" s="259"/>
      <c r="E121" s="259"/>
      <c r="F121" s="259" t="s">
        <v>459</v>
      </c>
      <c r="G121" s="260"/>
      <c r="H121" s="259" t="s">
        <v>105</v>
      </c>
      <c r="I121" s="259" t="s">
        <v>57</v>
      </c>
      <c r="J121" s="259" t="s">
        <v>460</v>
      </c>
      <c r="K121" s="285"/>
    </row>
    <row r="122" spans="2:11" ht="17.25" customHeight="1">
      <c r="B122" s="284"/>
      <c r="C122" s="261" t="s">
        <v>461</v>
      </c>
      <c r="D122" s="261"/>
      <c r="E122" s="261"/>
      <c r="F122" s="262" t="s">
        <v>462</v>
      </c>
      <c r="G122" s="263"/>
      <c r="H122" s="261"/>
      <c r="I122" s="261"/>
      <c r="J122" s="261" t="s">
        <v>463</v>
      </c>
      <c r="K122" s="285"/>
    </row>
    <row r="123" spans="2:11" ht="5.25" customHeight="1">
      <c r="B123" s="286"/>
      <c r="C123" s="264"/>
      <c r="D123" s="264"/>
      <c r="E123" s="264"/>
      <c r="F123" s="264"/>
      <c r="G123" s="247"/>
      <c r="H123" s="264"/>
      <c r="I123" s="264"/>
      <c r="J123" s="264"/>
      <c r="K123" s="287"/>
    </row>
    <row r="124" spans="2:11" ht="15" customHeight="1">
      <c r="B124" s="286"/>
      <c r="C124" s="247" t="s">
        <v>467</v>
      </c>
      <c r="D124" s="264"/>
      <c r="E124" s="264"/>
      <c r="F124" s="266" t="s">
        <v>464</v>
      </c>
      <c r="G124" s="247"/>
      <c r="H124" s="247" t="s">
        <v>503</v>
      </c>
      <c r="I124" s="247" t="s">
        <v>466</v>
      </c>
      <c r="J124" s="247">
        <v>120</v>
      </c>
      <c r="K124" s="288"/>
    </row>
    <row r="125" spans="2:11" ht="15" customHeight="1">
      <c r="B125" s="286"/>
      <c r="C125" s="247" t="s">
        <v>512</v>
      </c>
      <c r="D125" s="247"/>
      <c r="E125" s="247"/>
      <c r="F125" s="266" t="s">
        <v>464</v>
      </c>
      <c r="G125" s="247"/>
      <c r="H125" s="247" t="s">
        <v>513</v>
      </c>
      <c r="I125" s="247" t="s">
        <v>466</v>
      </c>
      <c r="J125" s="247" t="s">
        <v>514</v>
      </c>
      <c r="K125" s="288"/>
    </row>
    <row r="126" spans="2:11" ht="15" customHeight="1">
      <c r="B126" s="286"/>
      <c r="C126" s="247" t="s">
        <v>413</v>
      </c>
      <c r="D126" s="247"/>
      <c r="E126" s="247"/>
      <c r="F126" s="266" t="s">
        <v>464</v>
      </c>
      <c r="G126" s="247"/>
      <c r="H126" s="247" t="s">
        <v>515</v>
      </c>
      <c r="I126" s="247" t="s">
        <v>466</v>
      </c>
      <c r="J126" s="247" t="s">
        <v>514</v>
      </c>
      <c r="K126" s="288"/>
    </row>
    <row r="127" spans="2:11" ht="15" customHeight="1">
      <c r="B127" s="286"/>
      <c r="C127" s="247" t="s">
        <v>475</v>
      </c>
      <c r="D127" s="247"/>
      <c r="E127" s="247"/>
      <c r="F127" s="266" t="s">
        <v>470</v>
      </c>
      <c r="G127" s="247"/>
      <c r="H127" s="247" t="s">
        <v>476</v>
      </c>
      <c r="I127" s="247" t="s">
        <v>466</v>
      </c>
      <c r="J127" s="247">
        <v>15</v>
      </c>
      <c r="K127" s="288"/>
    </row>
    <row r="128" spans="2:11" ht="15" customHeight="1">
      <c r="B128" s="286"/>
      <c r="C128" s="268" t="s">
        <v>477</v>
      </c>
      <c r="D128" s="268"/>
      <c r="E128" s="268"/>
      <c r="F128" s="269" t="s">
        <v>470</v>
      </c>
      <c r="G128" s="268"/>
      <c r="H128" s="268" t="s">
        <v>478</v>
      </c>
      <c r="I128" s="268" t="s">
        <v>466</v>
      </c>
      <c r="J128" s="268">
        <v>15</v>
      </c>
      <c r="K128" s="288"/>
    </row>
    <row r="129" spans="2:11" ht="15" customHeight="1">
      <c r="B129" s="286"/>
      <c r="C129" s="268" t="s">
        <v>479</v>
      </c>
      <c r="D129" s="268"/>
      <c r="E129" s="268"/>
      <c r="F129" s="269" t="s">
        <v>470</v>
      </c>
      <c r="G129" s="268"/>
      <c r="H129" s="268" t="s">
        <v>480</v>
      </c>
      <c r="I129" s="268" t="s">
        <v>466</v>
      </c>
      <c r="J129" s="268">
        <v>20</v>
      </c>
      <c r="K129" s="288"/>
    </row>
    <row r="130" spans="2:11" ht="15" customHeight="1">
      <c r="B130" s="286"/>
      <c r="C130" s="268" t="s">
        <v>481</v>
      </c>
      <c r="D130" s="268"/>
      <c r="E130" s="268"/>
      <c r="F130" s="269" t="s">
        <v>470</v>
      </c>
      <c r="G130" s="268"/>
      <c r="H130" s="268" t="s">
        <v>482</v>
      </c>
      <c r="I130" s="268" t="s">
        <v>466</v>
      </c>
      <c r="J130" s="268">
        <v>20</v>
      </c>
      <c r="K130" s="288"/>
    </row>
    <row r="131" spans="2:11" ht="15" customHeight="1">
      <c r="B131" s="286"/>
      <c r="C131" s="247" t="s">
        <v>469</v>
      </c>
      <c r="D131" s="247"/>
      <c r="E131" s="247"/>
      <c r="F131" s="266" t="s">
        <v>470</v>
      </c>
      <c r="G131" s="247"/>
      <c r="H131" s="247" t="s">
        <v>503</v>
      </c>
      <c r="I131" s="247" t="s">
        <v>466</v>
      </c>
      <c r="J131" s="247">
        <v>50</v>
      </c>
      <c r="K131" s="288"/>
    </row>
    <row r="132" spans="2:11" ht="15" customHeight="1">
      <c r="B132" s="286"/>
      <c r="C132" s="247" t="s">
        <v>483</v>
      </c>
      <c r="D132" s="247"/>
      <c r="E132" s="247"/>
      <c r="F132" s="266" t="s">
        <v>470</v>
      </c>
      <c r="G132" s="247"/>
      <c r="H132" s="247" t="s">
        <v>503</v>
      </c>
      <c r="I132" s="247" t="s">
        <v>466</v>
      </c>
      <c r="J132" s="247">
        <v>50</v>
      </c>
      <c r="K132" s="288"/>
    </row>
    <row r="133" spans="2:11" ht="15" customHeight="1">
      <c r="B133" s="286"/>
      <c r="C133" s="247" t="s">
        <v>489</v>
      </c>
      <c r="D133" s="247"/>
      <c r="E133" s="247"/>
      <c r="F133" s="266" t="s">
        <v>470</v>
      </c>
      <c r="G133" s="247"/>
      <c r="H133" s="247" t="s">
        <v>503</v>
      </c>
      <c r="I133" s="247" t="s">
        <v>466</v>
      </c>
      <c r="J133" s="247">
        <v>50</v>
      </c>
      <c r="K133" s="288"/>
    </row>
    <row r="134" spans="2:11" ht="15" customHeight="1">
      <c r="B134" s="286"/>
      <c r="C134" s="247" t="s">
        <v>491</v>
      </c>
      <c r="D134" s="247"/>
      <c r="E134" s="247"/>
      <c r="F134" s="266" t="s">
        <v>470</v>
      </c>
      <c r="G134" s="247"/>
      <c r="H134" s="247" t="s">
        <v>503</v>
      </c>
      <c r="I134" s="247" t="s">
        <v>466</v>
      </c>
      <c r="J134" s="247">
        <v>50</v>
      </c>
      <c r="K134" s="288"/>
    </row>
    <row r="135" spans="2:11" ht="15" customHeight="1">
      <c r="B135" s="286"/>
      <c r="C135" s="247" t="s">
        <v>110</v>
      </c>
      <c r="D135" s="247"/>
      <c r="E135" s="247"/>
      <c r="F135" s="266" t="s">
        <v>470</v>
      </c>
      <c r="G135" s="247"/>
      <c r="H135" s="247" t="s">
        <v>516</v>
      </c>
      <c r="I135" s="247" t="s">
        <v>466</v>
      </c>
      <c r="J135" s="247">
        <v>255</v>
      </c>
      <c r="K135" s="288"/>
    </row>
    <row r="136" spans="2:11" ht="15" customHeight="1">
      <c r="B136" s="286"/>
      <c r="C136" s="247" t="s">
        <v>493</v>
      </c>
      <c r="D136" s="247"/>
      <c r="E136" s="247"/>
      <c r="F136" s="266" t="s">
        <v>464</v>
      </c>
      <c r="G136" s="247"/>
      <c r="H136" s="247" t="s">
        <v>517</v>
      </c>
      <c r="I136" s="247" t="s">
        <v>495</v>
      </c>
      <c r="J136" s="247"/>
      <c r="K136" s="288"/>
    </row>
    <row r="137" spans="2:11" ht="15" customHeight="1">
      <c r="B137" s="286"/>
      <c r="C137" s="247" t="s">
        <v>496</v>
      </c>
      <c r="D137" s="247"/>
      <c r="E137" s="247"/>
      <c r="F137" s="266" t="s">
        <v>464</v>
      </c>
      <c r="G137" s="247"/>
      <c r="H137" s="247" t="s">
        <v>518</v>
      </c>
      <c r="I137" s="247" t="s">
        <v>498</v>
      </c>
      <c r="J137" s="247"/>
      <c r="K137" s="288"/>
    </row>
    <row r="138" spans="2:11" ht="15" customHeight="1">
      <c r="B138" s="286"/>
      <c r="C138" s="247" t="s">
        <v>499</v>
      </c>
      <c r="D138" s="247"/>
      <c r="E138" s="247"/>
      <c r="F138" s="266" t="s">
        <v>464</v>
      </c>
      <c r="G138" s="247"/>
      <c r="H138" s="247" t="s">
        <v>499</v>
      </c>
      <c r="I138" s="247" t="s">
        <v>498</v>
      </c>
      <c r="J138" s="247"/>
      <c r="K138" s="288"/>
    </row>
    <row r="139" spans="2:11" ht="15" customHeight="1">
      <c r="B139" s="286"/>
      <c r="C139" s="247" t="s">
        <v>38</v>
      </c>
      <c r="D139" s="247"/>
      <c r="E139" s="247"/>
      <c r="F139" s="266" t="s">
        <v>464</v>
      </c>
      <c r="G139" s="247"/>
      <c r="H139" s="247" t="s">
        <v>519</v>
      </c>
      <c r="I139" s="247" t="s">
        <v>498</v>
      </c>
      <c r="J139" s="247"/>
      <c r="K139" s="288"/>
    </row>
    <row r="140" spans="2:11" ht="15" customHeight="1">
      <c r="B140" s="286"/>
      <c r="C140" s="247" t="s">
        <v>520</v>
      </c>
      <c r="D140" s="247"/>
      <c r="E140" s="247"/>
      <c r="F140" s="266" t="s">
        <v>464</v>
      </c>
      <c r="G140" s="247"/>
      <c r="H140" s="247" t="s">
        <v>521</v>
      </c>
      <c r="I140" s="247" t="s">
        <v>498</v>
      </c>
      <c r="J140" s="247"/>
      <c r="K140" s="288"/>
    </row>
    <row r="141" spans="2:11" ht="15" customHeight="1">
      <c r="B141" s="289"/>
      <c r="C141" s="290"/>
      <c r="D141" s="290"/>
      <c r="E141" s="290"/>
      <c r="F141" s="290"/>
      <c r="G141" s="290"/>
      <c r="H141" s="290"/>
      <c r="I141" s="290"/>
      <c r="J141" s="290"/>
      <c r="K141" s="291"/>
    </row>
    <row r="142" spans="2:11" ht="18.75" customHeight="1">
      <c r="B142" s="243"/>
      <c r="C142" s="243"/>
      <c r="D142" s="243"/>
      <c r="E142" s="243"/>
      <c r="F142" s="278"/>
      <c r="G142" s="243"/>
      <c r="H142" s="243"/>
      <c r="I142" s="243"/>
      <c r="J142" s="243"/>
      <c r="K142" s="243"/>
    </row>
    <row r="143" spans="2:11" ht="18.75" customHeight="1">
      <c r="B143" s="253"/>
      <c r="C143" s="253"/>
      <c r="D143" s="253"/>
      <c r="E143" s="253"/>
      <c r="F143" s="253"/>
      <c r="G143" s="253"/>
      <c r="H143" s="253"/>
      <c r="I143" s="253"/>
      <c r="J143" s="253"/>
      <c r="K143" s="253"/>
    </row>
    <row r="144" spans="2:11" ht="7.5" customHeight="1">
      <c r="B144" s="254"/>
      <c r="C144" s="255"/>
      <c r="D144" s="255"/>
      <c r="E144" s="255"/>
      <c r="F144" s="255"/>
      <c r="G144" s="255"/>
      <c r="H144" s="255"/>
      <c r="I144" s="255"/>
      <c r="J144" s="255"/>
      <c r="K144" s="256"/>
    </row>
    <row r="145" spans="2:11" ht="45" customHeight="1">
      <c r="B145" s="257"/>
      <c r="C145" s="359" t="s">
        <v>522</v>
      </c>
      <c r="D145" s="359"/>
      <c r="E145" s="359"/>
      <c r="F145" s="359"/>
      <c r="G145" s="359"/>
      <c r="H145" s="359"/>
      <c r="I145" s="359"/>
      <c r="J145" s="359"/>
      <c r="K145" s="258"/>
    </row>
    <row r="146" spans="2:11" ht="17.25" customHeight="1">
      <c r="B146" s="257"/>
      <c r="C146" s="259" t="s">
        <v>458</v>
      </c>
      <c r="D146" s="259"/>
      <c r="E146" s="259"/>
      <c r="F146" s="259" t="s">
        <v>459</v>
      </c>
      <c r="G146" s="260"/>
      <c r="H146" s="259" t="s">
        <v>105</v>
      </c>
      <c r="I146" s="259" t="s">
        <v>57</v>
      </c>
      <c r="J146" s="259" t="s">
        <v>460</v>
      </c>
      <c r="K146" s="258"/>
    </row>
    <row r="147" spans="2:11" ht="17.25" customHeight="1">
      <c r="B147" s="257"/>
      <c r="C147" s="261" t="s">
        <v>461</v>
      </c>
      <c r="D147" s="261"/>
      <c r="E147" s="261"/>
      <c r="F147" s="262" t="s">
        <v>462</v>
      </c>
      <c r="G147" s="263"/>
      <c r="H147" s="261"/>
      <c r="I147" s="261"/>
      <c r="J147" s="261" t="s">
        <v>463</v>
      </c>
      <c r="K147" s="258"/>
    </row>
    <row r="148" spans="2:11" ht="5.25" customHeight="1">
      <c r="B148" s="267"/>
      <c r="C148" s="264"/>
      <c r="D148" s="264"/>
      <c r="E148" s="264"/>
      <c r="F148" s="264"/>
      <c r="G148" s="265"/>
      <c r="H148" s="264"/>
      <c r="I148" s="264"/>
      <c r="J148" s="264"/>
      <c r="K148" s="288"/>
    </row>
    <row r="149" spans="2:11" ht="15" customHeight="1">
      <c r="B149" s="267"/>
      <c r="C149" s="292" t="s">
        <v>467</v>
      </c>
      <c r="D149" s="247"/>
      <c r="E149" s="247"/>
      <c r="F149" s="293" t="s">
        <v>464</v>
      </c>
      <c r="G149" s="247"/>
      <c r="H149" s="292" t="s">
        <v>503</v>
      </c>
      <c r="I149" s="292" t="s">
        <v>466</v>
      </c>
      <c r="J149" s="292">
        <v>120</v>
      </c>
      <c r="K149" s="288"/>
    </row>
    <row r="150" spans="2:11" ht="15" customHeight="1">
      <c r="B150" s="267"/>
      <c r="C150" s="292" t="s">
        <v>512</v>
      </c>
      <c r="D150" s="247"/>
      <c r="E150" s="247"/>
      <c r="F150" s="293" t="s">
        <v>464</v>
      </c>
      <c r="G150" s="247"/>
      <c r="H150" s="292" t="s">
        <v>523</v>
      </c>
      <c r="I150" s="292" t="s">
        <v>466</v>
      </c>
      <c r="J150" s="292" t="s">
        <v>514</v>
      </c>
      <c r="K150" s="288"/>
    </row>
    <row r="151" spans="2:11" ht="15" customHeight="1">
      <c r="B151" s="267"/>
      <c r="C151" s="292" t="s">
        <v>413</v>
      </c>
      <c r="D151" s="247"/>
      <c r="E151" s="247"/>
      <c r="F151" s="293" t="s">
        <v>464</v>
      </c>
      <c r="G151" s="247"/>
      <c r="H151" s="292" t="s">
        <v>524</v>
      </c>
      <c r="I151" s="292" t="s">
        <v>466</v>
      </c>
      <c r="J151" s="292" t="s">
        <v>514</v>
      </c>
      <c r="K151" s="288"/>
    </row>
    <row r="152" spans="2:11" ht="15" customHeight="1">
      <c r="B152" s="267"/>
      <c r="C152" s="292" t="s">
        <v>469</v>
      </c>
      <c r="D152" s="247"/>
      <c r="E152" s="247"/>
      <c r="F152" s="293" t="s">
        <v>470</v>
      </c>
      <c r="G152" s="247"/>
      <c r="H152" s="292" t="s">
        <v>503</v>
      </c>
      <c r="I152" s="292" t="s">
        <v>466</v>
      </c>
      <c r="J152" s="292">
        <v>50</v>
      </c>
      <c r="K152" s="288"/>
    </row>
    <row r="153" spans="2:11" ht="15" customHeight="1">
      <c r="B153" s="267"/>
      <c r="C153" s="292" t="s">
        <v>472</v>
      </c>
      <c r="D153" s="247"/>
      <c r="E153" s="247"/>
      <c r="F153" s="293" t="s">
        <v>464</v>
      </c>
      <c r="G153" s="247"/>
      <c r="H153" s="292" t="s">
        <v>503</v>
      </c>
      <c r="I153" s="292" t="s">
        <v>474</v>
      </c>
      <c r="J153" s="292"/>
      <c r="K153" s="288"/>
    </row>
    <row r="154" spans="2:11" ht="15" customHeight="1">
      <c r="B154" s="267"/>
      <c r="C154" s="292" t="s">
        <v>483</v>
      </c>
      <c r="D154" s="247"/>
      <c r="E154" s="247"/>
      <c r="F154" s="293" t="s">
        <v>470</v>
      </c>
      <c r="G154" s="247"/>
      <c r="H154" s="292" t="s">
        <v>503</v>
      </c>
      <c r="I154" s="292" t="s">
        <v>466</v>
      </c>
      <c r="J154" s="292">
        <v>50</v>
      </c>
      <c r="K154" s="288"/>
    </row>
    <row r="155" spans="2:11" ht="15" customHeight="1">
      <c r="B155" s="267"/>
      <c r="C155" s="292" t="s">
        <v>491</v>
      </c>
      <c r="D155" s="247"/>
      <c r="E155" s="247"/>
      <c r="F155" s="293" t="s">
        <v>470</v>
      </c>
      <c r="G155" s="247"/>
      <c r="H155" s="292" t="s">
        <v>503</v>
      </c>
      <c r="I155" s="292" t="s">
        <v>466</v>
      </c>
      <c r="J155" s="292">
        <v>50</v>
      </c>
      <c r="K155" s="288"/>
    </row>
    <row r="156" spans="2:11" ht="15" customHeight="1">
      <c r="B156" s="267"/>
      <c r="C156" s="292" t="s">
        <v>489</v>
      </c>
      <c r="D156" s="247"/>
      <c r="E156" s="247"/>
      <c r="F156" s="293" t="s">
        <v>470</v>
      </c>
      <c r="G156" s="247"/>
      <c r="H156" s="292" t="s">
        <v>503</v>
      </c>
      <c r="I156" s="292" t="s">
        <v>466</v>
      </c>
      <c r="J156" s="292">
        <v>50</v>
      </c>
      <c r="K156" s="288"/>
    </row>
    <row r="157" spans="2:11" ht="15" customHeight="1">
      <c r="B157" s="267"/>
      <c r="C157" s="292" t="s">
        <v>91</v>
      </c>
      <c r="D157" s="247"/>
      <c r="E157" s="247"/>
      <c r="F157" s="293" t="s">
        <v>464</v>
      </c>
      <c r="G157" s="247"/>
      <c r="H157" s="292" t="s">
        <v>525</v>
      </c>
      <c r="I157" s="292" t="s">
        <v>466</v>
      </c>
      <c r="J157" s="292" t="s">
        <v>526</v>
      </c>
      <c r="K157" s="288"/>
    </row>
    <row r="158" spans="2:11" ht="15" customHeight="1">
      <c r="B158" s="267"/>
      <c r="C158" s="292" t="s">
        <v>527</v>
      </c>
      <c r="D158" s="247"/>
      <c r="E158" s="247"/>
      <c r="F158" s="293" t="s">
        <v>464</v>
      </c>
      <c r="G158" s="247"/>
      <c r="H158" s="292" t="s">
        <v>528</v>
      </c>
      <c r="I158" s="292" t="s">
        <v>498</v>
      </c>
      <c r="J158" s="292"/>
      <c r="K158" s="288"/>
    </row>
    <row r="159" spans="2:11" ht="15" customHeight="1">
      <c r="B159" s="294"/>
      <c r="C159" s="276"/>
      <c r="D159" s="276"/>
      <c r="E159" s="276"/>
      <c r="F159" s="276"/>
      <c r="G159" s="276"/>
      <c r="H159" s="276"/>
      <c r="I159" s="276"/>
      <c r="J159" s="276"/>
      <c r="K159" s="295"/>
    </row>
    <row r="160" spans="2:11" ht="18.75" customHeight="1">
      <c r="B160" s="243"/>
      <c r="C160" s="247"/>
      <c r="D160" s="247"/>
      <c r="E160" s="247"/>
      <c r="F160" s="266"/>
      <c r="G160" s="247"/>
      <c r="H160" s="247"/>
      <c r="I160" s="247"/>
      <c r="J160" s="247"/>
      <c r="K160" s="243"/>
    </row>
    <row r="161" spans="2:11" ht="18.75" customHeight="1">
      <c r="B161" s="253"/>
      <c r="C161" s="253"/>
      <c r="D161" s="253"/>
      <c r="E161" s="253"/>
      <c r="F161" s="253"/>
      <c r="G161" s="253"/>
      <c r="H161" s="253"/>
      <c r="I161" s="253"/>
      <c r="J161" s="253"/>
      <c r="K161" s="253"/>
    </row>
    <row r="162" spans="2:11" ht="7.5" customHeight="1">
      <c r="B162" s="234"/>
      <c r="C162" s="235"/>
      <c r="D162" s="235"/>
      <c r="E162" s="235"/>
      <c r="F162" s="235"/>
      <c r="G162" s="235"/>
      <c r="H162" s="235"/>
      <c r="I162" s="235"/>
      <c r="J162" s="235"/>
      <c r="K162" s="236"/>
    </row>
    <row r="163" spans="2:11" ht="45" customHeight="1">
      <c r="B163" s="237"/>
      <c r="C163" s="356" t="s">
        <v>529</v>
      </c>
      <c r="D163" s="356"/>
      <c r="E163" s="356"/>
      <c r="F163" s="356"/>
      <c r="G163" s="356"/>
      <c r="H163" s="356"/>
      <c r="I163" s="356"/>
      <c r="J163" s="356"/>
      <c r="K163" s="238"/>
    </row>
    <row r="164" spans="2:11" ht="17.25" customHeight="1">
      <c r="B164" s="237"/>
      <c r="C164" s="259" t="s">
        <v>458</v>
      </c>
      <c r="D164" s="259"/>
      <c r="E164" s="259"/>
      <c r="F164" s="259" t="s">
        <v>459</v>
      </c>
      <c r="G164" s="296"/>
      <c r="H164" s="297" t="s">
        <v>105</v>
      </c>
      <c r="I164" s="297" t="s">
        <v>57</v>
      </c>
      <c r="J164" s="259" t="s">
        <v>460</v>
      </c>
      <c r="K164" s="238"/>
    </row>
    <row r="165" spans="2:11" ht="17.25" customHeight="1">
      <c r="B165" s="240"/>
      <c r="C165" s="261" t="s">
        <v>461</v>
      </c>
      <c r="D165" s="261"/>
      <c r="E165" s="261"/>
      <c r="F165" s="262" t="s">
        <v>462</v>
      </c>
      <c r="G165" s="298"/>
      <c r="H165" s="299"/>
      <c r="I165" s="299"/>
      <c r="J165" s="261" t="s">
        <v>463</v>
      </c>
      <c r="K165" s="241"/>
    </row>
    <row r="166" spans="2:11" ht="5.25" customHeight="1">
      <c r="B166" s="267"/>
      <c r="C166" s="264"/>
      <c r="D166" s="264"/>
      <c r="E166" s="264"/>
      <c r="F166" s="264"/>
      <c r="G166" s="265"/>
      <c r="H166" s="264"/>
      <c r="I166" s="264"/>
      <c r="J166" s="264"/>
      <c r="K166" s="288"/>
    </row>
    <row r="167" spans="2:11" ht="15" customHeight="1">
      <c r="B167" s="267"/>
      <c r="C167" s="247" t="s">
        <v>467</v>
      </c>
      <c r="D167" s="247"/>
      <c r="E167" s="247"/>
      <c r="F167" s="266" t="s">
        <v>464</v>
      </c>
      <c r="G167" s="247"/>
      <c r="H167" s="247" t="s">
        <v>503</v>
      </c>
      <c r="I167" s="247" t="s">
        <v>466</v>
      </c>
      <c r="J167" s="247">
        <v>120</v>
      </c>
      <c r="K167" s="288"/>
    </row>
    <row r="168" spans="2:11" ht="15" customHeight="1">
      <c r="B168" s="267"/>
      <c r="C168" s="247" t="s">
        <v>512</v>
      </c>
      <c r="D168" s="247"/>
      <c r="E168" s="247"/>
      <c r="F168" s="266" t="s">
        <v>464</v>
      </c>
      <c r="G168" s="247"/>
      <c r="H168" s="247" t="s">
        <v>513</v>
      </c>
      <c r="I168" s="247" t="s">
        <v>466</v>
      </c>
      <c r="J168" s="247" t="s">
        <v>514</v>
      </c>
      <c r="K168" s="288"/>
    </row>
    <row r="169" spans="2:11" ht="15" customHeight="1">
      <c r="B169" s="267"/>
      <c r="C169" s="247" t="s">
        <v>413</v>
      </c>
      <c r="D169" s="247"/>
      <c r="E169" s="247"/>
      <c r="F169" s="266" t="s">
        <v>464</v>
      </c>
      <c r="G169" s="247"/>
      <c r="H169" s="247" t="s">
        <v>530</v>
      </c>
      <c r="I169" s="247" t="s">
        <v>466</v>
      </c>
      <c r="J169" s="247" t="s">
        <v>514</v>
      </c>
      <c r="K169" s="288"/>
    </row>
    <row r="170" spans="2:11" ht="15" customHeight="1">
      <c r="B170" s="267"/>
      <c r="C170" s="247" t="s">
        <v>469</v>
      </c>
      <c r="D170" s="247"/>
      <c r="E170" s="247"/>
      <c r="F170" s="266" t="s">
        <v>470</v>
      </c>
      <c r="G170" s="247"/>
      <c r="H170" s="247" t="s">
        <v>530</v>
      </c>
      <c r="I170" s="247" t="s">
        <v>466</v>
      </c>
      <c r="J170" s="247">
        <v>50</v>
      </c>
      <c r="K170" s="288"/>
    </row>
    <row r="171" spans="2:11" ht="15" customHeight="1">
      <c r="B171" s="267"/>
      <c r="C171" s="247" t="s">
        <v>472</v>
      </c>
      <c r="D171" s="247"/>
      <c r="E171" s="247"/>
      <c r="F171" s="266" t="s">
        <v>464</v>
      </c>
      <c r="G171" s="247"/>
      <c r="H171" s="247" t="s">
        <v>530</v>
      </c>
      <c r="I171" s="247" t="s">
        <v>474</v>
      </c>
      <c r="J171" s="247"/>
      <c r="K171" s="288"/>
    </row>
    <row r="172" spans="2:11" ht="15" customHeight="1">
      <c r="B172" s="267"/>
      <c r="C172" s="247" t="s">
        <v>483</v>
      </c>
      <c r="D172" s="247"/>
      <c r="E172" s="247"/>
      <c r="F172" s="266" t="s">
        <v>470</v>
      </c>
      <c r="G172" s="247"/>
      <c r="H172" s="247" t="s">
        <v>530</v>
      </c>
      <c r="I172" s="247" t="s">
        <v>466</v>
      </c>
      <c r="J172" s="247">
        <v>50</v>
      </c>
      <c r="K172" s="288"/>
    </row>
    <row r="173" spans="2:11" ht="15" customHeight="1">
      <c r="B173" s="267"/>
      <c r="C173" s="247" t="s">
        <v>491</v>
      </c>
      <c r="D173" s="247"/>
      <c r="E173" s="247"/>
      <c r="F173" s="266" t="s">
        <v>470</v>
      </c>
      <c r="G173" s="247"/>
      <c r="H173" s="247" t="s">
        <v>530</v>
      </c>
      <c r="I173" s="247" t="s">
        <v>466</v>
      </c>
      <c r="J173" s="247">
        <v>50</v>
      </c>
      <c r="K173" s="288"/>
    </row>
    <row r="174" spans="2:11" ht="15" customHeight="1">
      <c r="B174" s="267"/>
      <c r="C174" s="247" t="s">
        <v>489</v>
      </c>
      <c r="D174" s="247"/>
      <c r="E174" s="247"/>
      <c r="F174" s="266" t="s">
        <v>470</v>
      </c>
      <c r="G174" s="247"/>
      <c r="H174" s="247" t="s">
        <v>530</v>
      </c>
      <c r="I174" s="247" t="s">
        <v>466</v>
      </c>
      <c r="J174" s="247">
        <v>50</v>
      </c>
      <c r="K174" s="288"/>
    </row>
    <row r="175" spans="2:11" ht="15" customHeight="1">
      <c r="B175" s="267"/>
      <c r="C175" s="247" t="s">
        <v>104</v>
      </c>
      <c r="D175" s="247"/>
      <c r="E175" s="247"/>
      <c r="F175" s="266" t="s">
        <v>464</v>
      </c>
      <c r="G175" s="247"/>
      <c r="H175" s="247" t="s">
        <v>531</v>
      </c>
      <c r="I175" s="247" t="s">
        <v>532</v>
      </c>
      <c r="J175" s="247"/>
      <c r="K175" s="288"/>
    </row>
    <row r="176" spans="2:11" ht="15" customHeight="1">
      <c r="B176" s="267"/>
      <c r="C176" s="247" t="s">
        <v>57</v>
      </c>
      <c r="D176" s="247"/>
      <c r="E176" s="247"/>
      <c r="F176" s="266" t="s">
        <v>464</v>
      </c>
      <c r="G176" s="247"/>
      <c r="H176" s="247" t="s">
        <v>533</v>
      </c>
      <c r="I176" s="247" t="s">
        <v>534</v>
      </c>
      <c r="J176" s="247">
        <v>1</v>
      </c>
      <c r="K176" s="288"/>
    </row>
    <row r="177" spans="2:11" ht="15" customHeight="1">
      <c r="B177" s="267"/>
      <c r="C177" s="247" t="s">
        <v>53</v>
      </c>
      <c r="D177" s="247"/>
      <c r="E177" s="247"/>
      <c r="F177" s="266" t="s">
        <v>464</v>
      </c>
      <c r="G177" s="247"/>
      <c r="H177" s="247" t="s">
        <v>535</v>
      </c>
      <c r="I177" s="247" t="s">
        <v>466</v>
      </c>
      <c r="J177" s="247">
        <v>20</v>
      </c>
      <c r="K177" s="288"/>
    </row>
    <row r="178" spans="2:11" ht="15" customHeight="1">
      <c r="B178" s="267"/>
      <c r="C178" s="247" t="s">
        <v>105</v>
      </c>
      <c r="D178" s="247"/>
      <c r="E178" s="247"/>
      <c r="F178" s="266" t="s">
        <v>464</v>
      </c>
      <c r="G178" s="247"/>
      <c r="H178" s="247" t="s">
        <v>536</v>
      </c>
      <c r="I178" s="247" t="s">
        <v>466</v>
      </c>
      <c r="J178" s="247">
        <v>255</v>
      </c>
      <c r="K178" s="288"/>
    </row>
    <row r="179" spans="2:11" ht="15" customHeight="1">
      <c r="B179" s="267"/>
      <c r="C179" s="247" t="s">
        <v>106</v>
      </c>
      <c r="D179" s="247"/>
      <c r="E179" s="247"/>
      <c r="F179" s="266" t="s">
        <v>464</v>
      </c>
      <c r="G179" s="247"/>
      <c r="H179" s="247" t="s">
        <v>429</v>
      </c>
      <c r="I179" s="247" t="s">
        <v>466</v>
      </c>
      <c r="J179" s="247">
        <v>10</v>
      </c>
      <c r="K179" s="288"/>
    </row>
    <row r="180" spans="2:11" ht="15" customHeight="1">
      <c r="B180" s="267"/>
      <c r="C180" s="247" t="s">
        <v>107</v>
      </c>
      <c r="D180" s="247"/>
      <c r="E180" s="247"/>
      <c r="F180" s="266" t="s">
        <v>464</v>
      </c>
      <c r="G180" s="247"/>
      <c r="H180" s="247" t="s">
        <v>537</v>
      </c>
      <c r="I180" s="247" t="s">
        <v>498</v>
      </c>
      <c r="J180" s="247"/>
      <c r="K180" s="288"/>
    </row>
    <row r="181" spans="2:11" ht="15" customHeight="1">
      <c r="B181" s="267"/>
      <c r="C181" s="247" t="s">
        <v>538</v>
      </c>
      <c r="D181" s="247"/>
      <c r="E181" s="247"/>
      <c r="F181" s="266" t="s">
        <v>464</v>
      </c>
      <c r="G181" s="247"/>
      <c r="H181" s="247" t="s">
        <v>539</v>
      </c>
      <c r="I181" s="247" t="s">
        <v>498</v>
      </c>
      <c r="J181" s="247"/>
      <c r="K181" s="288"/>
    </row>
    <row r="182" spans="2:11" ht="15" customHeight="1">
      <c r="B182" s="267"/>
      <c r="C182" s="247" t="s">
        <v>527</v>
      </c>
      <c r="D182" s="247"/>
      <c r="E182" s="247"/>
      <c r="F182" s="266" t="s">
        <v>464</v>
      </c>
      <c r="G182" s="247"/>
      <c r="H182" s="247" t="s">
        <v>540</v>
      </c>
      <c r="I182" s="247" t="s">
        <v>498</v>
      </c>
      <c r="J182" s="247"/>
      <c r="K182" s="288"/>
    </row>
    <row r="183" spans="2:11" ht="15" customHeight="1">
      <c r="B183" s="267"/>
      <c r="C183" s="247" t="s">
        <v>109</v>
      </c>
      <c r="D183" s="247"/>
      <c r="E183" s="247"/>
      <c r="F183" s="266" t="s">
        <v>470</v>
      </c>
      <c r="G183" s="247"/>
      <c r="H183" s="247" t="s">
        <v>541</v>
      </c>
      <c r="I183" s="247" t="s">
        <v>466</v>
      </c>
      <c r="J183" s="247">
        <v>50</v>
      </c>
      <c r="K183" s="288"/>
    </row>
    <row r="184" spans="2:11" ht="15" customHeight="1">
      <c r="B184" s="267"/>
      <c r="C184" s="247" t="s">
        <v>542</v>
      </c>
      <c r="D184" s="247"/>
      <c r="E184" s="247"/>
      <c r="F184" s="266" t="s">
        <v>470</v>
      </c>
      <c r="G184" s="247"/>
      <c r="H184" s="247" t="s">
        <v>543</v>
      </c>
      <c r="I184" s="247" t="s">
        <v>544</v>
      </c>
      <c r="J184" s="247"/>
      <c r="K184" s="288"/>
    </row>
    <row r="185" spans="2:11" ht="15" customHeight="1">
      <c r="B185" s="267"/>
      <c r="C185" s="247" t="s">
        <v>545</v>
      </c>
      <c r="D185" s="247"/>
      <c r="E185" s="247"/>
      <c r="F185" s="266" t="s">
        <v>470</v>
      </c>
      <c r="G185" s="247"/>
      <c r="H185" s="247" t="s">
        <v>546</v>
      </c>
      <c r="I185" s="247" t="s">
        <v>544</v>
      </c>
      <c r="J185" s="247"/>
      <c r="K185" s="288"/>
    </row>
    <row r="186" spans="2:11" ht="15" customHeight="1">
      <c r="B186" s="267"/>
      <c r="C186" s="247" t="s">
        <v>547</v>
      </c>
      <c r="D186" s="247"/>
      <c r="E186" s="247"/>
      <c r="F186" s="266" t="s">
        <v>470</v>
      </c>
      <c r="G186" s="247"/>
      <c r="H186" s="247" t="s">
        <v>548</v>
      </c>
      <c r="I186" s="247" t="s">
        <v>544</v>
      </c>
      <c r="J186" s="247"/>
      <c r="K186" s="288"/>
    </row>
    <row r="187" spans="2:11" ht="15" customHeight="1">
      <c r="B187" s="267"/>
      <c r="C187" s="300" t="s">
        <v>549</v>
      </c>
      <c r="D187" s="247"/>
      <c r="E187" s="247"/>
      <c r="F187" s="266" t="s">
        <v>470</v>
      </c>
      <c r="G187" s="247"/>
      <c r="H187" s="247" t="s">
        <v>550</v>
      </c>
      <c r="I187" s="247" t="s">
        <v>551</v>
      </c>
      <c r="J187" s="301" t="s">
        <v>552</v>
      </c>
      <c r="K187" s="288"/>
    </row>
    <row r="188" spans="2:11" ht="15" customHeight="1">
      <c r="B188" s="294"/>
      <c r="C188" s="302"/>
      <c r="D188" s="276"/>
      <c r="E188" s="276"/>
      <c r="F188" s="276"/>
      <c r="G188" s="276"/>
      <c r="H188" s="276"/>
      <c r="I188" s="276"/>
      <c r="J188" s="276"/>
      <c r="K188" s="295"/>
    </row>
    <row r="189" spans="2:11" ht="18.75" customHeight="1">
      <c r="B189" s="303"/>
      <c r="C189" s="304"/>
      <c r="D189" s="304"/>
      <c r="E189" s="304"/>
      <c r="F189" s="305"/>
      <c r="G189" s="247"/>
      <c r="H189" s="247"/>
      <c r="I189" s="247"/>
      <c r="J189" s="247"/>
      <c r="K189" s="243"/>
    </row>
    <row r="190" spans="2:11" ht="18.75" customHeight="1">
      <c r="B190" s="243"/>
      <c r="C190" s="247"/>
      <c r="D190" s="247"/>
      <c r="E190" s="247"/>
      <c r="F190" s="266"/>
      <c r="G190" s="247"/>
      <c r="H190" s="247"/>
      <c r="I190" s="247"/>
      <c r="J190" s="247"/>
      <c r="K190" s="243"/>
    </row>
    <row r="191" spans="2:11" ht="18.75" customHeight="1">
      <c r="B191" s="253"/>
      <c r="C191" s="253"/>
      <c r="D191" s="253"/>
      <c r="E191" s="253"/>
      <c r="F191" s="253"/>
      <c r="G191" s="253"/>
      <c r="H191" s="253"/>
      <c r="I191" s="253"/>
      <c r="J191" s="253"/>
      <c r="K191" s="253"/>
    </row>
    <row r="192" spans="2:11" ht="13.5">
      <c r="B192" s="234"/>
      <c r="C192" s="235"/>
      <c r="D192" s="235"/>
      <c r="E192" s="235"/>
      <c r="F192" s="235"/>
      <c r="G192" s="235"/>
      <c r="H192" s="235"/>
      <c r="I192" s="235"/>
      <c r="J192" s="235"/>
      <c r="K192" s="236"/>
    </row>
    <row r="193" spans="2:11" ht="21">
      <c r="B193" s="237"/>
      <c r="C193" s="356" t="s">
        <v>553</v>
      </c>
      <c r="D193" s="356"/>
      <c r="E193" s="356"/>
      <c r="F193" s="356"/>
      <c r="G193" s="356"/>
      <c r="H193" s="356"/>
      <c r="I193" s="356"/>
      <c r="J193" s="356"/>
      <c r="K193" s="238"/>
    </row>
    <row r="194" spans="2:11" ht="25.5" customHeight="1">
      <c r="B194" s="237"/>
      <c r="C194" s="306" t="s">
        <v>554</v>
      </c>
      <c r="D194" s="306"/>
      <c r="E194" s="306"/>
      <c r="F194" s="306" t="s">
        <v>555</v>
      </c>
      <c r="G194" s="307"/>
      <c r="H194" s="357" t="s">
        <v>556</v>
      </c>
      <c r="I194" s="357"/>
      <c r="J194" s="357"/>
      <c r="K194" s="238"/>
    </row>
    <row r="195" spans="2:11" ht="5.25" customHeight="1">
      <c r="B195" s="267"/>
      <c r="C195" s="264"/>
      <c r="D195" s="264"/>
      <c r="E195" s="264"/>
      <c r="F195" s="264"/>
      <c r="G195" s="247"/>
      <c r="H195" s="264"/>
      <c r="I195" s="264"/>
      <c r="J195" s="264"/>
      <c r="K195" s="288"/>
    </row>
    <row r="196" spans="2:11" ht="15" customHeight="1">
      <c r="B196" s="267"/>
      <c r="C196" s="247" t="s">
        <v>557</v>
      </c>
      <c r="D196" s="247"/>
      <c r="E196" s="247"/>
      <c r="F196" s="266" t="s">
        <v>43</v>
      </c>
      <c r="G196" s="247"/>
      <c r="H196" s="355" t="s">
        <v>558</v>
      </c>
      <c r="I196" s="355"/>
      <c r="J196" s="355"/>
      <c r="K196" s="288"/>
    </row>
    <row r="197" spans="2:11" ht="15" customHeight="1">
      <c r="B197" s="267"/>
      <c r="C197" s="273"/>
      <c r="D197" s="247"/>
      <c r="E197" s="247"/>
      <c r="F197" s="266" t="s">
        <v>44</v>
      </c>
      <c r="G197" s="247"/>
      <c r="H197" s="355" t="s">
        <v>559</v>
      </c>
      <c r="I197" s="355"/>
      <c r="J197" s="355"/>
      <c r="K197" s="288"/>
    </row>
    <row r="198" spans="2:11" ht="15" customHeight="1">
      <c r="B198" s="267"/>
      <c r="C198" s="273"/>
      <c r="D198" s="247"/>
      <c r="E198" s="247"/>
      <c r="F198" s="266" t="s">
        <v>47</v>
      </c>
      <c r="G198" s="247"/>
      <c r="H198" s="355" t="s">
        <v>560</v>
      </c>
      <c r="I198" s="355"/>
      <c r="J198" s="355"/>
      <c r="K198" s="288"/>
    </row>
    <row r="199" spans="2:11" ht="15" customHeight="1">
      <c r="B199" s="267"/>
      <c r="C199" s="247"/>
      <c r="D199" s="247"/>
      <c r="E199" s="247"/>
      <c r="F199" s="266" t="s">
        <v>45</v>
      </c>
      <c r="G199" s="247"/>
      <c r="H199" s="355" t="s">
        <v>561</v>
      </c>
      <c r="I199" s="355"/>
      <c r="J199" s="355"/>
      <c r="K199" s="288"/>
    </row>
    <row r="200" spans="2:11" ht="15" customHeight="1">
      <c r="B200" s="267"/>
      <c r="C200" s="247"/>
      <c r="D200" s="247"/>
      <c r="E200" s="247"/>
      <c r="F200" s="266" t="s">
        <v>46</v>
      </c>
      <c r="G200" s="247"/>
      <c r="H200" s="355" t="s">
        <v>562</v>
      </c>
      <c r="I200" s="355"/>
      <c r="J200" s="355"/>
      <c r="K200" s="288"/>
    </row>
    <row r="201" spans="2:11" ht="15" customHeight="1">
      <c r="B201" s="267"/>
      <c r="C201" s="247"/>
      <c r="D201" s="247"/>
      <c r="E201" s="247"/>
      <c r="F201" s="266"/>
      <c r="G201" s="247"/>
      <c r="H201" s="247"/>
      <c r="I201" s="247"/>
      <c r="J201" s="247"/>
      <c r="K201" s="288"/>
    </row>
    <row r="202" spans="2:11" ht="15" customHeight="1">
      <c r="B202" s="267"/>
      <c r="C202" s="247" t="s">
        <v>510</v>
      </c>
      <c r="D202" s="247"/>
      <c r="E202" s="247"/>
      <c r="F202" s="266" t="s">
        <v>75</v>
      </c>
      <c r="G202" s="247"/>
      <c r="H202" s="355" t="s">
        <v>563</v>
      </c>
      <c r="I202" s="355"/>
      <c r="J202" s="355"/>
      <c r="K202" s="288"/>
    </row>
    <row r="203" spans="2:11" ht="15" customHeight="1">
      <c r="B203" s="267"/>
      <c r="C203" s="273"/>
      <c r="D203" s="247"/>
      <c r="E203" s="247"/>
      <c r="F203" s="266" t="s">
        <v>407</v>
      </c>
      <c r="G203" s="247"/>
      <c r="H203" s="355" t="s">
        <v>408</v>
      </c>
      <c r="I203" s="355"/>
      <c r="J203" s="355"/>
      <c r="K203" s="288"/>
    </row>
    <row r="204" spans="2:11" ht="15" customHeight="1">
      <c r="B204" s="267"/>
      <c r="C204" s="247"/>
      <c r="D204" s="247"/>
      <c r="E204" s="247"/>
      <c r="F204" s="266" t="s">
        <v>405</v>
      </c>
      <c r="G204" s="247"/>
      <c r="H204" s="355" t="s">
        <v>564</v>
      </c>
      <c r="I204" s="355"/>
      <c r="J204" s="355"/>
      <c r="K204" s="288"/>
    </row>
    <row r="205" spans="2:11" ht="15" customHeight="1">
      <c r="B205" s="308"/>
      <c r="C205" s="273"/>
      <c r="D205" s="273"/>
      <c r="E205" s="273"/>
      <c r="F205" s="266" t="s">
        <v>409</v>
      </c>
      <c r="G205" s="252"/>
      <c r="H205" s="354" t="s">
        <v>410</v>
      </c>
      <c r="I205" s="354"/>
      <c r="J205" s="354"/>
      <c r="K205" s="309"/>
    </row>
    <row r="206" spans="2:11" ht="15" customHeight="1">
      <c r="B206" s="308"/>
      <c r="C206" s="273"/>
      <c r="D206" s="273"/>
      <c r="E206" s="273"/>
      <c r="F206" s="266" t="s">
        <v>411</v>
      </c>
      <c r="G206" s="252"/>
      <c r="H206" s="354" t="s">
        <v>565</v>
      </c>
      <c r="I206" s="354"/>
      <c r="J206" s="354"/>
      <c r="K206" s="309"/>
    </row>
    <row r="207" spans="2:11" ht="15" customHeight="1">
      <c r="B207" s="308"/>
      <c r="C207" s="273"/>
      <c r="D207" s="273"/>
      <c r="E207" s="273"/>
      <c r="F207" s="310"/>
      <c r="G207" s="252"/>
      <c r="H207" s="311"/>
      <c r="I207" s="311"/>
      <c r="J207" s="311"/>
      <c r="K207" s="309"/>
    </row>
    <row r="208" spans="2:11" ht="15" customHeight="1">
      <c r="B208" s="308"/>
      <c r="C208" s="247" t="s">
        <v>534</v>
      </c>
      <c r="D208" s="273"/>
      <c r="E208" s="273"/>
      <c r="F208" s="266">
        <v>1</v>
      </c>
      <c r="G208" s="252"/>
      <c r="H208" s="354" t="s">
        <v>566</v>
      </c>
      <c r="I208" s="354"/>
      <c r="J208" s="354"/>
      <c r="K208" s="309"/>
    </row>
    <row r="209" spans="2:11" ht="15" customHeight="1">
      <c r="B209" s="308"/>
      <c r="C209" s="273"/>
      <c r="D209" s="273"/>
      <c r="E209" s="273"/>
      <c r="F209" s="266">
        <v>2</v>
      </c>
      <c r="G209" s="252"/>
      <c r="H209" s="354" t="s">
        <v>567</v>
      </c>
      <c r="I209" s="354"/>
      <c r="J209" s="354"/>
      <c r="K209" s="309"/>
    </row>
    <row r="210" spans="2:11" ht="15" customHeight="1">
      <c r="B210" s="308"/>
      <c r="C210" s="273"/>
      <c r="D210" s="273"/>
      <c r="E210" s="273"/>
      <c r="F210" s="266">
        <v>3</v>
      </c>
      <c r="G210" s="252"/>
      <c r="H210" s="354" t="s">
        <v>568</v>
      </c>
      <c r="I210" s="354"/>
      <c r="J210" s="354"/>
      <c r="K210" s="309"/>
    </row>
    <row r="211" spans="2:11" ht="15" customHeight="1">
      <c r="B211" s="308"/>
      <c r="C211" s="273"/>
      <c r="D211" s="273"/>
      <c r="E211" s="273"/>
      <c r="F211" s="266">
        <v>4</v>
      </c>
      <c r="G211" s="252"/>
      <c r="H211" s="354" t="s">
        <v>569</v>
      </c>
      <c r="I211" s="354"/>
      <c r="J211" s="354"/>
      <c r="K211" s="309"/>
    </row>
    <row r="212" spans="2:11" ht="12.75" customHeight="1">
      <c r="B212" s="312"/>
      <c r="C212" s="313"/>
      <c r="D212" s="313"/>
      <c r="E212" s="313"/>
      <c r="F212" s="313"/>
      <c r="G212" s="313"/>
      <c r="H212" s="313"/>
      <c r="I212" s="313"/>
      <c r="J212" s="313"/>
      <c r="K212" s="314"/>
    </row>
  </sheetData>
  <sheetProtection/>
  <mergeCells count="77">
    <mergeCell ref="C3:J3"/>
    <mergeCell ref="C4:J4"/>
    <mergeCell ref="C6:J6"/>
    <mergeCell ref="C7:J7"/>
    <mergeCell ref="C9:J9"/>
    <mergeCell ref="D10:J10"/>
    <mergeCell ref="D11:J11"/>
    <mergeCell ref="D13:J13"/>
    <mergeCell ref="D14:J14"/>
    <mergeCell ref="D15:J15"/>
    <mergeCell ref="F16:J16"/>
    <mergeCell ref="F17:J17"/>
    <mergeCell ref="F18:J18"/>
    <mergeCell ref="F19:J19"/>
    <mergeCell ref="F20:J20"/>
    <mergeCell ref="F21:J21"/>
    <mergeCell ref="C23:J23"/>
    <mergeCell ref="C24:J24"/>
    <mergeCell ref="D25:J25"/>
    <mergeCell ref="D26:J26"/>
    <mergeCell ref="D28:J28"/>
    <mergeCell ref="D29:J29"/>
    <mergeCell ref="D31:J31"/>
    <mergeCell ref="D32:J32"/>
    <mergeCell ref="D33:J33"/>
    <mergeCell ref="G34:J34"/>
    <mergeCell ref="G35:J35"/>
    <mergeCell ref="G36:J36"/>
    <mergeCell ref="G37:J37"/>
    <mergeCell ref="G38:J38"/>
    <mergeCell ref="G39:J39"/>
    <mergeCell ref="G40:J40"/>
    <mergeCell ref="G41:J41"/>
    <mergeCell ref="G42:J42"/>
    <mergeCell ref="G43:J43"/>
    <mergeCell ref="D45:J45"/>
    <mergeCell ref="E46:J46"/>
    <mergeCell ref="E47:J47"/>
    <mergeCell ref="E48:J48"/>
    <mergeCell ref="D49:J49"/>
    <mergeCell ref="C50:J50"/>
    <mergeCell ref="C52:J52"/>
    <mergeCell ref="C53:J53"/>
    <mergeCell ref="C55:J55"/>
    <mergeCell ref="D56:J56"/>
    <mergeCell ref="D57:J57"/>
    <mergeCell ref="D58:J58"/>
    <mergeCell ref="D59:J59"/>
    <mergeCell ref="D60:J60"/>
    <mergeCell ref="D61:J61"/>
    <mergeCell ref="D63:J63"/>
    <mergeCell ref="D64:J64"/>
    <mergeCell ref="D65:J65"/>
    <mergeCell ref="D66:J66"/>
    <mergeCell ref="D67:J67"/>
    <mergeCell ref="D68:J68"/>
    <mergeCell ref="C73:J73"/>
    <mergeCell ref="C100:J100"/>
    <mergeCell ref="C120:J120"/>
    <mergeCell ref="C145:J145"/>
    <mergeCell ref="H205:J205"/>
    <mergeCell ref="C163:J163"/>
    <mergeCell ref="C193:J193"/>
    <mergeCell ref="H194:J194"/>
    <mergeCell ref="H196:J196"/>
    <mergeCell ref="H197:J197"/>
    <mergeCell ref="H198:J198"/>
    <mergeCell ref="H206:J206"/>
    <mergeCell ref="H208:J208"/>
    <mergeCell ref="H209:J209"/>
    <mergeCell ref="H210:J210"/>
    <mergeCell ref="H211:J211"/>
    <mergeCell ref="H199:J199"/>
    <mergeCell ref="H200:J200"/>
    <mergeCell ref="H202:J202"/>
    <mergeCell ref="H203:J203"/>
    <mergeCell ref="H204:J204"/>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IngBarandovski\Ing. Barandovski</dc:creator>
  <cp:keywords/>
  <dc:description/>
  <cp:lastModifiedBy>kutalkova</cp:lastModifiedBy>
  <dcterms:created xsi:type="dcterms:W3CDTF">2016-11-25T08:26:48Z</dcterms:created>
  <dcterms:modified xsi:type="dcterms:W3CDTF">2016-11-25T08:31:58Z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