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4_ZAKAZKY\PS_16_176_IVC_JABLUNKOV_PD\05_FINAL\ROZPOČET\D.1.4.2_ZAŘÍZENÍ PRO VYTÁPĚNÍ\"/>
    </mc:Choice>
  </mc:AlternateContent>
  <bookViews>
    <workbookView xWindow="240" yWindow="315" windowWidth="28515" windowHeight="14355"/>
  </bookViews>
  <sheets>
    <sheet name="Stavba" sheetId="1" r:id="rId1"/>
    <sheet name="M01 D.1.4b KL" sheetId="2" r:id="rId2"/>
    <sheet name="M01 D.1.4b Rek" sheetId="3" r:id="rId3"/>
    <sheet name="M01 D.1.4b Pol" sheetId="4" r:id="rId4"/>
  </sheets>
  <definedNames>
    <definedName name="CelkemObjekty" localSheetId="0">Stavba!$F$31</definedName>
    <definedName name="CisloStavby" localSheetId="0">Stavba!$D$5</definedName>
    <definedName name="dadresa" localSheetId="0">Stavba!$D$8</definedName>
    <definedName name="DIČ" localSheetId="0">Stavba!$K$8</definedName>
    <definedName name="dmisto" localSheetId="0">Stavba!$D$9</definedName>
    <definedName name="dpsc" localSheetId="0">Stavba!$C$9</definedName>
    <definedName name="IČO" localSheetId="0">Stavba!$K$7</definedName>
    <definedName name="NazevObjektu" localSheetId="0">Stavba!$C$29</definedName>
    <definedName name="NazevStavby" localSheetId="0">Stavba!$E$5</definedName>
    <definedName name="_xlnm.Print_Titles" localSheetId="3">'M01 D.1.4b Pol'!$1:$6</definedName>
    <definedName name="_xlnm.Print_Titles" localSheetId="2">'M01 D.1.4b Rek'!$1:$6</definedName>
    <definedName name="Objednatel" localSheetId="0">Stavba!$D$11</definedName>
    <definedName name="Objekt" localSheetId="0">Stavba!$B$29</definedName>
    <definedName name="_xlnm.Print_Area" localSheetId="1">'M01 D.1.4b KL'!$A$1:$G$49</definedName>
    <definedName name="_xlnm.Print_Area" localSheetId="3">'M01 D.1.4b Pol'!$A$1:$K$161</definedName>
    <definedName name="_xlnm.Print_Area" localSheetId="2">'M01 D.1.4b Rek'!$A$1:$I$27</definedName>
    <definedName name="_xlnm.Print_Area" localSheetId="0">Stavba!$B$1:$J$72</definedName>
    <definedName name="odic" localSheetId="0">Stavba!$K$12</definedName>
    <definedName name="oico" localSheetId="0">Stavba!$K$11</definedName>
    <definedName name="omisto" localSheetId="0">Stavba!$D$13</definedName>
    <definedName name="onazev" localSheetId="0">Stavba!$D$12</definedName>
    <definedName name="opsc" localSheetId="0">Stavba!$C$13</definedName>
    <definedName name="SazbaDPH1" localSheetId="0">Stavba!$D$19</definedName>
    <definedName name="SazbaDPH2" localSheetId="0">Stavba!$D$21</definedName>
    <definedName name="solver_lin" localSheetId="3" hidden="1">0</definedName>
    <definedName name="solver_num" localSheetId="3" hidden="1">0</definedName>
    <definedName name="solver_opt" localSheetId="3" hidden="1">'M01 D.1.4b Pol'!#REF!</definedName>
    <definedName name="solver_typ" localSheetId="3" hidden="1">1</definedName>
    <definedName name="solver_val" localSheetId="3" hidden="1">0</definedName>
    <definedName name="SoucetDilu" localSheetId="0">Stavba!$F$53:$J$53</definedName>
    <definedName name="StavbaCelkem" localSheetId="0">Stavba!$H$31</definedName>
    <definedName name="Zhotovitel" localSheetId="0">Stavba!$D$7</definedName>
  </definedNames>
  <calcPr calcId="152511"/>
</workbook>
</file>

<file path=xl/calcChain.xml><?xml version="1.0" encoding="utf-8"?>
<calcChain xmlns="http://schemas.openxmlformats.org/spreadsheetml/2006/main">
  <c r="I25" i="3" l="1"/>
  <c r="D21" i="2"/>
  <c r="I24" i="3"/>
  <c r="G21" i="2" s="1"/>
  <c r="D20" i="2"/>
  <c r="I23" i="3"/>
  <c r="G20" i="2" s="1"/>
  <c r="D19" i="2"/>
  <c r="I22" i="3"/>
  <c r="G19" i="2" s="1"/>
  <c r="D18" i="2"/>
  <c r="I21" i="3"/>
  <c r="G18" i="2" s="1"/>
  <c r="D17" i="2"/>
  <c r="I20" i="3"/>
  <c r="G17" i="2" s="1"/>
  <c r="G16" i="2"/>
  <c r="D16" i="2"/>
  <c r="I19" i="3"/>
  <c r="D15" i="2"/>
  <c r="I18" i="3"/>
  <c r="H26" i="3" s="1"/>
  <c r="G23" i="2" s="1"/>
  <c r="BE160" i="4"/>
  <c r="BD160" i="4"/>
  <c r="BC160" i="4"/>
  <c r="BA160" i="4"/>
  <c r="K160" i="4"/>
  <c r="I160" i="4"/>
  <c r="G160" i="4"/>
  <c r="BB160" i="4" s="1"/>
  <c r="BE159" i="4"/>
  <c r="BD159" i="4"/>
  <c r="BC159" i="4"/>
  <c r="BA159" i="4"/>
  <c r="K159" i="4"/>
  <c r="I159" i="4"/>
  <c r="G159" i="4"/>
  <c r="BB159" i="4" s="1"/>
  <c r="BE157" i="4"/>
  <c r="BD157" i="4"/>
  <c r="BC157" i="4"/>
  <c r="BA157" i="4"/>
  <c r="K157" i="4"/>
  <c r="I157" i="4"/>
  <c r="G157" i="4"/>
  <c r="BB157" i="4" s="1"/>
  <c r="BE155" i="4"/>
  <c r="BD155" i="4"/>
  <c r="BC155" i="4"/>
  <c r="BA155" i="4"/>
  <c r="K155" i="4"/>
  <c r="I155" i="4"/>
  <c r="G155" i="4"/>
  <c r="BB155" i="4" s="1"/>
  <c r="BE153" i="4"/>
  <c r="BD153" i="4"/>
  <c r="BC153" i="4"/>
  <c r="BA153" i="4"/>
  <c r="K153" i="4"/>
  <c r="I153" i="4"/>
  <c r="G153" i="4"/>
  <c r="BB153" i="4" s="1"/>
  <c r="BE151" i="4"/>
  <c r="BD151" i="4"/>
  <c r="BC151" i="4"/>
  <c r="BA151" i="4"/>
  <c r="K151" i="4"/>
  <c r="I151" i="4"/>
  <c r="G151" i="4"/>
  <c r="BB151" i="4" s="1"/>
  <c r="BE149" i="4"/>
  <c r="BD149" i="4"/>
  <c r="BC149" i="4"/>
  <c r="BA149" i="4"/>
  <c r="K149" i="4"/>
  <c r="I149" i="4"/>
  <c r="G149" i="4"/>
  <c r="BB149" i="4" s="1"/>
  <c r="BE147" i="4"/>
  <c r="BD147" i="4"/>
  <c r="BC147" i="4"/>
  <c r="BA147" i="4"/>
  <c r="K147" i="4"/>
  <c r="I147" i="4"/>
  <c r="G147" i="4"/>
  <c r="BB147" i="4" s="1"/>
  <c r="BE145" i="4"/>
  <c r="BD145" i="4"/>
  <c r="BC145" i="4"/>
  <c r="BA145" i="4"/>
  <c r="K145" i="4"/>
  <c r="I145" i="4"/>
  <c r="G145" i="4"/>
  <c r="BB145" i="4" s="1"/>
  <c r="BE143" i="4"/>
  <c r="BD143" i="4"/>
  <c r="BC143" i="4"/>
  <c r="BA143" i="4"/>
  <c r="K143" i="4"/>
  <c r="I143" i="4"/>
  <c r="G143" i="4"/>
  <c r="BB143" i="4" s="1"/>
  <c r="BE141" i="4"/>
  <c r="BD141" i="4"/>
  <c r="BC141" i="4"/>
  <c r="BA141" i="4"/>
  <c r="K141" i="4"/>
  <c r="I141" i="4"/>
  <c r="G141" i="4"/>
  <c r="BB141" i="4" s="1"/>
  <c r="BE139" i="4"/>
  <c r="BD139" i="4"/>
  <c r="BC139" i="4"/>
  <c r="BA139" i="4"/>
  <c r="K139" i="4"/>
  <c r="I139" i="4"/>
  <c r="G139" i="4"/>
  <c r="BB139" i="4" s="1"/>
  <c r="BE137" i="4"/>
  <c r="BD137" i="4"/>
  <c r="BC137" i="4"/>
  <c r="BA137" i="4"/>
  <c r="K137" i="4"/>
  <c r="I137" i="4"/>
  <c r="G137" i="4"/>
  <c r="BB137" i="4" s="1"/>
  <c r="BE135" i="4"/>
  <c r="BD135" i="4"/>
  <c r="BC135" i="4"/>
  <c r="BA135" i="4"/>
  <c r="K135" i="4"/>
  <c r="I135" i="4"/>
  <c r="G135" i="4"/>
  <c r="BB135" i="4" s="1"/>
  <c r="BE133" i="4"/>
  <c r="BD133" i="4"/>
  <c r="BC133" i="4"/>
  <c r="BA133" i="4"/>
  <c r="K133" i="4"/>
  <c r="I133" i="4"/>
  <c r="G133" i="4"/>
  <c r="BB133" i="4" s="1"/>
  <c r="BE132" i="4"/>
  <c r="BD132" i="4"/>
  <c r="BC132" i="4"/>
  <c r="BA132" i="4"/>
  <c r="K132" i="4"/>
  <c r="I132" i="4"/>
  <c r="G132" i="4"/>
  <c r="BB132" i="4" s="1"/>
  <c r="BE129" i="4"/>
  <c r="BD129" i="4"/>
  <c r="BC129" i="4"/>
  <c r="BA129" i="4"/>
  <c r="K129" i="4"/>
  <c r="I129" i="4"/>
  <c r="G129" i="4"/>
  <c r="BB129" i="4" s="1"/>
  <c r="BE128" i="4"/>
  <c r="BD128" i="4"/>
  <c r="BC128" i="4"/>
  <c r="BA128" i="4"/>
  <c r="K128" i="4"/>
  <c r="I128" i="4"/>
  <c r="G128" i="4"/>
  <c r="BB128" i="4" s="1"/>
  <c r="BE127" i="4"/>
  <c r="BD127" i="4"/>
  <c r="BC127" i="4"/>
  <c r="BA127" i="4"/>
  <c r="K127" i="4"/>
  <c r="I127" i="4"/>
  <c r="G127" i="4"/>
  <c r="BB127" i="4" s="1"/>
  <c r="BE125" i="4"/>
  <c r="BD125" i="4"/>
  <c r="BD161" i="4" s="1"/>
  <c r="H12" i="3" s="1"/>
  <c r="BC125" i="4"/>
  <c r="BA125" i="4"/>
  <c r="K125" i="4"/>
  <c r="I125" i="4"/>
  <c r="I161" i="4" s="1"/>
  <c r="G125" i="4"/>
  <c r="BB125" i="4" s="1"/>
  <c r="B12" i="3"/>
  <c r="A12" i="3"/>
  <c r="BE161" i="4"/>
  <c r="I12" i="3" s="1"/>
  <c r="K161" i="4"/>
  <c r="BE122" i="4"/>
  <c r="BD122" i="4"/>
  <c r="BC122" i="4"/>
  <c r="BA122" i="4"/>
  <c r="K122" i="4"/>
  <c r="I122" i="4"/>
  <c r="G122" i="4"/>
  <c r="BB122" i="4" s="1"/>
  <c r="BE121" i="4"/>
  <c r="BD121" i="4"/>
  <c r="BC121" i="4"/>
  <c r="BA121" i="4"/>
  <c r="K121" i="4"/>
  <c r="I121" i="4"/>
  <c r="G121" i="4"/>
  <c r="BB121" i="4" s="1"/>
  <c r="BE118" i="4"/>
  <c r="BD118" i="4"/>
  <c r="BC118" i="4"/>
  <c r="BA118" i="4"/>
  <c r="K118" i="4"/>
  <c r="I118" i="4"/>
  <c r="G118" i="4"/>
  <c r="BB118" i="4" s="1"/>
  <c r="BE117" i="4"/>
  <c r="BD117" i="4"/>
  <c r="BC117" i="4"/>
  <c r="BA117" i="4"/>
  <c r="K117" i="4"/>
  <c r="I117" i="4"/>
  <c r="G117" i="4"/>
  <c r="BB117" i="4" s="1"/>
  <c r="BE115" i="4"/>
  <c r="BD115" i="4"/>
  <c r="BC115" i="4"/>
  <c r="BA115" i="4"/>
  <c r="K115" i="4"/>
  <c r="I115" i="4"/>
  <c r="G115" i="4"/>
  <c r="BB115" i="4" s="1"/>
  <c r="BE113" i="4"/>
  <c r="BD113" i="4"/>
  <c r="BC113" i="4"/>
  <c r="BA113" i="4"/>
  <c r="K113" i="4"/>
  <c r="I113" i="4"/>
  <c r="G113" i="4"/>
  <c r="BB113" i="4" s="1"/>
  <c r="BE110" i="4"/>
  <c r="BD110" i="4"/>
  <c r="BC110" i="4"/>
  <c r="BA110" i="4"/>
  <c r="K110" i="4"/>
  <c r="I110" i="4"/>
  <c r="G110" i="4"/>
  <c r="BB110" i="4" s="1"/>
  <c r="BE107" i="4"/>
  <c r="BD107" i="4"/>
  <c r="BC107" i="4"/>
  <c r="BA107" i="4"/>
  <c r="K107" i="4"/>
  <c r="I107" i="4"/>
  <c r="G107" i="4"/>
  <c r="BB107" i="4" s="1"/>
  <c r="BE104" i="4"/>
  <c r="BD104" i="4"/>
  <c r="BC104" i="4"/>
  <c r="BA104" i="4"/>
  <c r="K104" i="4"/>
  <c r="I104" i="4"/>
  <c r="G104" i="4"/>
  <c r="BB104" i="4" s="1"/>
  <c r="BE103" i="4"/>
  <c r="BD103" i="4"/>
  <c r="BC103" i="4"/>
  <c r="BA103" i="4"/>
  <c r="K103" i="4"/>
  <c r="I103" i="4"/>
  <c r="G103" i="4"/>
  <c r="BB103" i="4" s="1"/>
  <c r="BE102" i="4"/>
  <c r="BD102" i="4"/>
  <c r="BC102" i="4"/>
  <c r="BA102" i="4"/>
  <c r="K102" i="4"/>
  <c r="I102" i="4"/>
  <c r="G102" i="4"/>
  <c r="BB102" i="4" s="1"/>
  <c r="BE101" i="4"/>
  <c r="BD101" i="4"/>
  <c r="BC101" i="4"/>
  <c r="BA101" i="4"/>
  <c r="K101" i="4"/>
  <c r="I101" i="4"/>
  <c r="G101" i="4"/>
  <c r="BB101" i="4" s="1"/>
  <c r="BE100" i="4"/>
  <c r="BD100" i="4"/>
  <c r="BC100" i="4"/>
  <c r="BA100" i="4"/>
  <c r="K100" i="4"/>
  <c r="I100" i="4"/>
  <c r="G100" i="4"/>
  <c r="BB100" i="4" s="1"/>
  <c r="BE99" i="4"/>
  <c r="BD99" i="4"/>
  <c r="BC99" i="4"/>
  <c r="BA99" i="4"/>
  <c r="K99" i="4"/>
  <c r="I99" i="4"/>
  <c r="G99" i="4"/>
  <c r="BB99" i="4" s="1"/>
  <c r="BE98" i="4"/>
  <c r="BD98" i="4"/>
  <c r="BC98" i="4"/>
  <c r="BA98" i="4"/>
  <c r="K98" i="4"/>
  <c r="I98" i="4"/>
  <c r="G98" i="4"/>
  <c r="BB98" i="4" s="1"/>
  <c r="BE97" i="4"/>
  <c r="BD97" i="4"/>
  <c r="BC97" i="4"/>
  <c r="BA97" i="4"/>
  <c r="K97" i="4"/>
  <c r="I97" i="4"/>
  <c r="G97" i="4"/>
  <c r="BB97" i="4" s="1"/>
  <c r="BE96" i="4"/>
  <c r="BD96" i="4"/>
  <c r="BC96" i="4"/>
  <c r="BA96" i="4"/>
  <c r="K96" i="4"/>
  <c r="I96" i="4"/>
  <c r="G96" i="4"/>
  <c r="BB96" i="4" s="1"/>
  <c r="BE95" i="4"/>
  <c r="BD95" i="4"/>
  <c r="BC95" i="4"/>
  <c r="BA95" i="4"/>
  <c r="K95" i="4"/>
  <c r="I95" i="4"/>
  <c r="G95" i="4"/>
  <c r="BB95" i="4" s="1"/>
  <c r="BE94" i="4"/>
  <c r="BD94" i="4"/>
  <c r="BC94" i="4"/>
  <c r="BA94" i="4"/>
  <c r="K94" i="4"/>
  <c r="I94" i="4"/>
  <c r="G94" i="4"/>
  <c r="BB94" i="4" s="1"/>
  <c r="BE93" i="4"/>
  <c r="BD93" i="4"/>
  <c r="BC93" i="4"/>
  <c r="BA93" i="4"/>
  <c r="K93" i="4"/>
  <c r="I93" i="4"/>
  <c r="G93" i="4"/>
  <c r="BB93" i="4" s="1"/>
  <c r="BE92" i="4"/>
  <c r="BD92" i="4"/>
  <c r="BC92" i="4"/>
  <c r="BA92" i="4"/>
  <c r="K92" i="4"/>
  <c r="I92" i="4"/>
  <c r="G92" i="4"/>
  <c r="BB92" i="4" s="1"/>
  <c r="BE91" i="4"/>
  <c r="BD91" i="4"/>
  <c r="BC91" i="4"/>
  <c r="BA91" i="4"/>
  <c r="K91" i="4"/>
  <c r="I91" i="4"/>
  <c r="G91" i="4"/>
  <c r="BB91" i="4" s="1"/>
  <c r="BE90" i="4"/>
  <c r="BD90" i="4"/>
  <c r="BC90" i="4"/>
  <c r="BA90" i="4"/>
  <c r="K90" i="4"/>
  <c r="I90" i="4"/>
  <c r="G90" i="4"/>
  <c r="BB90" i="4" s="1"/>
  <c r="BE89" i="4"/>
  <c r="BD89" i="4"/>
  <c r="BC89" i="4"/>
  <c r="BA89" i="4"/>
  <c r="K89" i="4"/>
  <c r="I89" i="4"/>
  <c r="G89" i="4"/>
  <c r="BB89" i="4" s="1"/>
  <c r="BE88" i="4"/>
  <c r="BD88" i="4"/>
  <c r="BC88" i="4"/>
  <c r="BA88" i="4"/>
  <c r="K88" i="4"/>
  <c r="I88" i="4"/>
  <c r="G88" i="4"/>
  <c r="BB88" i="4" s="1"/>
  <c r="BE87" i="4"/>
  <c r="BD87" i="4"/>
  <c r="BC87" i="4"/>
  <c r="BA87" i="4"/>
  <c r="K87" i="4"/>
  <c r="I87" i="4"/>
  <c r="G87" i="4"/>
  <c r="BB87" i="4" s="1"/>
  <c r="BE86" i="4"/>
  <c r="BD86" i="4"/>
  <c r="BC86" i="4"/>
  <c r="BA86" i="4"/>
  <c r="K86" i="4"/>
  <c r="I86" i="4"/>
  <c r="G86" i="4"/>
  <c r="BB86" i="4" s="1"/>
  <c r="BE85" i="4"/>
  <c r="BD85" i="4"/>
  <c r="BC85" i="4"/>
  <c r="BA85" i="4"/>
  <c r="K85" i="4"/>
  <c r="I85" i="4"/>
  <c r="G85" i="4"/>
  <c r="BB85" i="4" s="1"/>
  <c r="BE84" i="4"/>
  <c r="BD84" i="4"/>
  <c r="BC84" i="4"/>
  <c r="BA84" i="4"/>
  <c r="K84" i="4"/>
  <c r="K123" i="4" s="1"/>
  <c r="I84" i="4"/>
  <c r="I123" i="4" s="1"/>
  <c r="G84" i="4"/>
  <c r="BB84" i="4" s="1"/>
  <c r="B11" i="3"/>
  <c r="A11" i="3"/>
  <c r="BE81" i="4"/>
  <c r="BD81" i="4"/>
  <c r="BC81" i="4"/>
  <c r="BA81" i="4"/>
  <c r="K81" i="4"/>
  <c r="I81" i="4"/>
  <c r="G81" i="4"/>
  <c r="BB81" i="4" s="1"/>
  <c r="BE80" i="4"/>
  <c r="BD80" i="4"/>
  <c r="BC80" i="4"/>
  <c r="BA80" i="4"/>
  <c r="K80" i="4"/>
  <c r="I80" i="4"/>
  <c r="G80" i="4"/>
  <c r="BB80" i="4" s="1"/>
  <c r="BE78" i="4"/>
  <c r="BD78" i="4"/>
  <c r="BC78" i="4"/>
  <c r="BA78" i="4"/>
  <c r="K78" i="4"/>
  <c r="I78" i="4"/>
  <c r="G78" i="4"/>
  <c r="BB78" i="4" s="1"/>
  <c r="BE76" i="4"/>
  <c r="BD76" i="4"/>
  <c r="BC76" i="4"/>
  <c r="BA76" i="4"/>
  <c r="K76" i="4"/>
  <c r="I76" i="4"/>
  <c r="G76" i="4"/>
  <c r="BB76" i="4" s="1"/>
  <c r="BE74" i="4"/>
  <c r="BD74" i="4"/>
  <c r="BC74" i="4"/>
  <c r="BA74" i="4"/>
  <c r="K74" i="4"/>
  <c r="I74" i="4"/>
  <c r="G74" i="4"/>
  <c r="BB74" i="4" s="1"/>
  <c r="BE73" i="4"/>
  <c r="BD73" i="4"/>
  <c r="BC73" i="4"/>
  <c r="BA73" i="4"/>
  <c r="K73" i="4"/>
  <c r="I73" i="4"/>
  <c r="G73" i="4"/>
  <c r="BB73" i="4" s="1"/>
  <c r="BE72" i="4"/>
  <c r="BD72" i="4"/>
  <c r="BC72" i="4"/>
  <c r="BA72" i="4"/>
  <c r="K72" i="4"/>
  <c r="I72" i="4"/>
  <c r="G72" i="4"/>
  <c r="BB72" i="4" s="1"/>
  <c r="BE71" i="4"/>
  <c r="BD71" i="4"/>
  <c r="BC71" i="4"/>
  <c r="BA71" i="4"/>
  <c r="K71" i="4"/>
  <c r="I71" i="4"/>
  <c r="G71" i="4"/>
  <c r="BB71" i="4" s="1"/>
  <c r="BE70" i="4"/>
  <c r="BD70" i="4"/>
  <c r="BC70" i="4"/>
  <c r="BA70" i="4"/>
  <c r="K70" i="4"/>
  <c r="I70" i="4"/>
  <c r="G70" i="4"/>
  <c r="BB70" i="4" s="1"/>
  <c r="BE69" i="4"/>
  <c r="BD69" i="4"/>
  <c r="BC69" i="4"/>
  <c r="BA69" i="4"/>
  <c r="K69" i="4"/>
  <c r="I69" i="4"/>
  <c r="G69" i="4"/>
  <c r="BB69" i="4" s="1"/>
  <c r="BE68" i="4"/>
  <c r="BD68" i="4"/>
  <c r="BC68" i="4"/>
  <c r="BA68" i="4"/>
  <c r="K68" i="4"/>
  <c r="I68" i="4"/>
  <c r="G68" i="4"/>
  <c r="BB68" i="4" s="1"/>
  <c r="BE67" i="4"/>
  <c r="BD67" i="4"/>
  <c r="BC67" i="4"/>
  <c r="BA67" i="4"/>
  <c r="K67" i="4"/>
  <c r="I67" i="4"/>
  <c r="G67" i="4"/>
  <c r="BB67" i="4" s="1"/>
  <c r="BE66" i="4"/>
  <c r="BD66" i="4"/>
  <c r="BC66" i="4"/>
  <c r="BA66" i="4"/>
  <c r="K66" i="4"/>
  <c r="I66" i="4"/>
  <c r="G66" i="4"/>
  <c r="BB66" i="4" s="1"/>
  <c r="BE65" i="4"/>
  <c r="BD65" i="4"/>
  <c r="BC65" i="4"/>
  <c r="BC82" i="4" s="1"/>
  <c r="G10" i="3" s="1"/>
  <c r="BA65" i="4"/>
  <c r="BA82" i="4" s="1"/>
  <c r="E10" i="3" s="1"/>
  <c r="K65" i="4"/>
  <c r="K82" i="4" s="1"/>
  <c r="I65" i="4"/>
  <c r="G65" i="4"/>
  <c r="G82" i="4" s="1"/>
  <c r="B10" i="3"/>
  <c r="A10" i="3"/>
  <c r="I82" i="4"/>
  <c r="BE62" i="4"/>
  <c r="BD62" i="4"/>
  <c r="BC62" i="4"/>
  <c r="BA62" i="4"/>
  <c r="K62" i="4"/>
  <c r="I62" i="4"/>
  <c r="G62" i="4"/>
  <c r="BB62" i="4" s="1"/>
  <c r="BE60" i="4"/>
  <c r="BD60" i="4"/>
  <c r="BC60" i="4"/>
  <c r="BA60" i="4"/>
  <c r="K60" i="4"/>
  <c r="I60" i="4"/>
  <c r="G60" i="4"/>
  <c r="BB60" i="4" s="1"/>
  <c r="BE57" i="4"/>
  <c r="BD57" i="4"/>
  <c r="BC57" i="4"/>
  <c r="BA57" i="4"/>
  <c r="K57" i="4"/>
  <c r="I57" i="4"/>
  <c r="G57" i="4"/>
  <c r="BB57" i="4" s="1"/>
  <c r="BE54" i="4"/>
  <c r="BD54" i="4"/>
  <c r="BC54" i="4"/>
  <c r="BA54" i="4"/>
  <c r="K54" i="4"/>
  <c r="I54" i="4"/>
  <c r="G54" i="4"/>
  <c r="BB54" i="4" s="1"/>
  <c r="BE51" i="4"/>
  <c r="BD51" i="4"/>
  <c r="BC51" i="4"/>
  <c r="BA51" i="4"/>
  <c r="K51" i="4"/>
  <c r="I51" i="4"/>
  <c r="G51" i="4"/>
  <c r="BB51" i="4" s="1"/>
  <c r="BE48" i="4"/>
  <c r="BD48" i="4"/>
  <c r="BC48" i="4"/>
  <c r="BA48" i="4"/>
  <c r="K48" i="4"/>
  <c r="I48" i="4"/>
  <c r="G48" i="4"/>
  <c r="BB48" i="4" s="1"/>
  <c r="BE47" i="4"/>
  <c r="BD47" i="4"/>
  <c r="BC47" i="4"/>
  <c r="BA47" i="4"/>
  <c r="K47" i="4"/>
  <c r="I47" i="4"/>
  <c r="G47" i="4"/>
  <c r="BB47" i="4" s="1"/>
  <c r="BE45" i="4"/>
  <c r="BD45" i="4"/>
  <c r="BC45" i="4"/>
  <c r="BA45" i="4"/>
  <c r="K45" i="4"/>
  <c r="I45" i="4"/>
  <c r="G45" i="4"/>
  <c r="BB45" i="4" s="1"/>
  <c r="BE43" i="4"/>
  <c r="BD43" i="4"/>
  <c r="BC43" i="4"/>
  <c r="BA43" i="4"/>
  <c r="K43" i="4"/>
  <c r="I43" i="4"/>
  <c r="G43" i="4"/>
  <c r="BB43" i="4" s="1"/>
  <c r="BE42" i="4"/>
  <c r="BD42" i="4"/>
  <c r="BD63" i="4" s="1"/>
  <c r="H9" i="3" s="1"/>
  <c r="BC42" i="4"/>
  <c r="BA42" i="4"/>
  <c r="K42" i="4"/>
  <c r="I42" i="4"/>
  <c r="I63" i="4" s="1"/>
  <c r="G42" i="4"/>
  <c r="BB42" i="4" s="1"/>
  <c r="B9" i="3"/>
  <c r="A9" i="3"/>
  <c r="BE63" i="4"/>
  <c r="I9" i="3" s="1"/>
  <c r="K63" i="4"/>
  <c r="BD39" i="4"/>
  <c r="BC39" i="4"/>
  <c r="BB39" i="4"/>
  <c r="BA39" i="4"/>
  <c r="K39" i="4"/>
  <c r="I39" i="4"/>
  <c r="G39" i="4"/>
  <c r="BE39" i="4" s="1"/>
  <c r="BE37" i="4"/>
  <c r="BD37" i="4"/>
  <c r="BC37" i="4"/>
  <c r="BA37" i="4"/>
  <c r="K37" i="4"/>
  <c r="I37" i="4"/>
  <c r="G37" i="4"/>
  <c r="BB37" i="4" s="1"/>
  <c r="BE36" i="4"/>
  <c r="BD36" i="4"/>
  <c r="BC36" i="4"/>
  <c r="BA36" i="4"/>
  <c r="K36" i="4"/>
  <c r="I36" i="4"/>
  <c r="G36" i="4"/>
  <c r="BB36" i="4" s="1"/>
  <c r="BE35" i="4"/>
  <c r="BD35" i="4"/>
  <c r="BC35" i="4"/>
  <c r="BC40" i="4" s="1"/>
  <c r="G8" i="3" s="1"/>
  <c r="BA35" i="4"/>
  <c r="K35" i="4"/>
  <c r="I35" i="4"/>
  <c r="I40" i="4" s="1"/>
  <c r="G35" i="4"/>
  <c r="B8" i="3"/>
  <c r="A8" i="3"/>
  <c r="K40" i="4"/>
  <c r="BE31" i="4"/>
  <c r="BD31" i="4"/>
  <c r="BC31" i="4"/>
  <c r="BA31" i="4"/>
  <c r="K31" i="4"/>
  <c r="I31" i="4"/>
  <c r="G31" i="4"/>
  <c r="BB31" i="4" s="1"/>
  <c r="BE29" i="4"/>
  <c r="BD29" i="4"/>
  <c r="BC29" i="4"/>
  <c r="BA29" i="4"/>
  <c r="K29" i="4"/>
  <c r="I29" i="4"/>
  <c r="G29" i="4"/>
  <c r="BB29" i="4" s="1"/>
  <c r="BE28" i="4"/>
  <c r="BD28" i="4"/>
  <c r="BC28" i="4"/>
  <c r="BA28" i="4"/>
  <c r="K28" i="4"/>
  <c r="I28" i="4"/>
  <c r="G28" i="4"/>
  <c r="BB28" i="4" s="1"/>
  <c r="BE26" i="4"/>
  <c r="BD26" i="4"/>
  <c r="BC26" i="4"/>
  <c r="BA26" i="4"/>
  <c r="K26" i="4"/>
  <c r="I26" i="4"/>
  <c r="G26" i="4"/>
  <c r="BB26" i="4" s="1"/>
  <c r="BE24" i="4"/>
  <c r="BD24" i="4"/>
  <c r="BC24" i="4"/>
  <c r="BA24" i="4"/>
  <c r="K24" i="4"/>
  <c r="I24" i="4"/>
  <c r="G24" i="4"/>
  <c r="BB24" i="4" s="1"/>
  <c r="BE22" i="4"/>
  <c r="BD22" i="4"/>
  <c r="BC22" i="4"/>
  <c r="BA22" i="4"/>
  <c r="K22" i="4"/>
  <c r="I22" i="4"/>
  <c r="G22" i="4"/>
  <c r="BB22" i="4" s="1"/>
  <c r="BE20" i="4"/>
  <c r="BD20" i="4"/>
  <c r="BC20" i="4"/>
  <c r="BA20" i="4"/>
  <c r="K20" i="4"/>
  <c r="I20" i="4"/>
  <c r="G20" i="4"/>
  <c r="BB20" i="4" s="1"/>
  <c r="BE18" i="4"/>
  <c r="BD18" i="4"/>
  <c r="BC18" i="4"/>
  <c r="BA18" i="4"/>
  <c r="K18" i="4"/>
  <c r="I18" i="4"/>
  <c r="G18" i="4"/>
  <c r="BB18" i="4" s="1"/>
  <c r="BE16" i="4"/>
  <c r="BD16" i="4"/>
  <c r="BC16" i="4"/>
  <c r="BA16" i="4"/>
  <c r="K16" i="4"/>
  <c r="I16" i="4"/>
  <c r="G16" i="4"/>
  <c r="BB16" i="4" s="1"/>
  <c r="BE14" i="4"/>
  <c r="BD14" i="4"/>
  <c r="BC14" i="4"/>
  <c r="BA14" i="4"/>
  <c r="K14" i="4"/>
  <c r="I14" i="4"/>
  <c r="G14" i="4"/>
  <c r="BB14" i="4" s="1"/>
  <c r="BE12" i="4"/>
  <c r="BD12" i="4"/>
  <c r="BC12" i="4"/>
  <c r="BA12" i="4"/>
  <c r="K12" i="4"/>
  <c r="I12" i="4"/>
  <c r="G12" i="4"/>
  <c r="BB12" i="4" s="1"/>
  <c r="BE10" i="4"/>
  <c r="BD10" i="4"/>
  <c r="BC10" i="4"/>
  <c r="BA10" i="4"/>
  <c r="K10" i="4"/>
  <c r="I10" i="4"/>
  <c r="G10" i="4"/>
  <c r="BB10" i="4" s="1"/>
  <c r="BE8" i="4"/>
  <c r="BD8" i="4"/>
  <c r="BC8" i="4"/>
  <c r="BA8" i="4"/>
  <c r="K8" i="4"/>
  <c r="K33" i="4" s="1"/>
  <c r="I8" i="4"/>
  <c r="I33" i="4" s="1"/>
  <c r="G8" i="4"/>
  <c r="BB8" i="4" s="1"/>
  <c r="B7" i="3"/>
  <c r="A7" i="3"/>
  <c r="E4" i="4"/>
  <c r="F3" i="4"/>
  <c r="C33" i="2"/>
  <c r="F33" i="2" s="1"/>
  <c r="C31" i="2"/>
  <c r="G7" i="2"/>
  <c r="H71" i="1"/>
  <c r="J53" i="1"/>
  <c r="I53" i="1"/>
  <c r="H53" i="1"/>
  <c r="G53" i="1"/>
  <c r="F53" i="1"/>
  <c r="G39" i="1"/>
  <c r="H37" i="1"/>
  <c r="G37" i="1"/>
  <c r="G31" i="1"/>
  <c r="H29" i="1"/>
  <c r="G29" i="1"/>
  <c r="D22" i="1"/>
  <c r="D20" i="1"/>
  <c r="I19" i="1"/>
  <c r="I2" i="1"/>
  <c r="G15" i="2" l="1"/>
  <c r="BA33" i="4"/>
  <c r="E7" i="3" s="1"/>
  <c r="BC33" i="4"/>
  <c r="G7" i="3" s="1"/>
  <c r="G33" i="4"/>
  <c r="BD33" i="4"/>
  <c r="H7" i="3" s="1"/>
  <c r="BE33" i="4"/>
  <c r="I7" i="3" s="1"/>
  <c r="BD40" i="4"/>
  <c r="H8" i="3" s="1"/>
  <c r="G40" i="4"/>
  <c r="BA63" i="4"/>
  <c r="E9" i="3" s="1"/>
  <c r="G63" i="4"/>
  <c r="BC63" i="4"/>
  <c r="G9" i="3" s="1"/>
  <c r="BE82" i="4"/>
  <c r="I10" i="3" s="1"/>
  <c r="BD82" i="4"/>
  <c r="H10" i="3" s="1"/>
  <c r="BA161" i="4"/>
  <c r="E12" i="3" s="1"/>
  <c r="G161" i="4"/>
  <c r="BC161" i="4"/>
  <c r="G12" i="3" s="1"/>
  <c r="BC123" i="4"/>
  <c r="G11" i="3" s="1"/>
  <c r="BD123" i="4"/>
  <c r="H11" i="3" s="1"/>
  <c r="BB33" i="4"/>
  <c r="F7" i="3" s="1"/>
  <c r="BB63" i="4"/>
  <c r="F9" i="3" s="1"/>
  <c r="BB161" i="4"/>
  <c r="F12" i="3" s="1"/>
  <c r="BE123" i="4"/>
  <c r="I11" i="3" s="1"/>
  <c r="BB65" i="4"/>
  <c r="BB82" i="4" s="1"/>
  <c r="F10" i="3" s="1"/>
  <c r="BA123" i="4"/>
  <c r="E11" i="3" s="1"/>
  <c r="BA40" i="4"/>
  <c r="E8" i="3" s="1"/>
  <c r="BB123" i="4"/>
  <c r="F11" i="3" s="1"/>
  <c r="E53" i="1"/>
  <c r="G22" i="2"/>
  <c r="I20" i="1"/>
  <c r="BE40" i="4"/>
  <c r="I8" i="3" s="1"/>
  <c r="G123" i="4"/>
  <c r="BB35" i="4"/>
  <c r="BB40" i="4" s="1"/>
  <c r="F8" i="3" s="1"/>
  <c r="H13" i="3" l="1"/>
  <c r="C17" i="2" s="1"/>
  <c r="E13" i="3"/>
  <c r="C15" i="2" s="1"/>
  <c r="G13" i="3"/>
  <c r="C18" i="2" s="1"/>
  <c r="I13" i="3"/>
  <c r="C21" i="2" s="1"/>
  <c r="F13" i="3"/>
  <c r="C16" i="2" s="1"/>
  <c r="C19" i="2" l="1"/>
  <c r="C22" i="2" s="1"/>
  <c r="C23" i="2" s="1"/>
  <c r="F30" i="2" s="1"/>
  <c r="F31" i="2" s="1"/>
  <c r="F34" i="2" s="1"/>
  <c r="H38" i="1" l="1"/>
  <c r="H39" i="1" s="1"/>
  <c r="H30" i="1" s="1"/>
  <c r="I38" i="1"/>
  <c r="I39" i="1" s="1"/>
  <c r="H31" i="1" l="1"/>
  <c r="I21" i="1" s="1"/>
  <c r="I30" i="1"/>
  <c r="F38" i="1"/>
  <c r="F39" i="1" s="1"/>
  <c r="I22" i="1" l="1"/>
  <c r="I23" i="1" s="1"/>
  <c r="F30" i="1"/>
  <c r="F31" i="1" s="1"/>
  <c r="I31" i="1"/>
  <c r="J30" i="1" l="1"/>
  <c r="J31" i="1"/>
  <c r="J39" i="1"/>
  <c r="J38" i="1"/>
</calcChain>
</file>

<file path=xl/sharedStrings.xml><?xml version="1.0" encoding="utf-8"?>
<sst xmlns="http://schemas.openxmlformats.org/spreadsheetml/2006/main" count="596" uniqueCount="330">
  <si>
    <t>Položkový rozpočet stavby</t>
  </si>
  <si>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</si>
  <si>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</si>
  <si>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</si>
  <si>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</si>
  <si>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</si>
  <si>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</si>
  <si>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</si>
  <si>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</si>
  <si>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</si>
  <si>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</si>
  <si>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</si>
  <si>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</si>
  <si>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</si>
  <si>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</si>
  <si>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</si>
  <si>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</si>
  <si>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</si>
  <si>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</si>
  <si>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</si>
  <si>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</si>
  <si>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Rekapitulace stavebních rozpočtů</t>
  </si>
  <si>
    <t>Číslo objektu</t>
  </si>
  <si>
    <t>Číslo a název rozpočtu</t>
  </si>
  <si>
    <t>Rekapitulace stavebních dílů</t>
  </si>
  <si>
    <t>Číslo a název dílu</t>
  </si>
  <si>
    <t>HSV</t>
  </si>
  <si>
    <t>PSV</t>
  </si>
  <si>
    <t>Dodávka</t>
  </si>
  <si>
    <t>Montáž</t>
  </si>
  <si>
    <t>HZS</t>
  </si>
  <si>
    <t>Rekapitulace vedlejších rozpočtových nákladů</t>
  </si>
  <si>
    <t>Název vedlejšího nákladu</t>
  </si>
  <si>
    <t>POLOŽKOVÝ ROZPOČET</t>
  </si>
  <si>
    <t>Rozpočet</t>
  </si>
  <si>
    <t xml:space="preserve">JKSO </t>
  </si>
  <si>
    <t>Objekt</t>
  </si>
  <si>
    <t xml:space="preserve">SKP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</si>
  <si>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</si>
  <si>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</si>
  <si>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</si>
  <si>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</si>
  <si>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</si>
  <si>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</si>
  <si>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</si>
  <si>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</si>
  <si>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</si>
  <si>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</si>
  <si>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</si>
  <si>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</si>
  <si>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</si>
  <si>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</si>
  <si>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</si>
  <si>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</si>
  <si>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</si>
  <si>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</si>
  <si>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</si>
  <si>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</si>
  <si>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</si>
  <si>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</si>
  <si>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</si>
  <si>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</si>
  <si>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</si>
  <si>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</si>
  <si>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</si>
  <si>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</si>
  <si>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</si>
  <si>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</si>
  <si>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</si>
  <si>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</si>
  <si>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</si>
  <si>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</si>
  <si>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</si>
  <si>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</si>
  <si>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</si>
  <si>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</si>
  <si>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Poznámka :</t>
  </si>
  <si>
    <t>Rozpočet :</t>
  </si>
  <si>
    <t>Objekt :</t>
  </si>
  <si>
    <t>REKAPITULACE  STAVEBNÍCH  DÍLŮ</t>
  </si>
  <si>
    <t>Stavební díl</t>
  </si>
  <si>
    <t>CELKEM  OBJEKT</t>
  </si>
  <si>
    <t>VEDLEJŠÍ ROZPOČTOVÉ  NÁKLADY</t>
  </si>
  <si>
    <t>Název VRN</t>
  </si>
  <si>
    <t>Kč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</si>
  <si>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</si>
  <si>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</si>
  <si>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</si>
  <si>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</si>
  <si>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</si>
  <si>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</si>
  <si>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</si>
  <si>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</si>
  <si>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</si>
  <si>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</si>
  <si>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</si>
  <si>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</si>
  <si>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</si>
  <si>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</si>
  <si>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</si>
  <si>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Díl:</t>
  </si>
  <si>
    <t>ks</t>
  </si>
  <si>
    <t>Celkem za</t>
  </si>
  <si>
    <t>M01</t>
  </si>
  <si>
    <t>D.1.4b</t>
  </si>
  <si>
    <t>Vytápění</t>
  </si>
  <si>
    <t>713</t>
  </si>
  <si>
    <t>Izolace tepelné</t>
  </si>
  <si>
    <t>713 Izolace tepelné</t>
  </si>
  <si>
    <t>722181212RT5</t>
  </si>
  <si>
    <t>Izolace návleková MIRELON PRO tl. stěny 9 mm vnitřní průměr 15 mm</t>
  </si>
  <si>
    <t>m</t>
  </si>
  <si>
    <t>Dodávka+montáž</t>
  </si>
  <si>
    <t>722181212RT6</t>
  </si>
  <si>
    <t>Izolace návleková MIRELON PRO tl. stěny 9 mm vnitřní průměr 18 mm</t>
  </si>
  <si>
    <t>722181213RT6</t>
  </si>
  <si>
    <t>Izolace návleková MIRELON PRO tl. stěny 13 mm vnitřní průměr 18 mm</t>
  </si>
  <si>
    <t>722181213RT7</t>
  </si>
  <si>
    <t>Izolace návleková MIRELON PRO tl. stěny 13 mm vnitřní průměr 22 mm</t>
  </si>
  <si>
    <t>722181213RT9</t>
  </si>
  <si>
    <t>Izolace návleková MIRELON PRO tl. stěny 13 mm vnitřní průměr 28 mm</t>
  </si>
  <si>
    <t>722181213RU1</t>
  </si>
  <si>
    <t>Izolace návleková MIRELON PRO tl. stěny 13 mm vnitřní průměr 32 mm</t>
  </si>
  <si>
    <t>722181214RU2</t>
  </si>
  <si>
    <t>Izolace návleková MIRELON PRO tl. stěny 20 mm vnitřní průměr 35 mm</t>
  </si>
  <si>
    <t>722181214RU3</t>
  </si>
  <si>
    <t>Izolace návleková MIRELON PRO tl. stěny 20 mm vnitřní průměr 38 mm</t>
  </si>
  <si>
    <t>722181214RU5</t>
  </si>
  <si>
    <t>Izolace návleková MIRELON PRO tl. stěny 20 mm vnitřní průměr 45 mm</t>
  </si>
  <si>
    <t>722181214RU8</t>
  </si>
  <si>
    <t>Izolace návleková MIRELON PRO tl. stěny 20 mm vnitřní průměr 62 mm</t>
  </si>
  <si>
    <t>998713103R00</t>
  </si>
  <si>
    <t xml:space="preserve">Přesun hmot pro izolace tepelné, výšky do 24 m </t>
  </si>
  <si>
    <t>t</t>
  </si>
  <si>
    <t>R01</t>
  </si>
  <si>
    <t>Izolace návleková pro anuloid - PIPO Als tl.30mm dodávka+montáž</t>
  </si>
  <si>
    <t>kpl</t>
  </si>
  <si>
    <t>R14</t>
  </si>
  <si>
    <t>Teplovzdušná jednotka např. VOLCANO RV MINI 3 - 20 kW, vč. regulátoru ot</t>
  </si>
  <si>
    <t xml:space="preserve">např. VOLCANO RV MINI 3 - 20 kW, vč. regulátoru otáček, termostetu a kombi ventilu DN20 se servopohonem a vč. konzol	</t>
  </si>
  <si>
    <t>730</t>
  </si>
  <si>
    <t>Ústřední vytápění</t>
  </si>
  <si>
    <t>730 Ústřední vytápění</t>
  </si>
  <si>
    <t>735191910R00</t>
  </si>
  <si>
    <t xml:space="preserve">Napuštění vody do otopného systému - bez kotle </t>
  </si>
  <si>
    <t>m2</t>
  </si>
  <si>
    <t>735-ZK1</t>
  </si>
  <si>
    <t xml:space="preserve">Zkoušky provozní topná + seřízení soustavy </t>
  </si>
  <si>
    <t>h</t>
  </si>
  <si>
    <t>735-ZK2</t>
  </si>
  <si>
    <t>Zaregulování, vyvážení, seřízení a vyregulování ts včetně strojovny</t>
  </si>
  <si>
    <t>Zaregulování, vyvážení, seřízení a vyregulování otopného systému</t>
  </si>
  <si>
    <t>909      R00</t>
  </si>
  <si>
    <t xml:space="preserve">Hzs-nezmeritelne stavebni prace </t>
  </si>
  <si>
    <t>732</t>
  </si>
  <si>
    <t>Strojovny</t>
  </si>
  <si>
    <t>732 Strojovny</t>
  </si>
  <si>
    <t>731411121R00</t>
  </si>
  <si>
    <t xml:space="preserve">Odkouření koaxiální vodorovné 60/100 dl. 1,0 m </t>
  </si>
  <si>
    <t>sada</t>
  </si>
  <si>
    <t>732R01</t>
  </si>
  <si>
    <t>Kondenční kotle 2x35kW Dodávka + montáž</t>
  </si>
  <si>
    <t xml:space="preserve">Sestava 2 ks kondenzačních kotlů např. f. Viessmann Vitodens 100-W o výkonu 35 kW včetně typové regulace pro dva směšované topné okruhy a jeden  okruh pro přípravu teplé vody </t>
  </si>
  <si>
    <t>732R02</t>
  </si>
  <si>
    <t>Elektrorozvaděč typové regulace Dodávka + montáž</t>
  </si>
  <si>
    <t xml:space="preserve">Elektrorozváděč pro osazení typové regulace např.  Viessmann vč. osazení prvků pro možnost ovládání čerpadel (vč. cirkulace TUV) a pohonů, ručně - vypnout - automaticky z regulace </t>
  </si>
  <si>
    <t>732R03</t>
  </si>
  <si>
    <t>Nepřímotopný ohřívač vody OKC 750 NTR/BP Dodávka + montáž</t>
  </si>
  <si>
    <t>732R04</t>
  </si>
  <si>
    <t>Oběhové čerpadlo např. WILO-Yonos Pico 25/1-6 Dodávka+montáž</t>
  </si>
  <si>
    <t>Oběhové čerpadlo např. WILO-Yonos Pico 25/1-6, vč. šroubení - Č2 pro teplovzd. jednotky, nastavit pro 850 l/h, H=3,6 m, křivka proporcionální H=4,5 m  - 1 kpl</t>
  </si>
  <si>
    <t>Větev tuv:1</t>
  </si>
  <si>
    <t>732R05</t>
  </si>
  <si>
    <t>Oběhové čerpadlo např. WILO-Yonos Pico 30/1-6, vč. šroubení  - Č3 pro ÚT, nastavit pro 1470 l/h, H=2,3 m, křivka proporcionální H=3,0 m  - 1 kpl</t>
  </si>
  <si>
    <t>732R06</t>
  </si>
  <si>
    <t>Oběhové čerpadlo např. WILO-Yonos Pico 30/1-6 Dodávka+montáž</t>
  </si>
  <si>
    <t>Oběhové čerpadlo např. WILO-Yonos Pico 30/1-6, vč. šroubení - Č1pro TUV, nastavit pro křivku konstantní H=2,0 m  - 1 kpl</t>
  </si>
  <si>
    <t>732R07</t>
  </si>
  <si>
    <t>Tlaková expanzní nádoba 80l, vč. servisní armatury Dodávka+montáž</t>
  </si>
  <si>
    <t>Tlaková expanzní nádoba - topení a chladicí systémy - 80l, 10bar, 3/4", vertikální s podstavcem</t>
  </si>
  <si>
    <t>732R08</t>
  </si>
  <si>
    <t>Anuloid Dodávka + montáž</t>
  </si>
  <si>
    <t>Anuloid DN 70, L=1 m, hrdla DN 50  - 4x, DN 15  - 2x</t>
  </si>
  <si>
    <t>998732101R00</t>
  </si>
  <si>
    <t xml:space="preserve">Přesun hmot pro strojovny, výšky do 6 m </t>
  </si>
  <si>
    <t>733</t>
  </si>
  <si>
    <t>Rozvod potrubí</t>
  </si>
  <si>
    <t>733 Rozvod potrubí</t>
  </si>
  <si>
    <t>733121114R00</t>
  </si>
  <si>
    <t>Potrubí hladké bezešvé nízkotlaké D 31,8/2,6 dodávka+montáž</t>
  </si>
  <si>
    <t>733121115R00</t>
  </si>
  <si>
    <t>Potrubí hladké bezešvé nízkotlaké D 38/2,6 dodávka+montáž</t>
  </si>
  <si>
    <t>733121116R00</t>
  </si>
  <si>
    <t>Potrubí hladké bezešvé nízkotlaké D 44,5/2,6 dodávka+montáž</t>
  </si>
  <si>
    <t>733121118R00</t>
  </si>
  <si>
    <t>Potrubí hladké bezešvé nízkotlaké D 57/2,9 dodávka+montáž</t>
  </si>
  <si>
    <t>733161104R00</t>
  </si>
  <si>
    <t>Potrubí měděné Supersan 15 x 1 mm, polotvrdé dodávka+montáž</t>
  </si>
  <si>
    <t>733161106R00</t>
  </si>
  <si>
    <t>Potrubí měděné Supersan 18 x 1 mm, polotvrdé dodávka+montáž</t>
  </si>
  <si>
    <t>733161107R00</t>
  </si>
  <si>
    <t>Potrubí měděné Supersan 22 x 1 mm, polotvrdé dodávka+montáž</t>
  </si>
  <si>
    <t>733161108R00</t>
  </si>
  <si>
    <t>Potrubí měděné Supersan 28 x 1,5 mm, tvrdé dodávka+montáž</t>
  </si>
  <si>
    <t>733161109R00</t>
  </si>
  <si>
    <t>Potrubí měděné Supersan 35 x 1,5 mm, tvrdé dodávka+montáž</t>
  </si>
  <si>
    <t>733190106R00</t>
  </si>
  <si>
    <t xml:space="preserve">Tlaková zkouška potrubí  DN 32 </t>
  </si>
  <si>
    <t>4+2+245+90+35+30+11</t>
  </si>
  <si>
    <t>733190108R00</t>
  </si>
  <si>
    <t xml:space="preserve">Tlaková zkouška potrubí  DN 50 </t>
  </si>
  <si>
    <t>2+6</t>
  </si>
  <si>
    <t>CH-01</t>
  </si>
  <si>
    <t>Chránička DN25 - dl. 0,3m prostupy zdí, stropem</t>
  </si>
  <si>
    <t>Ohebné nerezové potrubí DN 20 L=0,7 vč. koncovek dodávka+montáž</t>
  </si>
  <si>
    <t>998733103R00</t>
  </si>
  <si>
    <t xml:space="preserve">Přesun hmot pro rozvody potrubí, výšky do 24 m </t>
  </si>
  <si>
    <t>734</t>
  </si>
  <si>
    <t>Armatury</t>
  </si>
  <si>
    <t>734 Armatury</t>
  </si>
  <si>
    <t>734215131R00</t>
  </si>
  <si>
    <t xml:space="preserve">Ventil odvzdušňovací automat. GIACOMINI R99 DN 8 </t>
  </si>
  <si>
    <t>kus</t>
  </si>
  <si>
    <t>734233111R00</t>
  </si>
  <si>
    <t xml:space="preserve">Kohout kulový, vnitř.-vnitř.z. IVAR PERFECTA DN 15 </t>
  </si>
  <si>
    <t>734233112R00</t>
  </si>
  <si>
    <t xml:space="preserve">Kohout kulový, vnitř.-vnitř.z. IVAR PERFECTA DN 20 </t>
  </si>
  <si>
    <t>734233113R00</t>
  </si>
  <si>
    <t xml:space="preserve">Kohout kulový, vnitř.-vnitř.z. IVAR PERFECTA DN 25 </t>
  </si>
  <si>
    <t>734233114R00</t>
  </si>
  <si>
    <t xml:space="preserve">Kohout kulový, vnitř.-vnitř.z. IVAR PERFECTA DN 32 </t>
  </si>
  <si>
    <t>734233115R00</t>
  </si>
  <si>
    <t xml:space="preserve">Kohout kulový, vnitř.-vnitř.z. IVAR PERFECTA DN 40 </t>
  </si>
  <si>
    <t>734234143R00</t>
  </si>
  <si>
    <t xml:space="preserve">Kohout kulový s vypouš.vnitř.-vnitř.z. HERZ DN 15 </t>
  </si>
  <si>
    <t>734245123R00</t>
  </si>
  <si>
    <t xml:space="preserve">Ventil zpětný,2xvnitřní závit GIACOMINI R60 DN 25 </t>
  </si>
  <si>
    <t>734245125R00</t>
  </si>
  <si>
    <t xml:space="preserve">Ventil zpětný,2xvnitřní závit GIACOMINI R60 DN 40 </t>
  </si>
  <si>
    <t>734263211R00</t>
  </si>
  <si>
    <t xml:space="preserve">Šroubení regulační dvoutrub.rohové, IVAR.DS 346 EK </t>
  </si>
  <si>
    <t>734263312R00</t>
  </si>
  <si>
    <t xml:space="preserve">Šroubení topenářské, přímé, IVAR.SP 603 DN 15 </t>
  </si>
  <si>
    <t>734263313R00</t>
  </si>
  <si>
    <t xml:space="preserve">Šroubení topenářské, přímé, IVAR.SP 603 DN 20 </t>
  </si>
  <si>
    <t>734263314R00</t>
  </si>
  <si>
    <t xml:space="preserve">Šroubení topenářské, přímé, IVAR.SP 603 DN 25 </t>
  </si>
  <si>
    <t>734293221R00</t>
  </si>
  <si>
    <t xml:space="preserve">Filtr, vnitřní-vnitřní z. IVAR FIV.08412 DN 15 </t>
  </si>
  <si>
    <t>734293223R00</t>
  </si>
  <si>
    <t xml:space="preserve">Filtr, vnitřní-vnitřní z. IVAR FIV.08412 DN 25 </t>
  </si>
  <si>
    <t>734293225R00</t>
  </si>
  <si>
    <t xml:space="preserve">Filtr, vnitřní-vnitřní z. IVAR FIV.08412 DN 40 </t>
  </si>
  <si>
    <t>998734103R00</t>
  </si>
  <si>
    <t xml:space="preserve">Přesun hmot pro armatury, výšky do 24 m </t>
  </si>
  <si>
    <t>Přepouštěcí ventil Giacomini R147 Dodávka + montáž</t>
  </si>
  <si>
    <t>R02</t>
  </si>
  <si>
    <t>Automatický dopouštěcí ventil IVAR.ADV 850 Dodávka + montáž</t>
  </si>
  <si>
    <t>R03</t>
  </si>
  <si>
    <t>Pojistný ventil DUCO DN 15, otv. přetlak  4 bary Dodávka + montáž</t>
  </si>
  <si>
    <t>R04</t>
  </si>
  <si>
    <t>Trojcestný regulační ventil DN 20, vč. servopohonu Dodávka+montáž</t>
  </si>
  <si>
    <t>Např.</t>
  </si>
  <si>
    <t>Třícestný rozdělovací ventil DN 25 (např. HERZ 1 4037 20), vč servopohonu (např,Ventilový pohon s regulátorem pro 3-cestné ventily, 500N, 3-bodová regulace, 24V 1771251)</t>
  </si>
  <si>
    <t>R05</t>
  </si>
  <si>
    <t>Trojcestný regulační ventil DN 25, vč. servopohonu Dodávka+montáž</t>
  </si>
  <si>
    <t>Třícestný rozdělovací ventil DN 25 (např. HERZ 1 4037 25), vč servopohonu (např,Ventilový pohon s regulátorem pro 3-cestné ventily, 500N, 3-bodová regulace, 24V 1771251)</t>
  </si>
  <si>
    <t>R06</t>
  </si>
  <si>
    <t>Termotatický ventil úhlový DN 15, vč term. hlavice Dodávka + montáž</t>
  </si>
  <si>
    <t>- IVAR.VC</t>
  </si>
  <si>
    <t>TERMOSTATICKÁ HLAVICE KAPALINOVÁ IVAR.T 3000, IVAR.TD 3000</t>
  </si>
  <si>
    <t>R07</t>
  </si>
  <si>
    <t>Termostatická hlavice Dodávka + montáž</t>
  </si>
  <si>
    <t>R08</t>
  </si>
  <si>
    <t>R09</t>
  </si>
  <si>
    <t>Teploměr příložný 0-120 °C Dodávka+montáž</t>
  </si>
  <si>
    <t>R10</t>
  </si>
  <si>
    <t>Manometr vč. kohout Dodávka+montáž</t>
  </si>
  <si>
    <t>Manometr radiální - spodní napojení 1/4"M, pr. 50mm, 0-10bar</t>
  </si>
  <si>
    <t>Kohout k manometru 3-cestný mosazný M20x1,5</t>
  </si>
  <si>
    <t>R11</t>
  </si>
  <si>
    <t>Štítek Dodávka+montáž</t>
  </si>
  <si>
    <t>R12</t>
  </si>
  <si>
    <t>Pomocné konstrukce Dodávka+montáž</t>
  </si>
  <si>
    <t>kg</t>
  </si>
  <si>
    <t>735</t>
  </si>
  <si>
    <t>Otopná tělesa</t>
  </si>
  <si>
    <t>735 Otopná tělesa</t>
  </si>
  <si>
    <t>734211112R00</t>
  </si>
  <si>
    <t xml:space="preserve">Ventily odvzdušňovací ot.těles V 4320, G 1/4" </t>
  </si>
  <si>
    <t>3+1+4+2+4+1+2+1+1+2+1+3+1</t>
  </si>
  <si>
    <t>735191901R00</t>
  </si>
  <si>
    <t xml:space="preserve">Vyzkoušení otopných těles ocelových tlakem </t>
  </si>
  <si>
    <t>735191903R00</t>
  </si>
  <si>
    <t xml:space="preserve">Propláchnutí otopných těles ocel., nebo Al </t>
  </si>
  <si>
    <t>735191905R00</t>
  </si>
  <si>
    <t xml:space="preserve">Oprava - odvzdušnění otopných těles </t>
  </si>
  <si>
    <t>0</t>
  </si>
  <si>
    <t>735R15</t>
  </si>
  <si>
    <t>El. topná tělesa 300W pro žebříky, vč. T kusu Dodávka + montáž</t>
  </si>
  <si>
    <t>OT 11/600/520 Dodávka + montáž</t>
  </si>
  <si>
    <t>Otopné těleso deskové se spodním středovým připojením, kompaktní, bez ventilu, s úchyty, vč. monátžního příslušenství</t>
  </si>
  <si>
    <t>OT 11/600/600 Dodávka + montáž</t>
  </si>
  <si>
    <t>OT 11/600/800 Dodávka + montáž</t>
  </si>
  <si>
    <t>OT 11/600/720 Dodávka + montáž</t>
  </si>
  <si>
    <t>OT 11/600/920 Dodávka + montáž</t>
  </si>
  <si>
    <t>OT 11/600/1000 Dodávka + montáž</t>
  </si>
  <si>
    <t>OT 21/600/800 Dodávka + montáž</t>
  </si>
  <si>
    <t>OT 21/600/1200 Dodávka + montáž</t>
  </si>
  <si>
    <t>OT 22/900/600 Dodávka + montáž</t>
  </si>
  <si>
    <t>Těleso trubkové 450/720 Dodávka + montáž</t>
  </si>
  <si>
    <t>Trubkové otopné těleso včetně příslušenství</t>
  </si>
  <si>
    <t>Těleso trubkové 450/960 Dodávka + montáž</t>
  </si>
  <si>
    <t>Těleso trubkové 450/1320 Dodávka + montáž</t>
  </si>
  <si>
    <t>R13</t>
  </si>
  <si>
    <t>Těleso trubkové 600/1320 Dodávka + montáž</t>
  </si>
  <si>
    <t>Krytky na potrubí Cu 15 (připojení těles) Dodávka + montáž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</si>
  <si>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</si>
  <si>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</si>
  <si>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</si>
  <si>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</si>
  <si>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</si>
  <si>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</si>
  <si>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</si>
  <si>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</si>
  <si>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IVC Jablunkov - SO 02 - Vytápění</t>
  </si>
  <si>
    <t>Část ostatní</t>
  </si>
  <si>
    <t>SO 02</t>
  </si>
  <si>
    <t>IVC Jablunkov</t>
  </si>
  <si>
    <t>SO 02 - Vytápění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</si>
</sst>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%"/>
    <numFmt numFmtId="165" formatCode="0.0"/>
    <numFmt numFmtId="166" formatCode="dd/mm/yy"/>
    <numFmt numFmtId="167" formatCode="#,##0\ &quot;Kč&quot;"/>
    <numFmt numFmtId="168" formatCode="0.00000"/>
  </numFmts>
  <fonts count="29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9"/>
      <name val="Arial CE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10"/>
      <name val="Arial CE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sz val="10"/>
      <color indexed="9"/>
      <name val="Arial CE"/>
      <family val="2"/>
      <charset val="238"/>
    </font>
    <font>
      <sz val="8"/>
      <name val="Arial CE"/>
    </font>
    <font>
      <sz val="10"/>
      <color indexed="9"/>
      <name val="Arial CE"/>
    </font>
    <font>
      <sz val="8"/>
      <color indexed="17"/>
      <name val="Arial CE"/>
      <family val="2"/>
      <charset val="238"/>
    </font>
    <font>
      <sz val="10"/>
      <color indexed="17"/>
      <name val="Arial CE"/>
      <family val="2"/>
      <charset val="238"/>
    </font>
    <font>
      <sz val="8"/>
      <color indexed="9"/>
      <name val="Arial CE"/>
    </font>
    <font>
      <sz val="8"/>
      <color indexed="12"/>
      <name val="Arial CE"/>
      <family val="2"/>
      <charset val="238"/>
    </font>
    <font>
      <sz val="10"/>
      <color indexed="12"/>
      <name val="Arial CE"/>
      <family val="2"/>
      <charset val="238"/>
    </font>
    <font>
      <b/>
      <i/>
      <sz val="10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40"/>
      </patternFill>
    </fill>
  </fills>
  <borders count="6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3" fillId="0" borderId="0"/>
  </cellStyleXfs>
  <cellXfs count="337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right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/>
    <xf numFmtId="0" fontId="7" fillId="0" borderId="0" xfId="0" applyFont="1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0" fontId="0" fillId="2" borderId="2" xfId="0" applyFill="1" applyBorder="1" applyAlignment="1"/>
    <xf numFmtId="0" fontId="4" fillId="2" borderId="2" xfId="0" applyFont="1" applyFill="1" applyBorder="1" applyAlignment="1">
      <alignment horizontal="right" wrapText="1"/>
    </xf>
    <xf numFmtId="0" fontId="4" fillId="2" borderId="3" xfId="0" applyFont="1" applyFill="1" applyBorder="1" applyAlignment="1">
      <alignment horizontal="right" vertical="center"/>
    </xf>
    <xf numFmtId="0" fontId="4" fillId="3" borderId="0" xfId="0" applyFont="1" applyFill="1" applyBorder="1" applyAlignment="1">
      <alignment horizontal="right" wrapText="1"/>
    </xf>
    <xf numFmtId="0" fontId="0" fillId="0" borderId="4" xfId="0" applyBorder="1" applyAlignment="1">
      <alignment vertical="center"/>
    </xf>
    <xf numFmtId="0" fontId="0" fillId="0" borderId="0" xfId="0" applyBorder="1" applyAlignment="1">
      <alignment vertical="center"/>
    </xf>
    <xf numFmtId="1" fontId="0" fillId="0" borderId="0" xfId="0" applyNumberFormat="1" applyBorder="1" applyAlignment="1">
      <alignment horizontal="right" vertical="center"/>
    </xf>
    <xf numFmtId="0" fontId="0" fillId="0" borderId="5" xfId="0" applyBorder="1" applyAlignment="1">
      <alignment vertical="center"/>
    </xf>
    <xf numFmtId="4" fontId="0" fillId="0" borderId="6" xfId="0" applyNumberFormat="1" applyBorder="1" applyAlignment="1">
      <alignment horizontal="right" vertical="center"/>
    </xf>
    <xf numFmtId="4" fontId="0" fillId="0" borderId="7" xfId="0" applyNumberFormat="1" applyBorder="1" applyAlignment="1">
      <alignment horizontal="right" vertical="center"/>
    </xf>
    <xf numFmtId="4" fontId="8" fillId="3" borderId="0" xfId="0" applyNumberFormat="1" applyFont="1" applyFill="1" applyBorder="1" applyAlignment="1">
      <alignment vertical="center"/>
    </xf>
    <xf numFmtId="4" fontId="0" fillId="0" borderId="4" xfId="0" applyNumberFormat="1" applyBorder="1" applyAlignment="1">
      <alignment horizontal="right" vertical="center"/>
    </xf>
    <xf numFmtId="4" fontId="0" fillId="0" borderId="0" xfId="0" applyNumberFormat="1" applyBorder="1" applyAlignment="1">
      <alignment horizontal="right" vertical="center"/>
    </xf>
    <xf numFmtId="4" fontId="0" fillId="3" borderId="0" xfId="0" applyNumberFormat="1" applyFill="1" applyBorder="1" applyAlignment="1">
      <alignment vertical="center"/>
    </xf>
    <xf numFmtId="4" fontId="0" fillId="0" borderId="9" xfId="0" applyNumberFormat="1" applyBorder="1" applyAlignment="1">
      <alignment horizontal="right" vertical="center"/>
    </xf>
    <xf numFmtId="4" fontId="0" fillId="0" borderId="10" xfId="0" applyNumberFormat="1" applyBorder="1" applyAlignment="1">
      <alignment horizontal="right" vertical="center"/>
    </xf>
    <xf numFmtId="0" fontId="6" fillId="4" borderId="1" xfId="0" applyFont="1" applyFill="1" applyBorder="1" applyAlignment="1">
      <alignment vertical="center"/>
    </xf>
    <xf numFmtId="0" fontId="7" fillId="4" borderId="2" xfId="0" applyFont="1" applyFill="1" applyBorder="1" applyAlignment="1">
      <alignment vertical="center"/>
    </xf>
    <xf numFmtId="0" fontId="0" fillId="4" borderId="2" xfId="0" applyFill="1" applyBorder="1" applyAlignment="1">
      <alignment vertical="center"/>
    </xf>
    <xf numFmtId="4" fontId="6" fillId="4" borderId="12" xfId="0" applyNumberFormat="1" applyFont="1" applyFill="1" applyBorder="1" applyAlignment="1">
      <alignment horizontal="right" vertical="center"/>
    </xf>
    <xf numFmtId="4" fontId="6" fillId="4" borderId="13" xfId="0" applyNumberFormat="1" applyFont="1" applyFill="1" applyBorder="1" applyAlignment="1">
      <alignment horizontal="right" vertical="center"/>
    </xf>
    <xf numFmtId="4" fontId="7" fillId="3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4" fontId="0" fillId="0" borderId="0" xfId="0" applyNumberFormat="1"/>
    <xf numFmtId="0" fontId="4" fillId="2" borderId="1" xfId="0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0" fontId="7" fillId="2" borderId="3" xfId="0" applyFont="1" applyFill="1" applyBorder="1" applyAlignment="1">
      <alignment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7" xfId="0" applyFont="1" applyBorder="1"/>
    <xf numFmtId="164" fontId="3" fillId="0" borderId="8" xfId="0" applyNumberFormat="1" applyFont="1" applyBorder="1"/>
    <xf numFmtId="3" fontId="4" fillId="0" borderId="16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3" fontId="9" fillId="0" borderId="16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165" fontId="0" fillId="0" borderId="17" xfId="0" applyNumberFormat="1" applyBorder="1"/>
    <xf numFmtId="49" fontId="3" fillId="0" borderId="4" xfId="0" applyNumberFormat="1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Border="1"/>
    <xf numFmtId="3" fontId="3" fillId="0" borderId="5" xfId="0" applyNumberFormat="1" applyFont="1" applyBorder="1" applyAlignment="1">
      <alignment horizontal="right"/>
    </xf>
    <xf numFmtId="3" fontId="9" fillId="0" borderId="17" xfId="0" applyNumberFormat="1" applyFont="1" applyBorder="1" applyAlignment="1">
      <alignment horizontal="right"/>
    </xf>
    <xf numFmtId="0" fontId="4" fillId="4" borderId="1" xfId="0" applyFont="1" applyFill="1" applyBorder="1" applyAlignment="1">
      <alignment vertical="center"/>
    </xf>
    <xf numFmtId="49" fontId="4" fillId="4" borderId="2" xfId="0" applyNumberFormat="1" applyFont="1" applyFill="1" applyBorder="1" applyAlignment="1">
      <alignment horizontal="left" vertical="center"/>
    </xf>
    <xf numFmtId="0" fontId="4" fillId="4" borderId="2" xfId="0" applyFont="1" applyFill="1" applyBorder="1" applyAlignment="1">
      <alignment vertical="center"/>
    </xf>
    <xf numFmtId="164" fontId="3" fillId="4" borderId="3" xfId="0" applyNumberFormat="1" applyFont="1" applyFill="1" applyBorder="1"/>
    <xf numFmtId="3" fontId="4" fillId="4" borderId="15" xfId="0" applyNumberFormat="1" applyFont="1" applyFill="1" applyBorder="1" applyAlignment="1">
      <alignment horizontal="right" vertical="center"/>
    </xf>
    <xf numFmtId="165" fontId="4" fillId="4" borderId="15" xfId="0" applyNumberFormat="1" applyFont="1" applyFill="1" applyBorder="1" applyAlignment="1">
      <alignment horizontal="right" vertical="center"/>
    </xf>
    <xf numFmtId="0" fontId="0" fillId="0" borderId="0" xfId="0" applyAlignment="1">
      <alignment horizontal="left" vertical="top" wrapText="1"/>
    </xf>
    <xf numFmtId="0" fontId="4" fillId="2" borderId="15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/>
    </xf>
    <xf numFmtId="49" fontId="3" fillId="0" borderId="16" xfId="0" applyNumberFormat="1" applyFont="1" applyBorder="1" applyAlignment="1">
      <alignment horizontal="left"/>
    </xf>
    <xf numFmtId="3" fontId="4" fillId="4" borderId="3" xfId="0" applyNumberFormat="1" applyFont="1" applyFill="1" applyBorder="1" applyAlignment="1">
      <alignment horizontal="right" vertical="center"/>
    </xf>
    <xf numFmtId="4" fontId="10" fillId="2" borderId="15" xfId="0" applyNumberFormat="1" applyFont="1" applyFill="1" applyBorder="1" applyAlignment="1">
      <alignment horizontal="center" vertical="center"/>
    </xf>
    <xf numFmtId="165" fontId="3" fillId="0" borderId="16" xfId="0" applyNumberFormat="1" applyFont="1" applyBorder="1"/>
    <xf numFmtId="3" fontId="9" fillId="0" borderId="8" xfId="0" applyNumberFormat="1" applyFont="1" applyBorder="1" applyAlignment="1">
      <alignment horizontal="right"/>
    </xf>
    <xf numFmtId="165" fontId="3" fillId="0" borderId="17" xfId="0" applyNumberFormat="1" applyFont="1" applyBorder="1"/>
    <xf numFmtId="3" fontId="9" fillId="0" borderId="5" xfId="0" applyNumberFormat="1" applyFont="1" applyBorder="1" applyAlignment="1">
      <alignment horizontal="right"/>
    </xf>
    <xf numFmtId="165" fontId="3" fillId="4" borderId="15" xfId="0" applyNumberFormat="1" applyFont="1" applyFill="1" applyBorder="1"/>
    <xf numFmtId="0" fontId="7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164" fontId="3" fillId="0" borderId="7" xfId="0" applyNumberFormat="1" applyFont="1" applyBorder="1"/>
    <xf numFmtId="3" fontId="4" fillId="0" borderId="7" xfId="0" applyNumberFormat="1" applyFont="1" applyBorder="1" applyAlignment="1">
      <alignment horizontal="right"/>
    </xf>
    <xf numFmtId="164" fontId="3" fillId="0" borderId="0" xfId="0" applyNumberFormat="1" applyFont="1" applyBorder="1"/>
    <xf numFmtId="3" fontId="4" fillId="0" borderId="0" xfId="0" applyNumberFormat="1" applyFont="1" applyBorder="1" applyAlignment="1">
      <alignment horizontal="right"/>
    </xf>
    <xf numFmtId="164" fontId="3" fillId="4" borderId="2" xfId="0" applyNumberFormat="1" applyFont="1" applyFill="1" applyBorder="1"/>
    <xf numFmtId="3" fontId="4" fillId="4" borderId="2" xfId="0" applyNumberFormat="1" applyFont="1" applyFill="1" applyBorder="1" applyAlignment="1">
      <alignment horizontal="right" vertical="center"/>
    </xf>
    <xf numFmtId="0" fontId="2" fillId="0" borderId="10" xfId="0" applyFont="1" applyBorder="1" applyAlignment="1">
      <alignment horizontal="centerContinuous" vertical="top"/>
    </xf>
    <xf numFmtId="0" fontId="0" fillId="0" borderId="10" xfId="0" applyBorder="1" applyAlignment="1">
      <alignment horizontal="centerContinuous"/>
    </xf>
    <xf numFmtId="0" fontId="10" fillId="2" borderId="22" xfId="0" applyFont="1" applyFill="1" applyBorder="1" applyAlignment="1">
      <alignment horizontal="left"/>
    </xf>
    <xf numFmtId="0" fontId="9" fillId="2" borderId="23" xfId="0" applyFont="1" applyFill="1" applyBorder="1" applyAlignment="1">
      <alignment horizontal="centerContinuous"/>
    </xf>
    <xf numFmtId="0" fontId="11" fillId="2" borderId="24" xfId="0" applyFont="1" applyFill="1" applyBorder="1" applyAlignment="1">
      <alignment horizontal="left"/>
    </xf>
    <xf numFmtId="0" fontId="9" fillId="0" borderId="19" xfId="0" applyFont="1" applyBorder="1"/>
    <xf numFmtId="49" fontId="9" fillId="0" borderId="25" xfId="0" applyNumberFormat="1" applyFont="1" applyBorder="1" applyAlignment="1">
      <alignment horizontal="left"/>
    </xf>
    <xf numFmtId="0" fontId="1" fillId="0" borderId="26" xfId="0" applyFont="1" applyBorder="1"/>
    <xf numFmtId="0" fontId="9" fillId="0" borderId="3" xfId="0" applyFont="1" applyBorder="1"/>
    <xf numFmtId="0" fontId="9" fillId="0" borderId="2" xfId="0" applyFont="1" applyBorder="1"/>
    <xf numFmtId="0" fontId="9" fillId="0" borderId="15" xfId="0" applyFont="1" applyBorder="1"/>
    <xf numFmtId="0" fontId="9" fillId="0" borderId="27" xfId="0" applyFont="1" applyBorder="1" applyAlignment="1">
      <alignment horizontal="left"/>
    </xf>
    <xf numFmtId="0" fontId="10" fillId="0" borderId="26" xfId="0" applyFont="1" applyBorder="1"/>
    <xf numFmtId="49" fontId="9" fillId="0" borderId="27" xfId="0" applyNumberFormat="1" applyFont="1" applyBorder="1" applyAlignment="1">
      <alignment horizontal="left"/>
    </xf>
    <xf numFmtId="49" fontId="10" fillId="2" borderId="26" xfId="0" applyNumberFormat="1" applyFont="1" applyFill="1" applyBorder="1"/>
    <xf numFmtId="49" fontId="1" fillId="2" borderId="3" xfId="0" applyNumberFormat="1" applyFont="1" applyFill="1" applyBorder="1"/>
    <xf numFmtId="0" fontId="10" fillId="2" borderId="2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9" fillId="0" borderId="15" xfId="0" applyFont="1" applyFill="1" applyBorder="1"/>
    <xf numFmtId="3" fontId="9" fillId="0" borderId="27" xfId="0" applyNumberFormat="1" applyFont="1" applyBorder="1" applyAlignment="1">
      <alignment horizontal="left"/>
    </xf>
    <xf numFmtId="0" fontId="0" fillId="0" borderId="0" xfId="0" applyFill="1"/>
    <xf numFmtId="49" fontId="10" fillId="2" borderId="28" xfId="0" applyNumberFormat="1" applyFont="1" applyFill="1" applyBorder="1"/>
    <xf numFmtId="49" fontId="1" fillId="2" borderId="5" xfId="0" applyNumberFormat="1" applyFont="1" applyFill="1" applyBorder="1"/>
    <xf numFmtId="0" fontId="10" fillId="2" borderId="0" xfId="0" applyFont="1" applyFill="1" applyBorder="1"/>
    <xf numFmtId="0" fontId="1" fillId="2" borderId="0" xfId="0" applyFont="1" applyFill="1" applyBorder="1"/>
    <xf numFmtId="49" fontId="9" fillId="0" borderId="15" xfId="0" applyNumberFormat="1" applyFont="1" applyBorder="1" applyAlignment="1">
      <alignment horizontal="left"/>
    </xf>
    <xf numFmtId="0" fontId="9" fillId="0" borderId="29" xfId="0" applyFont="1" applyBorder="1"/>
    <xf numFmtId="0" fontId="9" fillId="0" borderId="15" xfId="0" applyNumberFormat="1" applyFont="1" applyBorder="1"/>
    <xf numFmtId="0" fontId="9" fillId="0" borderId="30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9" fillId="0" borderId="30" xfId="0" applyFont="1" applyBorder="1" applyAlignment="1">
      <alignment horizontal="left"/>
    </xf>
    <xf numFmtId="0" fontId="0" fillId="0" borderId="0" xfId="0" applyBorder="1"/>
    <xf numFmtId="0" fontId="9" fillId="0" borderId="15" xfId="0" applyFont="1" applyFill="1" applyBorder="1" applyAlignment="1"/>
    <xf numFmtId="0" fontId="9" fillId="0" borderId="30" xfId="0" applyFont="1" applyFill="1" applyBorder="1" applyAlignment="1"/>
    <xf numFmtId="0" fontId="1" fillId="0" borderId="0" xfId="0" applyFont="1" applyFill="1" applyBorder="1" applyAlignment="1"/>
    <xf numFmtId="0" fontId="9" fillId="0" borderId="15" xfId="0" applyFont="1" applyBorder="1" applyAlignment="1"/>
    <xf numFmtId="0" fontId="9" fillId="0" borderId="30" xfId="0" applyFont="1" applyBorder="1" applyAlignment="1"/>
    <xf numFmtId="3" fontId="0" fillId="0" borderId="0" xfId="0" applyNumberFormat="1"/>
    <xf numFmtId="0" fontId="9" fillId="0" borderId="26" xfId="0" applyFont="1" applyBorder="1"/>
    <xf numFmtId="0" fontId="9" fillId="0" borderId="19" xfId="0" applyFont="1" applyBorder="1" applyAlignment="1">
      <alignment horizontal="left"/>
    </xf>
    <xf numFmtId="0" fontId="9" fillId="0" borderId="31" xfId="0" applyFont="1" applyBorder="1" applyAlignment="1">
      <alignment horizontal="left"/>
    </xf>
    <xf numFmtId="0" fontId="2" fillId="0" borderId="32" xfId="0" applyFont="1" applyBorder="1" applyAlignment="1">
      <alignment horizontal="centerContinuous" vertical="center"/>
    </xf>
    <xf numFmtId="0" fontId="6" fillId="0" borderId="33" xfId="0" applyFont="1" applyBorder="1" applyAlignment="1">
      <alignment horizontal="centerContinuous" vertical="center"/>
    </xf>
    <xf numFmtId="0" fontId="0" fillId="0" borderId="33" xfId="0" applyBorder="1" applyAlignment="1">
      <alignment horizontal="centerContinuous" vertical="center"/>
    </xf>
    <xf numFmtId="0" fontId="0" fillId="0" borderId="34" xfId="0" applyBorder="1" applyAlignment="1">
      <alignment horizontal="centerContinuous" vertical="center"/>
    </xf>
    <xf numFmtId="0" fontId="7" fillId="2" borderId="12" xfId="0" applyFont="1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0" fillId="2" borderId="35" xfId="0" applyFill="1" applyBorder="1" applyAlignment="1">
      <alignment horizontal="centerContinuous"/>
    </xf>
    <xf numFmtId="0" fontId="7" fillId="2" borderId="13" xfId="0" applyFont="1" applyFill="1" applyBorder="1" applyAlignment="1">
      <alignment horizontal="centerContinuous"/>
    </xf>
    <xf numFmtId="0" fontId="0" fillId="2" borderId="13" xfId="0" applyFill="1" applyBorder="1" applyAlignment="1">
      <alignment horizontal="centerContinuous"/>
    </xf>
    <xf numFmtId="0" fontId="0" fillId="0" borderId="36" xfId="0" applyBorder="1"/>
    <xf numFmtId="0" fontId="0" fillId="0" borderId="21" xfId="0" applyBorder="1"/>
    <xf numFmtId="3" fontId="0" fillId="0" borderId="25" xfId="0" applyNumberFormat="1" applyBorder="1"/>
    <xf numFmtId="0" fontId="0" fillId="0" borderId="22" xfId="0" applyBorder="1"/>
    <xf numFmtId="3" fontId="0" fillId="0" borderId="24" xfId="0" applyNumberFormat="1" applyBorder="1"/>
    <xf numFmtId="0" fontId="0" fillId="0" borderId="23" xfId="0" applyBorder="1"/>
    <xf numFmtId="0" fontId="0" fillId="0" borderId="26" xfId="0" applyBorder="1"/>
    <xf numFmtId="3" fontId="0" fillId="0" borderId="2" xfId="0" applyNumberFormat="1" applyBorder="1"/>
    <xf numFmtId="0" fontId="0" fillId="0" borderId="3" xfId="0" applyBorder="1"/>
    <xf numFmtId="0" fontId="0" fillId="0" borderId="37" xfId="0" applyBorder="1"/>
    <xf numFmtId="0" fontId="0" fillId="0" borderId="21" xfId="0" applyBorder="1" applyAlignment="1">
      <alignment shrinkToFit="1"/>
    </xf>
    <xf numFmtId="0" fontId="0" fillId="0" borderId="38" xfId="0" applyBorder="1"/>
    <xf numFmtId="0" fontId="8" fillId="0" borderId="26" xfId="0" applyFont="1" applyBorder="1"/>
    <xf numFmtId="0" fontId="0" fillId="0" borderId="28" xfId="0" applyBorder="1"/>
    <xf numFmtId="3" fontId="0" fillId="0" borderId="41" xfId="0" applyNumberFormat="1" applyBorder="1"/>
    <xf numFmtId="0" fontId="0" fillId="0" borderId="39" xfId="0" applyBorder="1"/>
    <xf numFmtId="3" fontId="0" fillId="0" borderId="42" xfId="0" applyNumberFormat="1" applyBorder="1"/>
    <xf numFmtId="0" fontId="0" fillId="0" borderId="40" xfId="0" applyBorder="1"/>
    <xf numFmtId="0" fontId="10" fillId="2" borderId="22" xfId="0" applyFont="1" applyFill="1" applyBorder="1"/>
    <xf numFmtId="0" fontId="10" fillId="2" borderId="24" xfId="0" applyFont="1" applyFill="1" applyBorder="1"/>
    <xf numFmtId="0" fontId="10" fillId="2" borderId="23" xfId="0" applyFont="1" applyFill="1" applyBorder="1"/>
    <xf numFmtId="0" fontId="10" fillId="2" borderId="43" xfId="0" applyFont="1" applyFill="1" applyBorder="1"/>
    <xf numFmtId="0" fontId="10" fillId="2" borderId="44" xfId="0" applyFont="1" applyFill="1" applyBorder="1"/>
    <xf numFmtId="0" fontId="0" fillId="0" borderId="5" xfId="0" applyBorder="1"/>
    <xf numFmtId="0" fontId="0" fillId="0" borderId="4" xfId="0" applyBorder="1"/>
    <xf numFmtId="0" fontId="0" fillId="0" borderId="45" xfId="0" applyBorder="1"/>
    <xf numFmtId="0" fontId="0" fillId="0" borderId="0" xfId="0" applyBorder="1" applyAlignment="1">
      <alignment horizontal="right"/>
    </xf>
    <xf numFmtId="166" fontId="0" fillId="0" borderId="0" xfId="0" applyNumberFormat="1" applyBorder="1"/>
    <xf numFmtId="0" fontId="0" fillId="0" borderId="0" xfId="0" applyFill="1" applyBorder="1"/>
    <xf numFmtId="0" fontId="0" fillId="0" borderId="18" xfId="0" applyBorder="1"/>
    <xf numFmtId="0" fontId="0" fillId="0" borderId="20" xfId="0" applyBorder="1"/>
    <xf numFmtId="0" fontId="0" fillId="0" borderId="46" xfId="0" applyBorder="1"/>
    <xf numFmtId="0" fontId="0" fillId="0" borderId="7" xfId="0" applyBorder="1"/>
    <xf numFmtId="165" fontId="0" fillId="0" borderId="8" xfId="0" applyNumberFormat="1" applyBorder="1" applyAlignment="1">
      <alignment horizontal="right"/>
    </xf>
    <xf numFmtId="0" fontId="0" fillId="0" borderId="8" xfId="0" applyBorder="1"/>
    <xf numFmtId="0" fontId="0" fillId="0" borderId="2" xfId="0" applyBorder="1"/>
    <xf numFmtId="165" fontId="0" fillId="0" borderId="3" xfId="0" applyNumberFormat="1" applyBorder="1" applyAlignment="1">
      <alignment horizontal="right"/>
    </xf>
    <xf numFmtId="0" fontId="6" fillId="2" borderId="39" xfId="0" applyFont="1" applyFill="1" applyBorder="1"/>
    <xf numFmtId="0" fontId="6" fillId="2" borderId="42" xfId="0" applyFont="1" applyFill="1" applyBorder="1"/>
    <xf numFmtId="0" fontId="6" fillId="2" borderId="40" xfId="0" applyFont="1" applyFill="1" applyBorder="1"/>
    <xf numFmtId="0" fontId="6" fillId="0" borderId="0" xfId="0" applyFont="1"/>
    <xf numFmtId="0" fontId="0" fillId="0" borderId="0" xfId="0" applyAlignment="1">
      <alignment vertical="justify"/>
    </xf>
    <xf numFmtId="0" fontId="10" fillId="0" borderId="51" xfId="1" applyFont="1" applyBorder="1"/>
    <xf numFmtId="0" fontId="13" fillId="0" borderId="51" xfId="1" applyBorder="1"/>
    <xf numFmtId="0" fontId="13" fillId="0" borderId="51" xfId="1" applyBorder="1" applyAlignment="1">
      <alignment horizontal="right"/>
    </xf>
    <xf numFmtId="0" fontId="13" fillId="0" borderId="52" xfId="1" applyFont="1" applyBorder="1"/>
    <xf numFmtId="0" fontId="0" fillId="0" borderId="51" xfId="0" applyNumberFormat="1" applyBorder="1" applyAlignment="1">
      <alignment horizontal="left"/>
    </xf>
    <xf numFmtId="0" fontId="0" fillId="0" borderId="53" xfId="0" applyNumberFormat="1" applyBorder="1"/>
    <xf numFmtId="0" fontId="10" fillId="0" borderId="56" xfId="1" applyFont="1" applyBorder="1"/>
    <xf numFmtId="0" fontId="13" fillId="0" borderId="56" xfId="1" applyBorder="1"/>
    <xf numFmtId="0" fontId="13" fillId="0" borderId="56" xfId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7" fillId="2" borderId="12" xfId="0" applyNumberFormat="1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35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2" borderId="59" xfId="0" applyFont="1" applyFill="1" applyBorder="1" applyAlignment="1">
      <alignment horizontal="center"/>
    </xf>
    <xf numFmtId="0" fontId="7" fillId="2" borderId="60" xfId="0" applyFont="1" applyFill="1" applyBorder="1" applyAlignment="1">
      <alignment horizontal="center"/>
    </xf>
    <xf numFmtId="3" fontId="8" fillId="0" borderId="45" xfId="0" applyNumberFormat="1" applyFont="1" applyBorder="1"/>
    <xf numFmtId="0" fontId="7" fillId="2" borderId="12" xfId="0" applyFont="1" applyFill="1" applyBorder="1"/>
    <xf numFmtId="0" fontId="7" fillId="2" borderId="13" xfId="0" applyFont="1" applyFill="1" applyBorder="1"/>
    <xf numFmtId="3" fontId="7" fillId="2" borderId="35" xfId="0" applyNumberFormat="1" applyFont="1" applyFill="1" applyBorder="1"/>
    <xf numFmtId="3" fontId="7" fillId="2" borderId="14" xfId="0" applyNumberFormat="1" applyFont="1" applyFill="1" applyBorder="1"/>
    <xf numFmtId="3" fontId="7" fillId="2" borderId="59" xfId="0" applyNumberFormat="1" applyFont="1" applyFill="1" applyBorder="1"/>
    <xf numFmtId="3" fontId="7" fillId="2" borderId="60" xfId="0" applyNumberFormat="1" applyFont="1" applyFill="1" applyBorder="1"/>
    <xf numFmtId="3" fontId="2" fillId="0" borderId="0" xfId="0" applyNumberFormat="1" applyFont="1" applyAlignment="1">
      <alignment horizontal="centerContinuous"/>
    </xf>
    <xf numFmtId="0" fontId="0" fillId="2" borderId="44" xfId="0" applyFill="1" applyBorder="1"/>
    <xf numFmtId="0" fontId="10" fillId="2" borderId="62" xfId="0" applyFont="1" applyFill="1" applyBorder="1" applyAlignment="1">
      <alignment horizontal="right"/>
    </xf>
    <xf numFmtId="0" fontId="10" fillId="2" borderId="24" xfId="0" applyFont="1" applyFill="1" applyBorder="1" applyAlignment="1">
      <alignment horizontal="right"/>
    </xf>
    <xf numFmtId="0" fontId="10" fillId="2" borderId="23" xfId="0" applyFont="1" applyFill="1" applyBorder="1" applyAlignment="1">
      <alignment horizontal="center"/>
    </xf>
    <xf numFmtId="4" fontId="11" fillId="2" borderId="24" xfId="0" applyNumberFormat="1" applyFont="1" applyFill="1" applyBorder="1" applyAlignment="1">
      <alignment horizontal="right"/>
    </xf>
    <xf numFmtId="4" fontId="11" fillId="2" borderId="44" xfId="0" applyNumberFormat="1" applyFont="1" applyFill="1" applyBorder="1" applyAlignment="1">
      <alignment horizontal="right"/>
    </xf>
    <xf numFmtId="0" fontId="8" fillId="0" borderId="38" xfId="0" applyFont="1" applyBorder="1"/>
    <xf numFmtId="0" fontId="8" fillId="0" borderId="21" xfId="0" applyFont="1" applyBorder="1"/>
    <xf numFmtId="0" fontId="8" fillId="0" borderId="31" xfId="0" applyFont="1" applyBorder="1"/>
    <xf numFmtId="3" fontId="8" fillId="0" borderId="37" xfId="0" applyNumberFormat="1" applyFont="1" applyBorder="1" applyAlignment="1">
      <alignment horizontal="right"/>
    </xf>
    <xf numFmtId="165" fontId="8" fillId="0" borderId="15" xfId="0" applyNumberFormat="1" applyFont="1" applyBorder="1" applyAlignment="1">
      <alignment horizontal="right"/>
    </xf>
    <xf numFmtId="3" fontId="8" fillId="0" borderId="18" xfId="0" applyNumberFormat="1" applyFont="1" applyBorder="1" applyAlignment="1">
      <alignment horizontal="right"/>
    </xf>
    <xf numFmtId="4" fontId="8" fillId="0" borderId="21" xfId="0" applyNumberFormat="1" applyFont="1" applyBorder="1" applyAlignment="1">
      <alignment horizontal="right"/>
    </xf>
    <xf numFmtId="3" fontId="8" fillId="0" borderId="31" xfId="0" applyNumberFormat="1" applyFont="1" applyBorder="1" applyAlignment="1">
      <alignment horizontal="right"/>
    </xf>
    <xf numFmtId="0" fontId="0" fillId="2" borderId="39" xfId="0" applyFill="1" applyBorder="1"/>
    <xf numFmtId="0" fontId="7" fillId="2" borderId="42" xfId="0" applyFont="1" applyFill="1" applyBorder="1"/>
    <xf numFmtId="0" fontId="0" fillId="2" borderId="42" xfId="0" applyFill="1" applyBorder="1"/>
    <xf numFmtId="4" fontId="0" fillId="2" borderId="48" xfId="0" applyNumberFormat="1" applyFill="1" applyBorder="1"/>
    <xf numFmtId="4" fontId="0" fillId="2" borderId="39" xfId="0" applyNumberFormat="1" applyFill="1" applyBorder="1"/>
    <xf numFmtId="4" fontId="0" fillId="2" borderId="42" xfId="0" applyNumberFormat="1" applyFill="1" applyBorder="1"/>
    <xf numFmtId="3" fontId="3" fillId="0" borderId="0" xfId="0" applyNumberFormat="1" applyFont="1"/>
    <xf numFmtId="4" fontId="3" fillId="0" borderId="0" xfId="0" applyNumberFormat="1" applyFont="1"/>
    <xf numFmtId="0" fontId="13" fillId="0" borderId="0" xfId="1"/>
    <xf numFmtId="0" fontId="15" fillId="0" borderId="0" xfId="1" applyFont="1" applyAlignment="1">
      <alignment horizontal="centerContinuous"/>
    </xf>
    <xf numFmtId="0" fontId="16" fillId="0" borderId="0" xfId="1" applyFont="1" applyAlignment="1">
      <alignment horizontal="centerContinuous"/>
    </xf>
    <xf numFmtId="0" fontId="16" fillId="0" borderId="0" xfId="1" applyFont="1" applyAlignment="1">
      <alignment horizontal="right"/>
    </xf>
    <xf numFmtId="0" fontId="3" fillId="0" borderId="52" xfId="1" applyFont="1" applyBorder="1" applyAlignment="1">
      <alignment horizontal="right"/>
    </xf>
    <xf numFmtId="0" fontId="13" fillId="0" borderId="51" xfId="1" applyBorder="1" applyAlignment="1">
      <alignment horizontal="left"/>
    </xf>
    <xf numFmtId="0" fontId="13" fillId="0" borderId="53" xfId="1" applyBorder="1"/>
    <xf numFmtId="0" fontId="3" fillId="0" borderId="0" xfId="1" applyFont="1"/>
    <xf numFmtId="0" fontId="13" fillId="0" borderId="0" xfId="1" applyFont="1"/>
    <xf numFmtId="0" fontId="13" fillId="0" borderId="0" xfId="1" applyAlignment="1">
      <alignment horizontal="right"/>
    </xf>
    <xf numFmtId="0" fontId="13" fillId="0" borderId="0" xfId="1" applyAlignment="1"/>
    <xf numFmtId="49" fontId="17" fillId="2" borderId="15" xfId="1" applyNumberFormat="1" applyFont="1" applyFill="1" applyBorder="1"/>
    <xf numFmtId="0" fontId="17" fillId="2" borderId="3" xfId="1" applyFont="1" applyFill="1" applyBorder="1" applyAlignment="1">
      <alignment horizontal="center"/>
    </xf>
    <xf numFmtId="0" fontId="17" fillId="2" borderId="3" xfId="1" applyNumberFormat="1" applyFont="1" applyFill="1" applyBorder="1" applyAlignment="1">
      <alignment horizontal="center"/>
    </xf>
    <xf numFmtId="0" fontId="17" fillId="2" borderId="15" xfId="1" applyFont="1" applyFill="1" applyBorder="1" applyAlignment="1">
      <alignment horizontal="center"/>
    </xf>
    <xf numFmtId="0" fontId="17" fillId="2" borderId="15" xfId="1" applyFont="1" applyFill="1" applyBorder="1" applyAlignment="1">
      <alignment horizontal="center" wrapText="1"/>
    </xf>
    <xf numFmtId="0" fontId="7" fillId="0" borderId="17" xfId="1" applyFont="1" applyBorder="1" applyAlignment="1">
      <alignment horizontal="center"/>
    </xf>
    <xf numFmtId="49" fontId="7" fillId="0" borderId="17" xfId="1" applyNumberFormat="1" applyFont="1" applyBorder="1" applyAlignment="1">
      <alignment horizontal="left"/>
    </xf>
    <xf numFmtId="0" fontId="7" fillId="0" borderId="1" xfId="1" applyFont="1" applyBorder="1"/>
    <xf numFmtId="0" fontId="13" fillId="0" borderId="2" xfId="1" applyBorder="1" applyAlignment="1">
      <alignment horizontal="center"/>
    </xf>
    <xf numFmtId="0" fontId="13" fillId="0" borderId="2" xfId="1" applyNumberFormat="1" applyBorder="1" applyAlignment="1">
      <alignment horizontal="right"/>
    </xf>
    <xf numFmtId="0" fontId="13" fillId="0" borderId="3" xfId="1" applyNumberFormat="1" applyBorder="1"/>
    <xf numFmtId="0" fontId="13" fillId="0" borderId="6" xfId="1" applyNumberFormat="1" applyFill="1" applyBorder="1"/>
    <xf numFmtId="0" fontId="13" fillId="0" borderId="8" xfId="1" applyNumberFormat="1" applyFill="1" applyBorder="1"/>
    <xf numFmtId="0" fontId="13" fillId="0" borderId="6" xfId="1" applyFill="1" applyBorder="1"/>
    <xf numFmtId="0" fontId="13" fillId="0" borderId="8" xfId="1" applyFill="1" applyBorder="1"/>
    <xf numFmtId="0" fontId="18" fillId="0" borderId="0" xfId="1" applyFont="1"/>
    <xf numFmtId="0" fontId="12" fillId="0" borderId="16" xfId="1" applyFont="1" applyBorder="1" applyAlignment="1">
      <alignment horizontal="center" vertical="top"/>
    </xf>
    <xf numFmtId="49" fontId="12" fillId="0" borderId="16" xfId="1" applyNumberFormat="1" applyFont="1" applyBorder="1" applyAlignment="1">
      <alignment horizontal="left" vertical="top"/>
    </xf>
    <xf numFmtId="0" fontId="12" fillId="0" borderId="16" xfId="1" applyFont="1" applyBorder="1" applyAlignment="1">
      <alignment vertical="top" wrapText="1"/>
    </xf>
    <xf numFmtId="49" fontId="19" fillId="0" borderId="16" xfId="1" applyNumberFormat="1" applyFont="1" applyBorder="1" applyAlignment="1">
      <alignment horizontal="center" shrinkToFit="1"/>
    </xf>
    <xf numFmtId="4" fontId="19" fillId="0" borderId="16" xfId="1" applyNumberFormat="1" applyFont="1" applyBorder="1" applyAlignment="1">
      <alignment horizontal="right"/>
    </xf>
    <xf numFmtId="4" fontId="19" fillId="0" borderId="16" xfId="1" applyNumberFormat="1" applyFont="1" applyBorder="1"/>
    <xf numFmtId="168" fontId="12" fillId="0" borderId="16" xfId="1" applyNumberFormat="1" applyFont="1" applyBorder="1"/>
    <xf numFmtId="4" fontId="12" fillId="0" borderId="8" xfId="1" applyNumberFormat="1" applyFont="1" applyBorder="1"/>
    <xf numFmtId="0" fontId="20" fillId="0" borderId="0" xfId="1" applyFont="1"/>
    <xf numFmtId="0" fontId="3" fillId="0" borderId="17" xfId="1" applyFont="1" applyBorder="1" applyAlignment="1">
      <alignment horizontal="center"/>
    </xf>
    <xf numFmtId="49" fontId="3" fillId="0" borderId="17" xfId="1" applyNumberFormat="1" applyFont="1" applyBorder="1" applyAlignment="1">
      <alignment horizontal="left"/>
    </xf>
    <xf numFmtId="4" fontId="13" fillId="0" borderId="5" xfId="1" applyNumberFormat="1" applyBorder="1"/>
    <xf numFmtId="0" fontId="23" fillId="0" borderId="0" xfId="1" applyFont="1" applyAlignment="1">
      <alignment wrapText="1"/>
    </xf>
    <xf numFmtId="49" fontId="3" fillId="0" borderId="17" xfId="1" applyNumberFormat="1" applyFont="1" applyBorder="1" applyAlignment="1">
      <alignment horizontal="right"/>
    </xf>
    <xf numFmtId="4" fontId="24" fillId="6" borderId="65" xfId="1" applyNumberFormat="1" applyFont="1" applyFill="1" applyBorder="1" applyAlignment="1">
      <alignment horizontal="right" wrapText="1"/>
    </xf>
    <xf numFmtId="0" fontId="24" fillId="6" borderId="4" xfId="1" applyFont="1" applyFill="1" applyBorder="1" applyAlignment="1">
      <alignment horizontal="left" wrapText="1"/>
    </xf>
    <xf numFmtId="0" fontId="24" fillId="0" borderId="5" xfId="0" applyFont="1" applyBorder="1" applyAlignment="1">
      <alignment horizontal="right"/>
    </xf>
    <xf numFmtId="0" fontId="13" fillId="0" borderId="4" xfId="1" applyBorder="1"/>
    <xf numFmtId="0" fontId="13" fillId="0" borderId="0" xfId="1" applyBorder="1"/>
    <xf numFmtId="0" fontId="13" fillId="2" borderId="15" xfId="1" applyFill="1" applyBorder="1" applyAlignment="1">
      <alignment horizontal="center"/>
    </xf>
    <xf numFmtId="49" fontId="26" fillId="2" borderId="15" xfId="1" applyNumberFormat="1" applyFont="1" applyFill="1" applyBorder="1" applyAlignment="1">
      <alignment horizontal="left"/>
    </xf>
    <xf numFmtId="0" fontId="26" fillId="2" borderId="1" xfId="1" applyFont="1" applyFill="1" applyBorder="1"/>
    <xf numFmtId="0" fontId="13" fillId="2" borderId="2" xfId="1" applyFill="1" applyBorder="1" applyAlignment="1">
      <alignment horizontal="center"/>
    </xf>
    <xf numFmtId="4" fontId="13" fillId="2" borderId="2" xfId="1" applyNumberFormat="1" applyFill="1" applyBorder="1" applyAlignment="1">
      <alignment horizontal="right"/>
    </xf>
    <xf numFmtId="4" fontId="13" fillId="2" borderId="3" xfId="1" applyNumberFormat="1" applyFill="1" applyBorder="1" applyAlignment="1">
      <alignment horizontal="right"/>
    </xf>
    <xf numFmtId="4" fontId="7" fillId="2" borderId="15" xfId="1" applyNumberFormat="1" applyFont="1" applyFill="1" applyBorder="1"/>
    <xf numFmtId="0" fontId="13" fillId="2" borderId="2" xfId="1" applyFill="1" applyBorder="1"/>
    <xf numFmtId="4" fontId="7" fillId="2" borderId="3" xfId="1" applyNumberFormat="1" applyFont="1" applyFill="1" applyBorder="1"/>
    <xf numFmtId="3" fontId="13" fillId="0" borderId="0" xfId="1" applyNumberFormat="1"/>
    <xf numFmtId="0" fontId="27" fillId="0" borderId="0" xfId="1" applyFont="1" applyAlignment="1"/>
    <xf numFmtId="0" fontId="28" fillId="0" borderId="0" xfId="1" applyFont="1" applyBorder="1"/>
    <xf numFmtId="3" fontId="28" fillId="0" borderId="0" xfId="1" applyNumberFormat="1" applyFont="1" applyBorder="1" applyAlignment="1">
      <alignment horizontal="right"/>
    </xf>
    <xf numFmtId="4" fontId="28" fillId="0" borderId="0" xfId="1" applyNumberFormat="1" applyFont="1" applyBorder="1"/>
    <xf numFmtId="0" fontId="27" fillId="0" borderId="0" xfId="1" applyFont="1" applyBorder="1" applyAlignment="1"/>
    <xf numFmtId="0" fontId="13" fillId="0" borderId="0" xfId="1" applyBorder="1" applyAlignment="1">
      <alignment horizontal="right"/>
    </xf>
    <xf numFmtId="49" fontId="3" fillId="0" borderId="28" xfId="0" applyNumberFormat="1" applyFont="1" applyBorder="1"/>
    <xf numFmtId="3" fontId="8" fillId="0" borderId="5" xfId="0" applyNumberFormat="1" applyFont="1" applyBorder="1"/>
    <xf numFmtId="3" fontId="8" fillId="0" borderId="17" xfId="0" applyNumberFormat="1" applyFont="1" applyBorder="1"/>
    <xf numFmtId="3" fontId="8" fillId="0" borderId="61" xfId="0" applyNumberFormat="1" applyFont="1" applyBorder="1"/>
    <xf numFmtId="4" fontId="0" fillId="0" borderId="7" xfId="0" applyNumberFormat="1" applyBorder="1" applyAlignment="1">
      <alignment horizontal="right" vertical="center"/>
    </xf>
    <xf numFmtId="4" fontId="0" fillId="0" borderId="8" xfId="0" applyNumberFormat="1" applyBorder="1" applyAlignment="1">
      <alignment horizontal="right" vertical="center"/>
    </xf>
    <xf numFmtId="4" fontId="0" fillId="0" borderId="0" xfId="0" applyNumberFormat="1" applyBorder="1" applyAlignment="1">
      <alignment horizontal="right" vertical="center"/>
    </xf>
    <xf numFmtId="4" fontId="0" fillId="0" borderId="5" xfId="0" applyNumberFormat="1" applyBorder="1" applyAlignment="1">
      <alignment horizontal="right" vertical="center"/>
    </xf>
    <xf numFmtId="4" fontId="0" fillId="0" borderId="10" xfId="0" applyNumberFormat="1" applyBorder="1" applyAlignment="1">
      <alignment horizontal="right" vertical="center"/>
    </xf>
    <xf numFmtId="4" fontId="0" fillId="0" borderId="11" xfId="0" applyNumberFormat="1" applyBorder="1" applyAlignment="1">
      <alignment horizontal="right" vertical="center"/>
    </xf>
    <xf numFmtId="3" fontId="6" fillId="5" borderId="13" xfId="0" applyNumberFormat="1" applyFont="1" applyFill="1" applyBorder="1" applyAlignment="1">
      <alignment horizontal="right" vertical="center"/>
    </xf>
    <xf numFmtId="3" fontId="6" fillId="5" borderId="14" xfId="0" applyNumberFormat="1" applyFont="1" applyFill="1" applyBorder="1" applyAlignment="1">
      <alignment horizontal="right" vertical="center"/>
    </xf>
    <xf numFmtId="0" fontId="12" fillId="0" borderId="0" xfId="0" applyFont="1" applyAlignment="1">
      <alignment horizontal="left" vertical="top" wrapText="1"/>
    </xf>
    <xf numFmtId="0" fontId="9" fillId="0" borderId="15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9" fillId="0" borderId="15" xfId="0" applyFont="1" applyBorder="1" applyAlignment="1">
      <alignment horizontal="center"/>
    </xf>
    <xf numFmtId="0" fontId="0" fillId="0" borderId="39" xfId="0" applyBorder="1" applyAlignment="1">
      <alignment horizontal="center" shrinkToFit="1"/>
    </xf>
    <xf numFmtId="0" fontId="0" fillId="0" borderId="40" xfId="0" applyBorder="1" applyAlignment="1">
      <alignment horizontal="center" shrinkToFit="1"/>
    </xf>
    <xf numFmtId="167" fontId="0" fillId="0" borderId="1" xfId="0" applyNumberFormat="1" applyBorder="1" applyAlignment="1">
      <alignment horizontal="right" indent="2"/>
    </xf>
    <xf numFmtId="167" fontId="0" fillId="0" borderId="30" xfId="0" applyNumberFormat="1" applyBorder="1" applyAlignment="1">
      <alignment horizontal="right" indent="2"/>
    </xf>
    <xf numFmtId="167" fontId="6" fillId="2" borderId="47" xfId="0" applyNumberFormat="1" applyFont="1" applyFill="1" applyBorder="1" applyAlignment="1">
      <alignment horizontal="right" indent="2"/>
    </xf>
    <xf numFmtId="167" fontId="6" fillId="2" borderId="48" xfId="0" applyNumberFormat="1" applyFont="1" applyFill="1" applyBorder="1" applyAlignment="1">
      <alignment horizontal="right" indent="2"/>
    </xf>
    <xf numFmtId="0" fontId="0" fillId="0" borderId="0" xfId="0" applyAlignment="1">
      <alignment horizontal="left" wrapText="1"/>
    </xf>
    <xf numFmtId="0" fontId="13" fillId="0" borderId="49" xfId="1" applyFont="1" applyBorder="1" applyAlignment="1">
      <alignment horizontal="center"/>
    </xf>
    <xf numFmtId="0" fontId="13" fillId="0" borderId="50" xfId="1" applyFont="1" applyBorder="1" applyAlignment="1">
      <alignment horizontal="center"/>
    </xf>
    <xf numFmtId="0" fontId="13" fillId="0" borderId="54" xfId="1" applyFont="1" applyBorder="1" applyAlignment="1">
      <alignment horizontal="center"/>
    </xf>
    <xf numFmtId="0" fontId="13" fillId="0" borderId="55" xfId="1" applyFont="1" applyBorder="1" applyAlignment="1">
      <alignment horizontal="center"/>
    </xf>
    <xf numFmtId="0" fontId="13" fillId="0" borderId="57" xfId="1" applyFont="1" applyBorder="1" applyAlignment="1">
      <alignment horizontal="left"/>
    </xf>
    <xf numFmtId="0" fontId="13" fillId="0" borderId="56" xfId="1" applyFont="1" applyBorder="1" applyAlignment="1">
      <alignment horizontal="left"/>
    </xf>
    <xf numFmtId="0" fontId="13" fillId="0" borderId="58" xfId="1" applyFont="1" applyBorder="1" applyAlignment="1">
      <alignment horizontal="left"/>
    </xf>
    <xf numFmtId="3" fontId="7" fillId="2" borderId="42" xfId="0" applyNumberFormat="1" applyFont="1" applyFill="1" applyBorder="1" applyAlignment="1">
      <alignment horizontal="right"/>
    </xf>
    <xf numFmtId="3" fontId="7" fillId="2" borderId="48" xfId="0" applyNumberFormat="1" applyFont="1" applyFill="1" applyBorder="1" applyAlignment="1">
      <alignment horizontal="right"/>
    </xf>
    <xf numFmtId="0" fontId="21" fillId="6" borderId="4" xfId="1" applyNumberFormat="1" applyFont="1" applyFill="1" applyBorder="1" applyAlignment="1">
      <alignment horizontal="left" wrapText="1" indent="1"/>
    </xf>
    <xf numFmtId="0" fontId="22" fillId="0" borderId="0" xfId="0" applyNumberFormat="1" applyFont="1"/>
    <xf numFmtId="0" fontId="22" fillId="0" borderId="5" xfId="0" applyNumberFormat="1" applyFont="1" applyBorder="1"/>
    <xf numFmtId="0" fontId="14" fillId="0" borderId="0" xfId="1" applyFont="1" applyAlignment="1">
      <alignment horizontal="center"/>
    </xf>
    <xf numFmtId="49" fontId="13" fillId="0" borderId="54" xfId="1" applyNumberFormat="1" applyFont="1" applyBorder="1" applyAlignment="1">
      <alignment horizontal="center"/>
    </xf>
    <xf numFmtId="0" fontId="13" fillId="0" borderId="57" xfId="1" applyBorder="1" applyAlignment="1">
      <alignment horizontal="center" shrinkToFit="1"/>
    </xf>
    <xf numFmtId="0" fontId="13" fillId="0" borderId="56" xfId="1" applyBorder="1" applyAlignment="1">
      <alignment horizontal="center" shrinkToFit="1"/>
    </xf>
    <xf numFmtId="0" fontId="13" fillId="0" borderId="58" xfId="1" applyBorder="1" applyAlignment="1">
      <alignment horizontal="center" shrinkToFit="1"/>
    </xf>
    <xf numFmtId="49" fontId="24" fillId="6" borderId="63" xfId="1" applyNumberFormat="1" applyFont="1" applyFill="1" applyBorder="1" applyAlignment="1">
      <alignment horizontal="left" wrapText="1"/>
    </xf>
    <xf numFmtId="49" fontId="25" fillId="0" borderId="64" xfId="0" applyNumberFormat="1" applyFont="1" applyBorder="1" applyAlignment="1">
      <alignment horizontal="left" wrapTex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>
    <pageSetUpPr fitToPage="1"/>
  </sheetPr>
  <dimension ref="A1:O72"/>
  <sheetViews>
    <sheetView showGridLines="0" tabSelected="1" topLeftCell="B1" zoomScaleNormal="100" zoomScaleSheetLayoutView="75" workbookViewId="0">
      <selection activeCell="J49" sqref="J49"/>
    </sheetView>
  </sheetViews>
  <sheetFormatPr defaultRowHeight="12.75" x14ac:dyDescent="0.2"/>
  <cols>
    <col min="1" max="1" width="0.5703125" hidden="1" customWidth="1"/>
    <col min="2" max="2" width="7.140625" customWidth="1"/>
    <col min="4" max="4" width="19.7109375" customWidth="1"/>
    <col min="5" max="5" width="6.85546875" customWidth="1"/>
    <col min="6" max="6" width="13.140625" customWidth="1"/>
    <col min="7" max="7" width="12.42578125" style="1" customWidth="1"/>
    <col min="8" max="8" width="13.5703125" customWidth="1"/>
    <col min="9" max="9" width="11.42578125" style="1" customWidth="1"/>
    <col min="10" max="10" width="7" style="1" customWidth="1"/>
    <col min="11" max="15" width="10.7109375" customWidth="1"/>
  </cols>
  <sheetData>
    <row r="1" spans="2:15" ht="12" customHeight="1" x14ac:dyDescent="0.2"/>
    <row r="2" spans="2:15" ht="17.25" customHeight="1" x14ac:dyDescent="0.25">
      <c r="B2" s="2"/>
      <c r="C2" s="3" t="s">
        <v>0</v>
      </c>
      <c r="E2" s="4"/>
      <c r="F2" s="3"/>
      <c r="G2" s="5"/>
      <c r="H2" s="6" t="s">
        <v>1</v>
      </c>
      <c r="I2" s="7">
        <f ca="1">TODAY()</f>
        <v>42853</v>
      </c>
      <c r="K2" s="2"/>
    </row>
    <row r="3" spans="2:15" ht="6" customHeight="1" x14ac:dyDescent="0.2">
      <c r="C3" s="8"/>
      <c r="D3" s="9" t="s">
        <v>2</v>
      </c>
    </row>
    <row r="4" spans="2:15" ht="4.5" customHeight="1" x14ac:dyDescent="0.2"/>
    <row r="5" spans="2:15" ht="13.5" customHeight="1" x14ac:dyDescent="0.25">
      <c r="C5" s="10" t="s">
        <v>3</v>
      </c>
      <c r="D5" s="11" t="s">
        <v>325</v>
      </c>
      <c r="E5" s="12"/>
      <c r="F5" s="13"/>
      <c r="G5" s="14"/>
      <c r="H5" s="13"/>
      <c r="I5" s="14"/>
      <c r="O5" s="7"/>
    </row>
    <row r="6" spans="2:15" x14ac:dyDescent="0.2">
      <c r="D6" t="s">
        <v>326</v>
      </c>
    </row>
    <row r="7" spans="2:15" x14ac:dyDescent="0.2">
      <c r="C7" s="15" t="s">
        <v>4</v>
      </c>
      <c r="D7" s="16"/>
      <c r="H7" s="17" t="s">
        <v>5</v>
      </c>
      <c r="J7" s="16"/>
      <c r="K7" s="16"/>
    </row>
    <row r="8" spans="2:15" x14ac:dyDescent="0.2">
      <c r="D8" s="16"/>
      <c r="H8" s="17" t="s">
        <v>6</v>
      </c>
      <c r="J8" s="16"/>
      <c r="K8" s="16"/>
    </row>
    <row r="9" spans="2:15" x14ac:dyDescent="0.2">
      <c r="C9" s="17"/>
      <c r="D9" s="16"/>
      <c r="H9" s="17"/>
      <c r="J9" s="16"/>
    </row>
    <row r="10" spans="2:15" x14ac:dyDescent="0.2">
      <c r="H10" s="17"/>
      <c r="J10" s="16"/>
    </row>
    <row r="11" spans="2:15" x14ac:dyDescent="0.2">
      <c r="C11" s="15" t="s">
        <v>7</v>
      </c>
      <c r="D11" s="16"/>
      <c r="H11" s="17" t="s">
        <v>5</v>
      </c>
      <c r="J11" s="16"/>
      <c r="K11" s="16"/>
    </row>
    <row r="12" spans="2:15" x14ac:dyDescent="0.2">
      <c r="D12" s="16"/>
      <c r="H12" s="17" t="s">
        <v>6</v>
      </c>
      <c r="J12" s="16"/>
      <c r="K12" s="16"/>
    </row>
    <row r="13" spans="2:15" ht="12" customHeight="1" x14ac:dyDescent="0.2">
      <c r="C13" s="17"/>
      <c r="D13" s="16"/>
      <c r="J13" s="17"/>
    </row>
    <row r="14" spans="2:15" ht="24.75" customHeight="1" x14ac:dyDescent="0.2">
      <c r="C14" s="18" t="s">
        <v>8</v>
      </c>
      <c r="H14" s="18" t="s">
        <v>9</v>
      </c>
      <c r="J14" s="17"/>
    </row>
    <row r="15" spans="2:15" ht="12.75" customHeight="1" x14ac:dyDescent="0.2">
      <c r="J15" s="17"/>
    </row>
    <row r="16" spans="2:15" ht="28.5" customHeight="1" x14ac:dyDescent="0.2">
      <c r="C16" s="18" t="s">
        <v>10</v>
      </c>
      <c r="H16" s="18" t="s">
        <v>10</v>
      </c>
    </row>
    <row r="17" spans="2:12" ht="25.5" customHeight="1" x14ac:dyDescent="0.2"/>
    <row r="18" spans="2:12" ht="13.5" customHeight="1" x14ac:dyDescent="0.2">
      <c r="B18" s="19"/>
      <c r="C18" s="20"/>
      <c r="D18" s="20"/>
      <c r="E18" s="21"/>
      <c r="F18" s="22"/>
      <c r="G18" s="23"/>
      <c r="H18" s="24"/>
      <c r="I18" s="23"/>
      <c r="J18" s="25" t="s">
        <v>11</v>
      </c>
      <c r="K18" s="26"/>
    </row>
    <row r="19" spans="2:12" ht="15" customHeight="1" x14ac:dyDescent="0.2">
      <c r="B19" s="27" t="s">
        <v>12</v>
      </c>
      <c r="C19" s="28"/>
      <c r="D19" s="29">
        <v>15</v>
      </c>
      <c r="E19" s="30" t="s">
        <v>13</v>
      </c>
      <c r="F19" s="31"/>
      <c r="G19" s="32"/>
      <c r="H19" s="32"/>
      <c r="I19" s="299">
        <f>ROUND(G31,0)</f>
        <v>0</v>
      </c>
      <c r="J19" s="300"/>
      <c r="K19" s="33"/>
    </row>
    <row r="20" spans="2:12" x14ac:dyDescent="0.2">
      <c r="B20" s="27" t="s">
        <v>14</v>
      </c>
      <c r="C20" s="28"/>
      <c r="D20" s="29">
        <f>SazbaDPH1</f>
        <v>15</v>
      </c>
      <c r="E20" s="30" t="s">
        <v>13</v>
      </c>
      <c r="F20" s="34"/>
      <c r="G20" s="35"/>
      <c r="H20" s="35"/>
      <c r="I20" s="301">
        <f>ROUND(I19*D20/100,0)</f>
        <v>0</v>
      </c>
      <c r="J20" s="302"/>
      <c r="K20" s="36"/>
    </row>
    <row r="21" spans="2:12" x14ac:dyDescent="0.2">
      <c r="B21" s="27" t="s">
        <v>12</v>
      </c>
      <c r="C21" s="28"/>
      <c r="D21" s="29">
        <v>21</v>
      </c>
      <c r="E21" s="30" t="s">
        <v>13</v>
      </c>
      <c r="F21" s="34"/>
      <c r="G21" s="35"/>
      <c r="H21" s="35"/>
      <c r="I21" s="301">
        <f>ROUND(H31,0)</f>
        <v>0</v>
      </c>
      <c r="J21" s="302"/>
      <c r="K21" s="36"/>
    </row>
    <row r="22" spans="2:12" ht="13.5" thickBot="1" x14ac:dyDescent="0.25">
      <c r="B22" s="27" t="s">
        <v>14</v>
      </c>
      <c r="C22" s="28"/>
      <c r="D22" s="29">
        <f>SazbaDPH2</f>
        <v>21</v>
      </c>
      <c r="E22" s="30" t="s">
        <v>13</v>
      </c>
      <c r="F22" s="37"/>
      <c r="G22" s="38"/>
      <c r="H22" s="38"/>
      <c r="I22" s="303">
        <f>ROUND(I21*D21/100,0)</f>
        <v>0</v>
      </c>
      <c r="J22" s="304"/>
      <c r="K22" s="36"/>
    </row>
    <row r="23" spans="2:12" ht="16.5" thickBot="1" x14ac:dyDescent="0.25">
      <c r="B23" s="39" t="s">
        <v>15</v>
      </c>
      <c r="C23" s="40"/>
      <c r="D23" s="40"/>
      <c r="E23" s="41"/>
      <c r="F23" s="42"/>
      <c r="G23" s="43"/>
      <c r="H23" s="43"/>
      <c r="I23" s="305">
        <f>SUM(I19:I22)</f>
        <v>0</v>
      </c>
      <c r="J23" s="306"/>
      <c r="K23" s="44"/>
    </row>
    <row r="26" spans="2:12" ht="1.5" customHeight="1" x14ac:dyDescent="0.2"/>
    <row r="27" spans="2:12" ht="15.75" customHeight="1" x14ac:dyDescent="0.25">
      <c r="B27" s="12" t="s">
        <v>16</v>
      </c>
      <c r="C27" s="45"/>
      <c r="D27" s="45"/>
      <c r="E27" s="45"/>
      <c r="F27" s="45"/>
      <c r="G27" s="45"/>
      <c r="H27" s="45"/>
      <c r="I27" s="45"/>
      <c r="J27" s="45"/>
      <c r="K27" s="45"/>
      <c r="L27" s="46"/>
    </row>
    <row r="28" spans="2:12" ht="5.25" customHeight="1" x14ac:dyDescent="0.2">
      <c r="L28" s="46"/>
    </row>
    <row r="29" spans="2:12" ht="24" customHeight="1" x14ac:dyDescent="0.2">
      <c r="B29" s="47" t="s">
        <v>17</v>
      </c>
      <c r="C29" s="48"/>
      <c r="D29" s="48"/>
      <c r="E29" s="49"/>
      <c r="F29" s="50" t="s">
        <v>18</v>
      </c>
      <c r="G29" s="51" t="str">
        <f>CONCATENATE("Základ DPH ",SazbaDPH1," %")</f>
        <v>Základ DPH 15 %</v>
      </c>
      <c r="H29" s="50" t="str">
        <f>CONCATENATE("Základ DPH ",SazbaDPH2," %")</f>
        <v>Základ DPH 21 %</v>
      </c>
      <c r="I29" s="50" t="s">
        <v>19</v>
      </c>
      <c r="J29" s="50" t="s">
        <v>13</v>
      </c>
    </row>
    <row r="30" spans="2:12" x14ac:dyDescent="0.2">
      <c r="B30" s="52" t="s">
        <v>103</v>
      </c>
      <c r="C30" t="s">
        <v>326</v>
      </c>
      <c r="D30" s="54"/>
      <c r="E30" s="55"/>
      <c r="F30" s="56">
        <f>G30+H30+I30</f>
        <v>0</v>
      </c>
      <c r="G30" s="57">
        <v>0</v>
      </c>
      <c r="H30" s="58">
        <f>H39</f>
        <v>0</v>
      </c>
      <c r="I30" s="59">
        <f t="shared" ref="I30" si="0">(G30*SazbaDPH1)/100+(H30*SazbaDPH2)/100</f>
        <v>0</v>
      </c>
      <c r="J30" s="60" t="str">
        <f t="shared" ref="J30" si="1">IF(CelkemObjekty=0,"",F30/CelkemObjekty*100)</f>
        <v/>
      </c>
    </row>
    <row r="31" spans="2:12" ht="17.25" customHeight="1" x14ac:dyDescent="0.2">
      <c r="B31" s="66" t="s">
        <v>20</v>
      </c>
      <c r="C31" s="67"/>
      <c r="D31" s="68"/>
      <c r="E31" s="69"/>
      <c r="F31" s="70">
        <f>SUM(F30:F30)</f>
        <v>0</v>
      </c>
      <c r="G31" s="70">
        <f>SUM(G30:G30)</f>
        <v>0</v>
      </c>
      <c r="H31" s="70">
        <f>SUM(H30:H30)</f>
        <v>0</v>
      </c>
      <c r="I31" s="70">
        <f>SUM(I30:I30)</f>
        <v>0</v>
      </c>
      <c r="J31" s="71" t="str">
        <f t="shared" ref="J31" si="2">IF(CelkemObjekty=0,"",F31/CelkemObjekty*100)</f>
        <v/>
      </c>
    </row>
    <row r="32" spans="2:12" x14ac:dyDescent="0.2">
      <c r="B32" s="72"/>
      <c r="C32" s="72"/>
      <c r="D32" s="72"/>
      <c r="E32" s="72"/>
      <c r="F32" s="72"/>
      <c r="G32" s="72"/>
      <c r="H32" s="72"/>
      <c r="I32" s="72"/>
      <c r="J32" s="72"/>
      <c r="K32" s="72"/>
    </row>
    <row r="33" spans="2:11" ht="9.75" customHeight="1" x14ac:dyDescent="0.2">
      <c r="B33" s="72"/>
      <c r="C33" s="72"/>
      <c r="D33" s="72"/>
      <c r="E33" s="72"/>
      <c r="F33" s="72"/>
      <c r="G33" s="72"/>
      <c r="H33" s="72"/>
      <c r="I33" s="72"/>
      <c r="J33" s="72"/>
      <c r="K33" s="72"/>
    </row>
    <row r="34" spans="2:11" ht="7.5" customHeight="1" x14ac:dyDescent="0.2">
      <c r="B34" s="72"/>
      <c r="C34" s="72"/>
      <c r="D34" s="72"/>
      <c r="E34" s="72"/>
      <c r="F34" s="72"/>
      <c r="G34" s="72"/>
      <c r="H34" s="72"/>
      <c r="I34" s="72"/>
      <c r="J34" s="72"/>
      <c r="K34" s="72"/>
    </row>
    <row r="35" spans="2:11" ht="18" x14ac:dyDescent="0.25">
      <c r="B35" s="12" t="s">
        <v>21</v>
      </c>
      <c r="C35" s="45"/>
      <c r="D35" s="45"/>
      <c r="E35" s="45"/>
      <c r="F35" s="45"/>
      <c r="G35" s="45"/>
      <c r="H35" s="45"/>
      <c r="I35" s="45"/>
      <c r="J35" s="45"/>
      <c r="K35" s="72"/>
    </row>
    <row r="36" spans="2:11" x14ac:dyDescent="0.2">
      <c r="K36" s="72"/>
    </row>
    <row r="37" spans="2:11" ht="25.5" x14ac:dyDescent="0.2">
      <c r="B37" s="73" t="s">
        <v>22</v>
      </c>
      <c r="C37" s="74" t="s">
        <v>23</v>
      </c>
      <c r="D37" s="48"/>
      <c r="E37" s="49"/>
      <c r="F37" s="50" t="s">
        <v>18</v>
      </c>
      <c r="G37" s="51" t="str">
        <f>CONCATENATE("Základ DPH ",SazbaDPH1," %")</f>
        <v>Základ DPH 15 %</v>
      </c>
      <c r="H37" s="50" t="str">
        <f>CONCATENATE("Základ DPH ",SazbaDPH2," %")</f>
        <v>Základ DPH 21 %</v>
      </c>
      <c r="I37" s="51" t="s">
        <v>19</v>
      </c>
      <c r="J37" s="50" t="s">
        <v>13</v>
      </c>
    </row>
    <row r="38" spans="2:11" x14ac:dyDescent="0.2">
      <c r="B38" s="75" t="s">
        <v>103</v>
      </c>
      <c r="C38" t="s">
        <v>326</v>
      </c>
      <c r="D38" s="54"/>
      <c r="E38" s="55"/>
      <c r="F38" s="56">
        <f>G38+H38+I38</f>
        <v>0</v>
      </c>
      <c r="G38" s="57">
        <v>0</v>
      </c>
      <c r="H38" s="58">
        <f>'M01 D.1.4b KL'!C23</f>
        <v>0</v>
      </c>
      <c r="I38" s="64">
        <f t="shared" ref="I38" si="3">(G38*SazbaDPH1)/100+(H38*SazbaDPH2)/100</f>
        <v>0</v>
      </c>
      <c r="J38" s="60" t="str">
        <f t="shared" ref="J38" si="4">IF(CelkemObjekty=0,"",F38/CelkemObjekty*100)</f>
        <v/>
      </c>
    </row>
    <row r="39" spans="2:11" x14ac:dyDescent="0.2">
      <c r="B39" s="66" t="s">
        <v>20</v>
      </c>
      <c r="C39" s="67"/>
      <c r="D39" s="68"/>
      <c r="E39" s="69"/>
      <c r="F39" s="70">
        <f>SUM(F38:F38)</f>
        <v>0</v>
      </c>
      <c r="G39" s="76">
        <f>SUM(G38:G38)</f>
        <v>0</v>
      </c>
      <c r="H39" s="70">
        <f>SUM(H38:H38)</f>
        <v>0</v>
      </c>
      <c r="I39" s="76">
        <f>SUM(I38:I38)</f>
        <v>0</v>
      </c>
      <c r="J39" s="71" t="str">
        <f t="shared" ref="J39" si="5">IF(CelkemObjekty=0,"",F39/CelkemObjekty*100)</f>
        <v/>
      </c>
    </row>
    <row r="40" spans="2:11" ht="9" customHeight="1" x14ac:dyDescent="0.2"/>
    <row r="41" spans="2:11" ht="6" customHeight="1" x14ac:dyDescent="0.2"/>
    <row r="42" spans="2:11" ht="3" customHeight="1" x14ac:dyDescent="0.2"/>
    <row r="43" spans="2:11" ht="6.75" customHeight="1" x14ac:dyDescent="0.2"/>
    <row r="44" spans="2:11" ht="20.25" customHeight="1" x14ac:dyDescent="0.25">
      <c r="B44" s="12" t="s">
        <v>24</v>
      </c>
      <c r="C44" s="45"/>
      <c r="D44" s="45"/>
      <c r="E44" s="45"/>
      <c r="F44" s="45"/>
      <c r="G44" s="45"/>
      <c r="H44" s="45"/>
      <c r="I44" s="45"/>
      <c r="J44" s="45"/>
    </row>
    <row r="45" spans="2:11" ht="9" customHeight="1" x14ac:dyDescent="0.2"/>
    <row r="46" spans="2:11" x14ac:dyDescent="0.2">
      <c r="B46" s="47" t="s">
        <v>25</v>
      </c>
      <c r="C46" s="48"/>
      <c r="D46" s="48"/>
      <c r="E46" s="50" t="s">
        <v>13</v>
      </c>
      <c r="F46" s="50" t="s">
        <v>26</v>
      </c>
      <c r="G46" s="51" t="s">
        <v>27</v>
      </c>
      <c r="H46" s="50" t="s">
        <v>28</v>
      </c>
      <c r="I46" s="51" t="s">
        <v>29</v>
      </c>
      <c r="J46" s="77" t="s">
        <v>30</v>
      </c>
    </row>
    <row r="47" spans="2:11" x14ac:dyDescent="0.2">
      <c r="B47" s="52" t="s">
        <v>106</v>
      </c>
      <c r="C47" s="53" t="s">
        <v>107</v>
      </c>
      <c r="D47" s="54"/>
      <c r="E47" s="78">
        <v>0</v>
      </c>
      <c r="F47" s="58">
        <v>0</v>
      </c>
      <c r="G47" s="79">
        <v>0</v>
      </c>
      <c r="H47" s="58">
        <v>0</v>
      </c>
      <c r="I47" s="79">
        <v>0</v>
      </c>
      <c r="J47" s="58">
        <v>0</v>
      </c>
    </row>
    <row r="48" spans="2:11" x14ac:dyDescent="0.2">
      <c r="B48" s="61" t="s">
        <v>140</v>
      </c>
      <c r="C48" s="62" t="s">
        <v>141</v>
      </c>
      <c r="D48" s="63"/>
      <c r="E48" s="80">
        <v>0</v>
      </c>
      <c r="F48" s="65">
        <v>0</v>
      </c>
      <c r="G48" s="81">
        <v>0</v>
      </c>
      <c r="H48" s="65">
        <v>0</v>
      </c>
      <c r="I48" s="81">
        <v>0</v>
      </c>
      <c r="J48" s="65">
        <v>0</v>
      </c>
    </row>
    <row r="49" spans="2:10" x14ac:dyDescent="0.2">
      <c r="B49" s="61" t="s">
        <v>154</v>
      </c>
      <c r="C49" s="62" t="s">
        <v>155</v>
      </c>
      <c r="D49" s="63"/>
      <c r="E49" s="80">
        <v>0</v>
      </c>
      <c r="F49" s="65">
        <v>0</v>
      </c>
      <c r="G49" s="81">
        <v>0</v>
      </c>
      <c r="H49" s="65">
        <v>0</v>
      </c>
      <c r="I49" s="81">
        <v>0</v>
      </c>
      <c r="J49" s="65">
        <v>0</v>
      </c>
    </row>
    <row r="50" spans="2:10" x14ac:dyDescent="0.2">
      <c r="B50" s="61" t="s">
        <v>185</v>
      </c>
      <c r="C50" s="62" t="s">
        <v>186</v>
      </c>
      <c r="D50" s="63"/>
      <c r="E50" s="80">
        <v>0</v>
      </c>
      <c r="F50" s="65">
        <v>0</v>
      </c>
      <c r="G50" s="81">
        <v>0</v>
      </c>
      <c r="H50" s="65">
        <v>0</v>
      </c>
      <c r="I50" s="81">
        <v>0</v>
      </c>
      <c r="J50" s="65">
        <v>0</v>
      </c>
    </row>
    <row r="51" spans="2:10" x14ac:dyDescent="0.2">
      <c r="B51" s="61" t="s">
        <v>217</v>
      </c>
      <c r="C51" s="62" t="s">
        <v>218</v>
      </c>
      <c r="D51" s="63"/>
      <c r="E51" s="80">
        <v>0</v>
      </c>
      <c r="F51" s="65">
        <v>0</v>
      </c>
      <c r="G51" s="81">
        <v>0</v>
      </c>
      <c r="H51" s="65">
        <v>0</v>
      </c>
      <c r="I51" s="81">
        <v>0</v>
      </c>
      <c r="J51" s="65">
        <v>0</v>
      </c>
    </row>
    <row r="52" spans="2:10" x14ac:dyDescent="0.2">
      <c r="B52" s="61" t="s">
        <v>285</v>
      </c>
      <c r="C52" s="62" t="s">
        <v>286</v>
      </c>
      <c r="D52" s="63"/>
      <c r="E52" s="80">
        <v>0</v>
      </c>
      <c r="F52" s="65">
        <v>0</v>
      </c>
      <c r="G52" s="81">
        <v>0</v>
      </c>
      <c r="H52" s="65">
        <v>0</v>
      </c>
      <c r="I52" s="81">
        <v>0</v>
      </c>
      <c r="J52" s="65">
        <v>0</v>
      </c>
    </row>
    <row r="53" spans="2:10" x14ac:dyDescent="0.2">
      <c r="B53" s="66" t="s">
        <v>20</v>
      </c>
      <c r="C53" s="67"/>
      <c r="D53" s="68"/>
      <c r="E53" s="82" t="str">
        <f t="shared" ref="E53" si="6">IF(SUM(SoucetDilu)=0,"",SUM(F53:J53)/SUM(SoucetDilu)*100)</f>
        <v/>
      </c>
      <c r="F53" s="70">
        <f>SUM(F47:F52)</f>
        <v>0</v>
      </c>
      <c r="G53" s="76">
        <f>SUM(G47:G52)</f>
        <v>0</v>
      </c>
      <c r="H53" s="70">
        <f>SUM(H47:H52)</f>
        <v>0</v>
      </c>
      <c r="I53" s="76">
        <f>SUM(I47:I52)</f>
        <v>0</v>
      </c>
      <c r="J53" s="70">
        <f>SUM(J47:J52)</f>
        <v>0</v>
      </c>
    </row>
    <row r="55" spans="2:10" ht="2.25" customHeight="1" x14ac:dyDescent="0.2"/>
    <row r="56" spans="2:10" ht="1.5" customHeight="1" x14ac:dyDescent="0.2"/>
    <row r="57" spans="2:10" ht="0.75" customHeight="1" x14ac:dyDescent="0.2"/>
    <row r="58" spans="2:10" ht="0.75" customHeight="1" x14ac:dyDescent="0.2"/>
    <row r="59" spans="2:10" ht="0.75" customHeight="1" x14ac:dyDescent="0.2"/>
    <row r="60" spans="2:10" ht="18" x14ac:dyDescent="0.25">
      <c r="B60" s="12" t="s">
        <v>31</v>
      </c>
      <c r="C60" s="45"/>
      <c r="D60" s="45"/>
      <c r="E60" s="45"/>
      <c r="F60" s="45"/>
      <c r="G60" s="45"/>
      <c r="H60" s="45"/>
      <c r="I60" s="45"/>
      <c r="J60" s="45"/>
    </row>
    <row r="62" spans="2:10" x14ac:dyDescent="0.2">
      <c r="B62" s="47" t="s">
        <v>32</v>
      </c>
      <c r="C62" s="48"/>
      <c r="D62" s="48"/>
      <c r="E62" s="83"/>
      <c r="F62" s="84"/>
      <c r="G62" s="51"/>
      <c r="H62" s="50" t="s">
        <v>18</v>
      </c>
      <c r="I62"/>
      <c r="J62"/>
    </row>
    <row r="63" spans="2:10" x14ac:dyDescent="0.2">
      <c r="B63" s="52" t="s">
        <v>317</v>
      </c>
      <c r="C63" s="53"/>
      <c r="D63" s="54"/>
      <c r="E63" s="85"/>
      <c r="F63" s="86"/>
      <c r="G63" s="57"/>
      <c r="H63" s="58">
        <v>0</v>
      </c>
      <c r="I63"/>
      <c r="J63"/>
    </row>
    <row r="64" spans="2:10" x14ac:dyDescent="0.2">
      <c r="B64" s="61" t="s">
        <v>318</v>
      </c>
      <c r="C64" s="62"/>
      <c r="D64" s="63"/>
      <c r="E64" s="87"/>
      <c r="F64" s="88"/>
      <c r="G64" s="64"/>
      <c r="H64" s="65">
        <v>0</v>
      </c>
      <c r="I64"/>
      <c r="J64"/>
    </row>
    <row r="65" spans="2:10" x14ac:dyDescent="0.2">
      <c r="B65" s="61" t="s">
        <v>319</v>
      </c>
      <c r="C65" s="62"/>
      <c r="D65" s="63"/>
      <c r="E65" s="87"/>
      <c r="F65" s="88"/>
      <c r="G65" s="64"/>
      <c r="H65" s="65">
        <v>0</v>
      </c>
      <c r="I65"/>
      <c r="J65"/>
    </row>
    <row r="66" spans="2:10" x14ac:dyDescent="0.2">
      <c r="B66" s="61" t="s">
        <v>320</v>
      </c>
      <c r="C66" s="62"/>
      <c r="D66" s="63"/>
      <c r="E66" s="87"/>
      <c r="F66" s="88"/>
      <c r="G66" s="64"/>
      <c r="H66" s="65">
        <v>0</v>
      </c>
      <c r="I66"/>
      <c r="J66"/>
    </row>
    <row r="67" spans="2:10" x14ac:dyDescent="0.2">
      <c r="B67" s="61" t="s">
        <v>321</v>
      </c>
      <c r="C67" s="62"/>
      <c r="D67" s="63"/>
      <c r="E67" s="87"/>
      <c r="F67" s="88"/>
      <c r="G67" s="64"/>
      <c r="H67" s="65">
        <v>0</v>
      </c>
      <c r="I67"/>
      <c r="J67"/>
    </row>
    <row r="68" spans="2:10" x14ac:dyDescent="0.2">
      <c r="B68" s="61" t="s">
        <v>322</v>
      </c>
      <c r="C68" s="62"/>
      <c r="D68" s="63"/>
      <c r="E68" s="87"/>
      <c r="F68" s="88"/>
      <c r="G68" s="64"/>
      <c r="H68" s="65">
        <v>0</v>
      </c>
      <c r="I68"/>
      <c r="J68"/>
    </row>
    <row r="69" spans="2:10" x14ac:dyDescent="0.2">
      <c r="B69" s="61" t="s">
        <v>323</v>
      </c>
      <c r="C69" s="62"/>
      <c r="D69" s="63"/>
      <c r="E69" s="87"/>
      <c r="F69" s="88"/>
      <c r="G69" s="64"/>
      <c r="H69" s="65">
        <v>0</v>
      </c>
      <c r="I69"/>
      <c r="J69"/>
    </row>
    <row r="70" spans="2:10" x14ac:dyDescent="0.2">
      <c r="B70" s="61" t="s">
        <v>324</v>
      </c>
      <c r="C70" s="62"/>
      <c r="D70" s="63"/>
      <c r="E70" s="87"/>
      <c r="F70" s="88"/>
      <c r="G70" s="64"/>
      <c r="H70" s="65">
        <v>0</v>
      </c>
      <c r="I70"/>
      <c r="J70"/>
    </row>
    <row r="71" spans="2:10" x14ac:dyDescent="0.2">
      <c r="B71" s="66" t="s">
        <v>20</v>
      </c>
      <c r="C71" s="67"/>
      <c r="D71" s="68"/>
      <c r="E71" s="89"/>
      <c r="F71" s="90"/>
      <c r="G71" s="76"/>
      <c r="H71" s="70">
        <f>SUM(H63:H70)</f>
        <v>0</v>
      </c>
      <c r="I71"/>
      <c r="J71"/>
    </row>
    <row r="72" spans="2:10" x14ac:dyDescent="0.2">
      <c r="I72"/>
      <c r="J72"/>
    </row>
  </sheetData>
  <sortState ref="B831:K836">
    <sortCondition ref="B831"/>
  </sortState>
  <mergeCells count="5">
    <mergeCell ref="I19:J19"/>
    <mergeCell ref="I20:J20"/>
    <mergeCell ref="I21:J21"/>
    <mergeCell ref="I22:J22"/>
    <mergeCell ref="I23:J23"/>
  </mergeCells>
  <pageMargins left="0.39370078740157483" right="0.19685039370078741" top="0.39370078740157483" bottom="0.39370078740157483" header="0" footer="0.19685039370078741"/>
  <pageSetup paperSize="9" scale="99" fitToHeight="999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zoomScaleNormal="100" workbookViewId="0">
      <selection activeCell="I14" sqref="I14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91" t="s">
        <v>33</v>
      </c>
      <c r="B1" s="92"/>
      <c r="C1" s="92"/>
      <c r="D1" s="92"/>
      <c r="E1" s="92"/>
      <c r="F1" s="92"/>
      <c r="G1" s="92"/>
    </row>
    <row r="2" spans="1:57" ht="12.75" customHeight="1" x14ac:dyDescent="0.2">
      <c r="A2" s="93" t="s">
        <v>34</v>
      </c>
      <c r="B2" s="94"/>
      <c r="C2" s="95" t="s">
        <v>105</v>
      </c>
      <c r="D2" s="95"/>
      <c r="E2" s="94"/>
      <c r="F2" s="96" t="s">
        <v>35</v>
      </c>
      <c r="G2" s="97"/>
    </row>
    <row r="3" spans="1:57" ht="3" hidden="1" customHeight="1" x14ac:dyDescent="0.2">
      <c r="A3" s="98"/>
      <c r="B3" s="99"/>
      <c r="C3" s="100"/>
      <c r="D3" s="100"/>
      <c r="E3" s="99"/>
      <c r="F3" s="101"/>
      <c r="G3" s="102"/>
    </row>
    <row r="4" spans="1:57" ht="12" customHeight="1" x14ac:dyDescent="0.2">
      <c r="A4" s="103" t="s">
        <v>36</v>
      </c>
      <c r="B4" s="99"/>
      <c r="C4" s="100"/>
      <c r="D4" s="100"/>
      <c r="E4" s="99"/>
      <c r="F4" s="101" t="s">
        <v>37</v>
      </c>
      <c r="G4" s="104"/>
    </row>
    <row r="5" spans="1:57" ht="12.95" customHeight="1" x14ac:dyDescent="0.2">
      <c r="A5" s="105" t="s">
        <v>327</v>
      </c>
      <c r="B5" s="106"/>
      <c r="C5" s="107" t="s">
        <v>326</v>
      </c>
      <c r="D5" s="108"/>
      <c r="E5" s="109"/>
      <c r="F5" s="101" t="s">
        <v>38</v>
      </c>
      <c r="G5" s="102"/>
    </row>
    <row r="6" spans="1:57" ht="12.95" customHeight="1" x14ac:dyDescent="0.2">
      <c r="A6" s="103" t="s">
        <v>39</v>
      </c>
      <c r="B6" s="99"/>
      <c r="C6" s="100"/>
      <c r="D6" s="100"/>
      <c r="E6" s="99"/>
      <c r="F6" s="110" t="s">
        <v>40</v>
      </c>
      <c r="G6" s="111">
        <v>0</v>
      </c>
      <c r="O6" s="112"/>
    </row>
    <row r="7" spans="1:57" ht="12.95" customHeight="1" x14ac:dyDescent="0.2">
      <c r="A7" s="113" t="s">
        <v>328</v>
      </c>
      <c r="B7" s="114"/>
      <c r="C7" s="115"/>
      <c r="D7" s="116"/>
      <c r="E7" s="116"/>
      <c r="F7" s="117" t="s">
        <v>41</v>
      </c>
      <c r="G7" s="111">
        <f>IF(G6=0,,ROUND((F30+F32)/G6,1))</f>
        <v>0</v>
      </c>
    </row>
    <row r="8" spans="1:57" x14ac:dyDescent="0.2">
      <c r="A8" s="118" t="s">
        <v>42</v>
      </c>
      <c r="B8" s="101"/>
      <c r="C8" s="308"/>
      <c r="D8" s="308"/>
      <c r="E8" s="309"/>
      <c r="F8" s="119" t="s">
        <v>43</v>
      </c>
      <c r="G8" s="120"/>
      <c r="H8" s="121"/>
      <c r="I8" s="122"/>
    </row>
    <row r="9" spans="1:57" x14ac:dyDescent="0.2">
      <c r="A9" s="118" t="s">
        <v>44</v>
      </c>
      <c r="B9" s="101"/>
      <c r="C9" s="308"/>
      <c r="D9" s="308"/>
      <c r="E9" s="309"/>
      <c r="F9" s="101"/>
      <c r="G9" s="123"/>
      <c r="H9" s="124"/>
    </row>
    <row r="10" spans="1:57" x14ac:dyDescent="0.2">
      <c r="A10" s="118" t="s">
        <v>45</v>
      </c>
      <c r="B10" s="101"/>
      <c r="C10" s="308"/>
      <c r="D10" s="308"/>
      <c r="E10" s="308"/>
      <c r="F10" s="125"/>
      <c r="G10" s="126"/>
      <c r="H10" s="127"/>
    </row>
    <row r="11" spans="1:57" ht="13.5" customHeight="1" x14ac:dyDescent="0.2">
      <c r="A11" s="118" t="s">
        <v>46</v>
      </c>
      <c r="B11" s="101"/>
      <c r="C11" s="308"/>
      <c r="D11" s="308"/>
      <c r="E11" s="308"/>
      <c r="F11" s="128" t="s">
        <v>47</v>
      </c>
      <c r="G11" s="129"/>
      <c r="H11" s="124"/>
      <c r="BA11" s="130"/>
      <c r="BB11" s="130"/>
      <c r="BC11" s="130"/>
      <c r="BD11" s="130"/>
      <c r="BE11" s="130"/>
    </row>
    <row r="12" spans="1:57" ht="12.75" customHeight="1" x14ac:dyDescent="0.2">
      <c r="A12" s="131" t="s">
        <v>48</v>
      </c>
      <c r="B12" s="99"/>
      <c r="C12" s="310"/>
      <c r="D12" s="310"/>
      <c r="E12" s="310"/>
      <c r="F12" s="132" t="s">
        <v>49</v>
      </c>
      <c r="G12" s="133"/>
      <c r="H12" s="124"/>
    </row>
    <row r="13" spans="1:57" ht="28.5" customHeight="1" thickBot="1" x14ac:dyDescent="0.25">
      <c r="A13" s="134" t="s">
        <v>50</v>
      </c>
      <c r="B13" s="135"/>
      <c r="C13" s="135"/>
      <c r="D13" s="135"/>
      <c r="E13" s="136"/>
      <c r="F13" s="136"/>
      <c r="G13" s="137"/>
      <c r="H13" s="124"/>
    </row>
    <row r="14" spans="1:57" ht="17.25" customHeight="1" thickBot="1" x14ac:dyDescent="0.25">
      <c r="A14" s="138" t="s">
        <v>51</v>
      </c>
      <c r="B14" s="139"/>
      <c r="C14" s="140"/>
      <c r="D14" s="141" t="s">
        <v>52</v>
      </c>
      <c r="E14" s="142"/>
      <c r="F14" s="142"/>
      <c r="G14" s="140"/>
    </row>
    <row r="15" spans="1:57" ht="15.95" customHeight="1" x14ac:dyDescent="0.2">
      <c r="A15" s="143"/>
      <c r="B15" s="144" t="s">
        <v>53</v>
      </c>
      <c r="C15" s="145">
        <f>'M01 D.1.4b Rek'!E13</f>
        <v>0</v>
      </c>
      <c r="D15" s="146" t="str">
        <f>'M01 D.1.4b Rek'!A18</f>
        <v>Ztížené výrobní podmínky</v>
      </c>
      <c r="E15" s="147"/>
      <c r="F15" s="148"/>
      <c r="G15" s="145">
        <f>'M01 D.1.4b Rek'!I18</f>
        <v>0</v>
      </c>
    </row>
    <row r="16" spans="1:57" ht="15.95" customHeight="1" x14ac:dyDescent="0.2">
      <c r="A16" s="143" t="s">
        <v>54</v>
      </c>
      <c r="B16" s="144" t="s">
        <v>55</v>
      </c>
      <c r="C16" s="145">
        <f>'M01 D.1.4b Rek'!F13</f>
        <v>0</v>
      </c>
      <c r="D16" s="149" t="str">
        <f>'M01 D.1.4b Rek'!A19</f>
        <v>Oborová přirážka</v>
      </c>
      <c r="E16" s="150"/>
      <c r="F16" s="151"/>
      <c r="G16" s="145">
        <f>'M01 D.1.4b Rek'!I19</f>
        <v>0</v>
      </c>
    </row>
    <row r="17" spans="1:7" ht="15.95" customHeight="1" x14ac:dyDescent="0.2">
      <c r="A17" s="143" t="s">
        <v>56</v>
      </c>
      <c r="B17" s="144" t="s">
        <v>57</v>
      </c>
      <c r="C17" s="145">
        <f>'M01 D.1.4b Rek'!H13</f>
        <v>0</v>
      </c>
      <c r="D17" s="149" t="str">
        <f>'M01 D.1.4b Rek'!A20</f>
        <v>Přesun stavebních kapacit</v>
      </c>
      <c r="E17" s="150"/>
      <c r="F17" s="151"/>
      <c r="G17" s="145">
        <f>'M01 D.1.4b Rek'!I20</f>
        <v>0</v>
      </c>
    </row>
    <row r="18" spans="1:7" ht="15.95" customHeight="1" x14ac:dyDescent="0.2">
      <c r="A18" s="152" t="s">
        <v>58</v>
      </c>
      <c r="B18" s="153" t="s">
        <v>59</v>
      </c>
      <c r="C18" s="145">
        <f>'M01 D.1.4b Rek'!G13</f>
        <v>0</v>
      </c>
      <c r="D18" s="149" t="str">
        <f>'M01 D.1.4b Rek'!A21</f>
        <v>Mimostaveništní doprava</v>
      </c>
      <c r="E18" s="150"/>
      <c r="F18" s="151"/>
      <c r="G18" s="145">
        <f>'M01 D.1.4b Rek'!I21</f>
        <v>0</v>
      </c>
    </row>
    <row r="19" spans="1:7" ht="15.95" customHeight="1" x14ac:dyDescent="0.2">
      <c r="A19" s="154" t="s">
        <v>60</v>
      </c>
      <c r="B19" s="144"/>
      <c r="C19" s="145">
        <f>SUM(C15:C18)</f>
        <v>0</v>
      </c>
      <c r="D19" s="155" t="str">
        <f>'M01 D.1.4b Rek'!A22</f>
        <v>Zařízení staveniště</v>
      </c>
      <c r="E19" s="150"/>
      <c r="F19" s="151"/>
      <c r="G19" s="145">
        <f>'M01 D.1.4b Rek'!I22</f>
        <v>0</v>
      </c>
    </row>
    <row r="20" spans="1:7" ht="15.95" customHeight="1" x14ac:dyDescent="0.2">
      <c r="A20" s="154"/>
      <c r="B20" s="144"/>
      <c r="C20" s="145"/>
      <c r="D20" s="149" t="str">
        <f>'M01 D.1.4b Rek'!A23</f>
        <v>Provoz investora</v>
      </c>
      <c r="E20" s="150"/>
      <c r="F20" s="151"/>
      <c r="G20" s="145">
        <f>'M01 D.1.4b Rek'!I23</f>
        <v>0</v>
      </c>
    </row>
    <row r="21" spans="1:7" ht="15.95" customHeight="1" x14ac:dyDescent="0.2">
      <c r="A21" s="154" t="s">
        <v>30</v>
      </c>
      <c r="B21" s="144"/>
      <c r="C21" s="145">
        <f>'M01 D.1.4b Rek'!I13</f>
        <v>0</v>
      </c>
      <c r="D21" s="149" t="str">
        <f>'M01 D.1.4b Rek'!A24</f>
        <v>Kompletační činnost (IČD)</v>
      </c>
      <c r="E21" s="150"/>
      <c r="F21" s="151"/>
      <c r="G21" s="145">
        <f>'M01 D.1.4b Rek'!I24</f>
        <v>0</v>
      </c>
    </row>
    <row r="22" spans="1:7" ht="15.95" customHeight="1" x14ac:dyDescent="0.2">
      <c r="A22" s="156" t="s">
        <v>61</v>
      </c>
      <c r="B22" s="124"/>
      <c r="C22" s="145">
        <f>C19+C21</f>
        <v>0</v>
      </c>
      <c r="D22" s="149" t="s">
        <v>62</v>
      </c>
      <c r="E22" s="150"/>
      <c r="F22" s="151"/>
      <c r="G22" s="145">
        <f>G23-SUM(G15:G21)</f>
        <v>0</v>
      </c>
    </row>
    <row r="23" spans="1:7" ht="15.95" customHeight="1" thickBot="1" x14ac:dyDescent="0.25">
      <c r="A23" s="311" t="s">
        <v>63</v>
      </c>
      <c r="B23" s="312"/>
      <c r="C23" s="157">
        <f>C22+G23</f>
        <v>0</v>
      </c>
      <c r="D23" s="158" t="s">
        <v>64</v>
      </c>
      <c r="E23" s="159"/>
      <c r="F23" s="160"/>
      <c r="G23" s="145">
        <f>'M01 D.1.4b Rek'!H26</f>
        <v>0</v>
      </c>
    </row>
    <row r="24" spans="1:7" x14ac:dyDescent="0.2">
      <c r="A24" s="161" t="s">
        <v>65</v>
      </c>
      <c r="B24" s="162"/>
      <c r="C24" s="163"/>
      <c r="D24" s="162" t="s">
        <v>66</v>
      </c>
      <c r="E24" s="162"/>
      <c r="F24" s="164" t="s">
        <v>67</v>
      </c>
      <c r="G24" s="165"/>
    </row>
    <row r="25" spans="1:7" x14ac:dyDescent="0.2">
      <c r="A25" s="156" t="s">
        <v>68</v>
      </c>
      <c r="B25" s="124"/>
      <c r="C25" s="166"/>
      <c r="D25" s="124" t="s">
        <v>68</v>
      </c>
      <c r="F25" s="167" t="s">
        <v>68</v>
      </c>
      <c r="G25" s="168"/>
    </row>
    <row r="26" spans="1:7" ht="37.5" customHeight="1" x14ac:dyDescent="0.2">
      <c r="A26" s="156" t="s">
        <v>69</v>
      </c>
      <c r="B26" s="169"/>
      <c r="C26" s="166"/>
      <c r="D26" s="124" t="s">
        <v>69</v>
      </c>
      <c r="F26" s="167" t="s">
        <v>69</v>
      </c>
      <c r="G26" s="168"/>
    </row>
    <row r="27" spans="1:7" x14ac:dyDescent="0.2">
      <c r="A27" s="156"/>
      <c r="B27" s="170"/>
      <c r="C27" s="166"/>
      <c r="D27" s="124"/>
      <c r="F27" s="167"/>
      <c r="G27" s="168"/>
    </row>
    <row r="28" spans="1:7" x14ac:dyDescent="0.2">
      <c r="A28" s="156" t="s">
        <v>70</v>
      </c>
      <c r="B28" s="124"/>
      <c r="C28" s="166"/>
      <c r="D28" s="167" t="s">
        <v>71</v>
      </c>
      <c r="E28" s="166"/>
      <c r="F28" s="171" t="s">
        <v>71</v>
      </c>
      <c r="G28" s="168"/>
    </row>
    <row r="29" spans="1:7" ht="69" customHeight="1" x14ac:dyDescent="0.2">
      <c r="A29" s="156"/>
      <c r="B29" s="124"/>
      <c r="C29" s="172"/>
      <c r="D29" s="173"/>
      <c r="E29" s="172"/>
      <c r="F29" s="124"/>
      <c r="G29" s="168"/>
    </row>
    <row r="30" spans="1:7" x14ac:dyDescent="0.2">
      <c r="A30" s="174" t="s">
        <v>12</v>
      </c>
      <c r="B30" s="175"/>
      <c r="C30" s="176">
        <v>21</v>
      </c>
      <c r="D30" s="175" t="s">
        <v>72</v>
      </c>
      <c r="E30" s="177"/>
      <c r="F30" s="313">
        <f>ROUND(C23-F32,0)</f>
        <v>0</v>
      </c>
      <c r="G30" s="314"/>
    </row>
    <row r="31" spans="1:7" x14ac:dyDescent="0.2">
      <c r="A31" s="174" t="s">
        <v>73</v>
      </c>
      <c r="B31" s="175"/>
      <c r="C31" s="176">
        <f>C30</f>
        <v>21</v>
      </c>
      <c r="D31" s="175" t="s">
        <v>74</v>
      </c>
      <c r="E31" s="177"/>
      <c r="F31" s="313">
        <f>ROUND(PRODUCT(F30,C31/100),1)</f>
        <v>0</v>
      </c>
      <c r="G31" s="314"/>
    </row>
    <row r="32" spans="1:7" x14ac:dyDescent="0.2">
      <c r="A32" s="174" t="s">
        <v>12</v>
      </c>
      <c r="B32" s="175"/>
      <c r="C32" s="176">
        <v>0</v>
      </c>
      <c r="D32" s="175" t="s">
        <v>74</v>
      </c>
      <c r="E32" s="177"/>
      <c r="F32" s="313">
        <v>0</v>
      </c>
      <c r="G32" s="314"/>
    </row>
    <row r="33" spans="1:8" x14ac:dyDescent="0.2">
      <c r="A33" s="174" t="s">
        <v>73</v>
      </c>
      <c r="B33" s="178"/>
      <c r="C33" s="179">
        <f>C32</f>
        <v>0</v>
      </c>
      <c r="D33" s="175" t="s">
        <v>74</v>
      </c>
      <c r="E33" s="151"/>
      <c r="F33" s="313">
        <f>ROUND(PRODUCT(F32,C33/100),1)</f>
        <v>0</v>
      </c>
      <c r="G33" s="314"/>
    </row>
    <row r="34" spans="1:8" s="183" customFormat="1" ht="19.5" customHeight="1" thickBot="1" x14ac:dyDescent="0.3">
      <c r="A34" s="180" t="s">
        <v>75</v>
      </c>
      <c r="B34" s="181"/>
      <c r="C34" s="181"/>
      <c r="D34" s="181"/>
      <c r="E34" s="182"/>
      <c r="F34" s="315">
        <f>CEILING(SUM(F30:F33),IF(SUM(F30:F33)&gt;=0,1,-1))</f>
        <v>0</v>
      </c>
      <c r="G34" s="316"/>
    </row>
    <row r="36" spans="1:8" x14ac:dyDescent="0.2">
      <c r="A36" s="1" t="s">
        <v>76</v>
      </c>
      <c r="B36" s="1"/>
      <c r="C36" s="1"/>
      <c r="D36" s="1"/>
      <c r="E36" s="1"/>
      <c r="F36" s="1"/>
      <c r="G36" s="1"/>
      <c r="H36" t="s">
        <v>2</v>
      </c>
    </row>
    <row r="37" spans="1:8" ht="14.25" customHeight="1" x14ac:dyDescent="0.2">
      <c r="A37" s="1"/>
      <c r="B37" s="307"/>
      <c r="C37" s="307"/>
      <c r="D37" s="307"/>
      <c r="E37" s="307"/>
      <c r="F37" s="307"/>
      <c r="G37" s="307"/>
      <c r="H37" t="s">
        <v>2</v>
      </c>
    </row>
    <row r="38" spans="1:8" ht="12.75" customHeight="1" x14ac:dyDescent="0.2">
      <c r="A38" s="184"/>
      <c r="B38" s="307"/>
      <c r="C38" s="307"/>
      <c r="D38" s="307"/>
      <c r="E38" s="307"/>
      <c r="F38" s="307"/>
      <c r="G38" s="307"/>
      <c r="H38" t="s">
        <v>2</v>
      </c>
    </row>
    <row r="39" spans="1:8" x14ac:dyDescent="0.2">
      <c r="A39" s="184"/>
      <c r="B39" s="307"/>
      <c r="C39" s="307"/>
      <c r="D39" s="307"/>
      <c r="E39" s="307"/>
      <c r="F39" s="307"/>
      <c r="G39" s="307"/>
      <c r="H39" t="s">
        <v>2</v>
      </c>
    </row>
    <row r="40" spans="1:8" x14ac:dyDescent="0.2">
      <c r="A40" s="184"/>
      <c r="B40" s="307"/>
      <c r="C40" s="307"/>
      <c r="D40" s="307"/>
      <c r="E40" s="307"/>
      <c r="F40" s="307"/>
      <c r="G40" s="307"/>
      <c r="H40" t="s">
        <v>2</v>
      </c>
    </row>
    <row r="41" spans="1:8" x14ac:dyDescent="0.2">
      <c r="A41" s="184"/>
      <c r="B41" s="307"/>
      <c r="C41" s="307"/>
      <c r="D41" s="307"/>
      <c r="E41" s="307"/>
      <c r="F41" s="307"/>
      <c r="G41" s="307"/>
      <c r="H41" t="s">
        <v>2</v>
      </c>
    </row>
    <row r="42" spans="1:8" x14ac:dyDescent="0.2">
      <c r="A42" s="184"/>
      <c r="B42" s="307"/>
      <c r="C42" s="307"/>
      <c r="D42" s="307"/>
      <c r="E42" s="307"/>
      <c r="F42" s="307"/>
      <c r="G42" s="307"/>
      <c r="H42" t="s">
        <v>2</v>
      </c>
    </row>
    <row r="43" spans="1:8" x14ac:dyDescent="0.2">
      <c r="A43" s="184"/>
      <c r="B43" s="307"/>
      <c r="C43" s="307"/>
      <c r="D43" s="307"/>
      <c r="E43" s="307"/>
      <c r="F43" s="307"/>
      <c r="G43" s="307"/>
      <c r="H43" t="s">
        <v>2</v>
      </c>
    </row>
    <row r="44" spans="1:8" x14ac:dyDescent="0.2">
      <c r="A44" s="184"/>
      <c r="B44" s="307"/>
      <c r="C44" s="307"/>
      <c r="D44" s="307"/>
      <c r="E44" s="307"/>
      <c r="F44" s="307"/>
      <c r="G44" s="307"/>
      <c r="H44" t="s">
        <v>2</v>
      </c>
    </row>
    <row r="45" spans="1:8" ht="0.75" customHeight="1" x14ac:dyDescent="0.2">
      <c r="A45" s="184"/>
      <c r="B45" s="307"/>
      <c r="C45" s="307"/>
      <c r="D45" s="307"/>
      <c r="E45" s="307"/>
      <c r="F45" s="307"/>
      <c r="G45" s="307"/>
      <c r="H45" t="s">
        <v>2</v>
      </c>
    </row>
    <row r="46" spans="1:8" x14ac:dyDescent="0.2">
      <c r="B46" s="317"/>
      <c r="C46" s="317"/>
      <c r="D46" s="317"/>
      <c r="E46" s="317"/>
      <c r="F46" s="317"/>
      <c r="G46" s="317"/>
    </row>
    <row r="47" spans="1:8" x14ac:dyDescent="0.2">
      <c r="B47" s="317"/>
      <c r="C47" s="317"/>
      <c r="D47" s="317"/>
      <c r="E47" s="317"/>
      <c r="F47" s="317"/>
      <c r="G47" s="317"/>
    </row>
    <row r="48" spans="1:8" x14ac:dyDescent="0.2">
      <c r="B48" s="317"/>
      <c r="C48" s="317"/>
      <c r="D48" s="317"/>
      <c r="E48" s="317"/>
      <c r="F48" s="317"/>
      <c r="G48" s="317"/>
    </row>
    <row r="49" spans="2:7" x14ac:dyDescent="0.2">
      <c r="B49" s="317"/>
      <c r="C49" s="317"/>
      <c r="D49" s="317"/>
      <c r="E49" s="317"/>
      <c r="F49" s="317"/>
      <c r="G49" s="317"/>
    </row>
    <row r="50" spans="2:7" x14ac:dyDescent="0.2">
      <c r="B50" s="317"/>
      <c r="C50" s="317"/>
      <c r="D50" s="317"/>
      <c r="E50" s="317"/>
      <c r="F50" s="317"/>
      <c r="G50" s="317"/>
    </row>
    <row r="51" spans="2:7" x14ac:dyDescent="0.2">
      <c r="B51" s="317"/>
      <c r="C51" s="317"/>
      <c r="D51" s="317"/>
      <c r="E51" s="317"/>
      <c r="F51" s="317"/>
      <c r="G51" s="317"/>
    </row>
    <row r="52" spans="2:7" x14ac:dyDescent="0.2">
      <c r="B52" s="317"/>
      <c r="C52" s="317"/>
      <c r="D52" s="317"/>
      <c r="E52" s="317"/>
      <c r="F52" s="317"/>
      <c r="G52" s="317"/>
    </row>
    <row r="53" spans="2:7" x14ac:dyDescent="0.2">
      <c r="B53" s="317"/>
      <c r="C53" s="317"/>
      <c r="D53" s="317"/>
      <c r="E53" s="317"/>
      <c r="F53" s="317"/>
      <c r="G53" s="317"/>
    </row>
    <row r="54" spans="2:7" x14ac:dyDescent="0.2">
      <c r="B54" s="317"/>
      <c r="C54" s="317"/>
      <c r="D54" s="317"/>
      <c r="E54" s="317"/>
      <c r="F54" s="317"/>
      <c r="G54" s="317"/>
    </row>
    <row r="55" spans="2:7" x14ac:dyDescent="0.2">
      <c r="B55" s="317"/>
      <c r="C55" s="317"/>
      <c r="D55" s="317"/>
      <c r="E55" s="317"/>
      <c r="F55" s="317"/>
      <c r="G55" s="31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7"/>
  <sheetViews>
    <sheetView workbookViewId="0">
      <selection activeCell="G26" sqref="G26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318" t="s">
        <v>3</v>
      </c>
      <c r="B1" s="319"/>
      <c r="C1" s="185" t="s">
        <v>328</v>
      </c>
      <c r="D1" s="186"/>
      <c r="E1" s="187"/>
      <c r="F1" s="186"/>
      <c r="G1" s="188" t="s">
        <v>77</v>
      </c>
      <c r="H1" s="189" t="s">
        <v>104</v>
      </c>
      <c r="I1" s="190"/>
    </row>
    <row r="2" spans="1:57" ht="13.5" thickBot="1" x14ac:dyDescent="0.25">
      <c r="A2" s="320" t="s">
        <v>78</v>
      </c>
      <c r="B2" s="321"/>
      <c r="C2" s="191" t="s">
        <v>329</v>
      </c>
      <c r="D2" s="192"/>
      <c r="E2" s="193"/>
      <c r="F2" s="192"/>
      <c r="G2" s="322" t="s">
        <v>326</v>
      </c>
      <c r="H2" s="323"/>
      <c r="I2" s="324"/>
    </row>
    <row r="3" spans="1:57" ht="13.5" thickTop="1" x14ac:dyDescent="0.2">
      <c r="F3" s="124"/>
    </row>
    <row r="4" spans="1:57" ht="19.5" customHeight="1" x14ac:dyDescent="0.25">
      <c r="A4" s="194" t="s">
        <v>79</v>
      </c>
      <c r="B4" s="195"/>
      <c r="C4" s="195"/>
      <c r="D4" s="195"/>
      <c r="E4" s="196"/>
      <c r="F4" s="195"/>
      <c r="G4" s="195"/>
      <c r="H4" s="195"/>
      <c r="I4" s="195"/>
    </row>
    <row r="5" spans="1:57" ht="13.5" thickBot="1" x14ac:dyDescent="0.25"/>
    <row r="6" spans="1:57" s="124" customFormat="1" ht="13.5" thickBot="1" x14ac:dyDescent="0.25">
      <c r="A6" s="197"/>
      <c r="B6" s="198" t="s">
        <v>80</v>
      </c>
      <c r="C6" s="198"/>
      <c r="D6" s="199"/>
      <c r="E6" s="200" t="s">
        <v>26</v>
      </c>
      <c r="F6" s="201" t="s">
        <v>27</v>
      </c>
      <c r="G6" s="201" t="s">
        <v>28</v>
      </c>
      <c r="H6" s="201" t="s">
        <v>29</v>
      </c>
      <c r="I6" s="202" t="s">
        <v>30</v>
      </c>
    </row>
    <row r="7" spans="1:57" s="124" customFormat="1" x14ac:dyDescent="0.2">
      <c r="A7" s="295" t="str">
        <f>'M01 D.1.4b Pol'!B7</f>
        <v>713</v>
      </c>
      <c r="B7" s="63" t="str">
        <f>'M01 D.1.4b Pol'!C7</f>
        <v>Izolace tepelné</v>
      </c>
      <c r="D7" s="203"/>
      <c r="E7" s="296">
        <f>'M01 D.1.4b Pol'!BA33</f>
        <v>0</v>
      </c>
      <c r="F7" s="297">
        <f>'M01 D.1.4b Pol'!BB33</f>
        <v>0</v>
      </c>
      <c r="G7" s="297">
        <f>'M01 D.1.4b Pol'!BC33</f>
        <v>0</v>
      </c>
      <c r="H7" s="297">
        <f>'M01 D.1.4b Pol'!BD33</f>
        <v>0</v>
      </c>
      <c r="I7" s="298">
        <f>'M01 D.1.4b Pol'!BE33</f>
        <v>0</v>
      </c>
    </row>
    <row r="8" spans="1:57" s="124" customFormat="1" x14ac:dyDescent="0.2">
      <c r="A8" s="295" t="str">
        <f>'M01 D.1.4b Pol'!B34</f>
        <v>730</v>
      </c>
      <c r="B8" s="63" t="str">
        <f>'M01 D.1.4b Pol'!C34</f>
        <v>Ústřední vytápění</v>
      </c>
      <c r="D8" s="203"/>
      <c r="E8" s="296">
        <f>'M01 D.1.4b Pol'!BA40</f>
        <v>0</v>
      </c>
      <c r="F8" s="297">
        <f>'M01 D.1.4b Pol'!BB40</f>
        <v>0</v>
      </c>
      <c r="G8" s="297">
        <f>'M01 D.1.4b Pol'!BC40</f>
        <v>0</v>
      </c>
      <c r="H8" s="297">
        <f>'M01 D.1.4b Pol'!BD40</f>
        <v>0</v>
      </c>
      <c r="I8" s="298">
        <f>'M01 D.1.4b Pol'!BE40</f>
        <v>0</v>
      </c>
    </row>
    <row r="9" spans="1:57" s="124" customFormat="1" x14ac:dyDescent="0.2">
      <c r="A9" s="295" t="str">
        <f>'M01 D.1.4b Pol'!B41</f>
        <v>732</v>
      </c>
      <c r="B9" s="63" t="str">
        <f>'M01 D.1.4b Pol'!C41</f>
        <v>Strojovny</v>
      </c>
      <c r="D9" s="203"/>
      <c r="E9" s="296">
        <f>'M01 D.1.4b Pol'!BA63</f>
        <v>0</v>
      </c>
      <c r="F9" s="297">
        <f>'M01 D.1.4b Pol'!BB63</f>
        <v>0</v>
      </c>
      <c r="G9" s="297">
        <f>'M01 D.1.4b Pol'!BC63</f>
        <v>0</v>
      </c>
      <c r="H9" s="297">
        <f>'M01 D.1.4b Pol'!BD63</f>
        <v>0</v>
      </c>
      <c r="I9" s="298">
        <f>'M01 D.1.4b Pol'!BE63</f>
        <v>0</v>
      </c>
    </row>
    <row r="10" spans="1:57" s="124" customFormat="1" x14ac:dyDescent="0.2">
      <c r="A10" s="295" t="str">
        <f>'M01 D.1.4b Pol'!B64</f>
        <v>733</v>
      </c>
      <c r="B10" s="63" t="str">
        <f>'M01 D.1.4b Pol'!C64</f>
        <v>Rozvod potrubí</v>
      </c>
      <c r="D10" s="203"/>
      <c r="E10" s="296">
        <f>'M01 D.1.4b Pol'!BA82</f>
        <v>0</v>
      </c>
      <c r="F10" s="297">
        <f>'M01 D.1.4b Pol'!BB82</f>
        <v>0</v>
      </c>
      <c r="G10" s="297">
        <f>'M01 D.1.4b Pol'!BC82</f>
        <v>0</v>
      </c>
      <c r="H10" s="297">
        <f>'M01 D.1.4b Pol'!BD82</f>
        <v>0</v>
      </c>
      <c r="I10" s="298">
        <f>'M01 D.1.4b Pol'!BE82</f>
        <v>0</v>
      </c>
    </row>
    <row r="11" spans="1:57" s="124" customFormat="1" x14ac:dyDescent="0.2">
      <c r="A11" s="295" t="str">
        <f>'M01 D.1.4b Pol'!B83</f>
        <v>734</v>
      </c>
      <c r="B11" s="63" t="str">
        <f>'M01 D.1.4b Pol'!C83</f>
        <v>Armatury</v>
      </c>
      <c r="D11" s="203"/>
      <c r="E11" s="296">
        <f>'M01 D.1.4b Pol'!BA123</f>
        <v>0</v>
      </c>
      <c r="F11" s="297">
        <f>'M01 D.1.4b Pol'!BB123</f>
        <v>0</v>
      </c>
      <c r="G11" s="297">
        <f>'M01 D.1.4b Pol'!BC123</f>
        <v>0</v>
      </c>
      <c r="H11" s="297">
        <f>'M01 D.1.4b Pol'!BD123</f>
        <v>0</v>
      </c>
      <c r="I11" s="298">
        <f>'M01 D.1.4b Pol'!BE123</f>
        <v>0</v>
      </c>
    </row>
    <row r="12" spans="1:57" s="124" customFormat="1" ht="13.5" thickBot="1" x14ac:dyDescent="0.25">
      <c r="A12" s="295" t="str">
        <f>'M01 D.1.4b Pol'!B124</f>
        <v>735</v>
      </c>
      <c r="B12" s="63" t="str">
        <f>'M01 D.1.4b Pol'!C124</f>
        <v>Otopná tělesa</v>
      </c>
      <c r="D12" s="203"/>
      <c r="E12" s="296">
        <f>'M01 D.1.4b Pol'!BA161</f>
        <v>0</v>
      </c>
      <c r="F12" s="297">
        <f>'M01 D.1.4b Pol'!BB161</f>
        <v>0</v>
      </c>
      <c r="G12" s="297">
        <f>'M01 D.1.4b Pol'!BC161</f>
        <v>0</v>
      </c>
      <c r="H12" s="297">
        <f>'M01 D.1.4b Pol'!BD161</f>
        <v>0</v>
      </c>
      <c r="I12" s="298">
        <f>'M01 D.1.4b Pol'!BE161</f>
        <v>0</v>
      </c>
    </row>
    <row r="13" spans="1:57" s="13" customFormat="1" ht="13.5" thickBot="1" x14ac:dyDescent="0.25">
      <c r="A13" s="204"/>
      <c r="B13" s="205" t="s">
        <v>81</v>
      </c>
      <c r="C13" s="205"/>
      <c r="D13" s="206"/>
      <c r="E13" s="207">
        <f>SUM(E7:E12)</f>
        <v>0</v>
      </c>
      <c r="F13" s="208">
        <f>SUM(F7:F12)</f>
        <v>0</v>
      </c>
      <c r="G13" s="208">
        <f>SUM(G7:G12)</f>
        <v>0</v>
      </c>
      <c r="H13" s="208">
        <f>SUM(H7:H12)</f>
        <v>0</v>
      </c>
      <c r="I13" s="209">
        <f>SUM(I7:I12)</f>
        <v>0</v>
      </c>
    </row>
    <row r="14" spans="1:57" x14ac:dyDescent="0.2">
      <c r="A14" s="124"/>
      <c r="B14" s="124"/>
      <c r="C14" s="124"/>
      <c r="D14" s="124"/>
      <c r="E14" s="124"/>
      <c r="F14" s="124"/>
      <c r="G14" s="124"/>
      <c r="H14" s="124"/>
      <c r="I14" s="124"/>
    </row>
    <row r="15" spans="1:57" ht="19.5" customHeight="1" x14ac:dyDescent="0.25">
      <c r="A15" s="195" t="s">
        <v>82</v>
      </c>
      <c r="B15" s="195"/>
      <c r="C15" s="195"/>
      <c r="D15" s="195"/>
      <c r="E15" s="195"/>
      <c r="F15" s="195"/>
      <c r="G15" s="210"/>
      <c r="H15" s="195"/>
      <c r="I15" s="195"/>
      <c r="BA15" s="130"/>
      <c r="BB15" s="130"/>
      <c r="BC15" s="130"/>
      <c r="BD15" s="130"/>
      <c r="BE15" s="130"/>
    </row>
    <row r="16" spans="1:57" ht="13.5" thickBot="1" x14ac:dyDescent="0.25"/>
    <row r="17" spans="1:53" x14ac:dyDescent="0.2">
      <c r="A17" s="161" t="s">
        <v>83</v>
      </c>
      <c r="B17" s="162"/>
      <c r="C17" s="162"/>
      <c r="D17" s="211"/>
      <c r="E17" s="212" t="s">
        <v>84</v>
      </c>
      <c r="F17" s="213" t="s">
        <v>13</v>
      </c>
      <c r="G17" s="214" t="s">
        <v>85</v>
      </c>
      <c r="H17" s="215"/>
      <c r="I17" s="216" t="s">
        <v>84</v>
      </c>
    </row>
    <row r="18" spans="1:53" x14ac:dyDescent="0.2">
      <c r="A18" s="217" t="s">
        <v>317</v>
      </c>
      <c r="B18" s="218"/>
      <c r="C18" s="218"/>
      <c r="D18" s="219"/>
      <c r="E18" s="220">
        <v>0</v>
      </c>
      <c r="F18" s="221">
        <v>0</v>
      </c>
      <c r="G18" s="222">
        <v>0</v>
      </c>
      <c r="H18" s="223"/>
      <c r="I18" s="224">
        <f t="shared" ref="I18:I25" si="0">E18+F18*G18/100</f>
        <v>0</v>
      </c>
      <c r="BA18">
        <v>0</v>
      </c>
    </row>
    <row r="19" spans="1:53" x14ac:dyDescent="0.2">
      <c r="A19" s="217" t="s">
        <v>318</v>
      </c>
      <c r="B19" s="218"/>
      <c r="C19" s="218"/>
      <c r="D19" s="219"/>
      <c r="E19" s="220">
        <v>0</v>
      </c>
      <c r="F19" s="221">
        <v>0</v>
      </c>
      <c r="G19" s="222">
        <v>0</v>
      </c>
      <c r="H19" s="223"/>
      <c r="I19" s="224">
        <f t="shared" si="0"/>
        <v>0</v>
      </c>
      <c r="BA19">
        <v>0</v>
      </c>
    </row>
    <row r="20" spans="1:53" x14ac:dyDescent="0.2">
      <c r="A20" s="217" t="s">
        <v>319</v>
      </c>
      <c r="B20" s="218"/>
      <c r="C20" s="218"/>
      <c r="D20" s="219"/>
      <c r="E20" s="220">
        <v>0</v>
      </c>
      <c r="F20" s="221">
        <v>0</v>
      </c>
      <c r="G20" s="222">
        <v>0</v>
      </c>
      <c r="H20" s="223"/>
      <c r="I20" s="224">
        <f t="shared" si="0"/>
        <v>0</v>
      </c>
      <c r="BA20">
        <v>0</v>
      </c>
    </row>
    <row r="21" spans="1:53" x14ac:dyDescent="0.2">
      <c r="A21" s="217" t="s">
        <v>320</v>
      </c>
      <c r="B21" s="218"/>
      <c r="C21" s="218"/>
      <c r="D21" s="219"/>
      <c r="E21" s="220">
        <v>0</v>
      </c>
      <c r="F21" s="221">
        <v>0</v>
      </c>
      <c r="G21" s="222">
        <v>0</v>
      </c>
      <c r="H21" s="223"/>
      <c r="I21" s="224">
        <f t="shared" si="0"/>
        <v>0</v>
      </c>
      <c r="BA21">
        <v>0</v>
      </c>
    </row>
    <row r="22" spans="1:53" x14ac:dyDescent="0.2">
      <c r="A22" s="217" t="s">
        <v>321</v>
      </c>
      <c r="B22" s="218"/>
      <c r="C22" s="218"/>
      <c r="D22" s="219"/>
      <c r="E22" s="220">
        <v>0</v>
      </c>
      <c r="F22" s="221">
        <v>0</v>
      </c>
      <c r="G22" s="222">
        <v>0</v>
      </c>
      <c r="H22" s="223"/>
      <c r="I22" s="224">
        <f t="shared" si="0"/>
        <v>0</v>
      </c>
      <c r="BA22">
        <v>1</v>
      </c>
    </row>
    <row r="23" spans="1:53" x14ac:dyDescent="0.2">
      <c r="A23" s="217" t="s">
        <v>322</v>
      </c>
      <c r="B23" s="218"/>
      <c r="C23" s="218"/>
      <c r="D23" s="219"/>
      <c r="E23" s="220">
        <v>0</v>
      </c>
      <c r="F23" s="221">
        <v>0</v>
      </c>
      <c r="G23" s="222">
        <v>0</v>
      </c>
      <c r="H23" s="223"/>
      <c r="I23" s="224">
        <f t="shared" si="0"/>
        <v>0</v>
      </c>
      <c r="BA23">
        <v>1</v>
      </c>
    </row>
    <row r="24" spans="1:53" x14ac:dyDescent="0.2">
      <c r="A24" s="217" t="s">
        <v>323</v>
      </c>
      <c r="B24" s="218"/>
      <c r="C24" s="218"/>
      <c r="D24" s="219"/>
      <c r="E24" s="220">
        <v>0</v>
      </c>
      <c r="F24" s="221">
        <v>0</v>
      </c>
      <c r="G24" s="222">
        <v>0</v>
      </c>
      <c r="H24" s="223"/>
      <c r="I24" s="224">
        <f t="shared" si="0"/>
        <v>0</v>
      </c>
      <c r="BA24">
        <v>2</v>
      </c>
    </row>
    <row r="25" spans="1:53" x14ac:dyDescent="0.2">
      <c r="A25" s="217" t="s">
        <v>324</v>
      </c>
      <c r="B25" s="218"/>
      <c r="C25" s="218"/>
      <c r="D25" s="219"/>
      <c r="E25" s="220">
        <v>0</v>
      </c>
      <c r="F25" s="221">
        <v>0</v>
      </c>
      <c r="G25" s="222">
        <v>0</v>
      </c>
      <c r="H25" s="223"/>
      <c r="I25" s="224">
        <f t="shared" si="0"/>
        <v>0</v>
      </c>
      <c r="BA25">
        <v>2</v>
      </c>
    </row>
    <row r="26" spans="1:53" ht="13.5" thickBot="1" x14ac:dyDescent="0.25">
      <c r="A26" s="225"/>
      <c r="B26" s="226" t="s">
        <v>86</v>
      </c>
      <c r="C26" s="227"/>
      <c r="D26" s="228"/>
      <c r="E26" s="229"/>
      <c r="F26" s="230"/>
      <c r="G26" s="230"/>
      <c r="H26" s="325">
        <f>SUM(I18:I25)</f>
        <v>0</v>
      </c>
      <c r="I26" s="326"/>
    </row>
    <row r="28" spans="1:53" x14ac:dyDescent="0.2">
      <c r="B28" s="13"/>
      <c r="F28" s="231"/>
      <c r="G28" s="232"/>
      <c r="H28" s="232"/>
      <c r="I28" s="46"/>
    </row>
    <row r="29" spans="1:53" x14ac:dyDescent="0.2">
      <c r="F29" s="231"/>
      <c r="G29" s="232"/>
      <c r="H29" s="232"/>
      <c r="I29" s="46"/>
    </row>
    <row r="30" spans="1:53" x14ac:dyDescent="0.2">
      <c r="F30" s="231"/>
      <c r="G30" s="232"/>
      <c r="H30" s="232"/>
      <c r="I30" s="46"/>
    </row>
    <row r="31" spans="1:53" x14ac:dyDescent="0.2">
      <c r="F31" s="231"/>
      <c r="G31" s="232"/>
      <c r="H31" s="232"/>
      <c r="I31" s="46"/>
    </row>
    <row r="32" spans="1:53" x14ac:dyDescent="0.2">
      <c r="F32" s="231"/>
      <c r="G32" s="232"/>
      <c r="H32" s="232"/>
      <c r="I32" s="46"/>
    </row>
    <row r="33" spans="6:9" x14ac:dyDescent="0.2">
      <c r="F33" s="231"/>
      <c r="G33" s="232"/>
      <c r="H33" s="232"/>
      <c r="I33" s="46"/>
    </row>
    <row r="34" spans="6:9" x14ac:dyDescent="0.2">
      <c r="F34" s="231"/>
      <c r="G34" s="232"/>
      <c r="H34" s="232"/>
      <c r="I34" s="46"/>
    </row>
    <row r="35" spans="6:9" x14ac:dyDescent="0.2">
      <c r="F35" s="231"/>
      <c r="G35" s="232"/>
      <c r="H35" s="232"/>
      <c r="I35" s="46"/>
    </row>
    <row r="36" spans="6:9" x14ac:dyDescent="0.2">
      <c r="F36" s="231"/>
      <c r="G36" s="232"/>
      <c r="H36" s="232"/>
      <c r="I36" s="46"/>
    </row>
    <row r="37" spans="6:9" x14ac:dyDescent="0.2">
      <c r="F37" s="231"/>
      <c r="G37" s="232"/>
      <c r="H37" s="232"/>
      <c r="I37" s="46"/>
    </row>
    <row r="38" spans="6:9" x14ac:dyDescent="0.2">
      <c r="F38" s="231"/>
      <c r="G38" s="232"/>
      <c r="H38" s="232"/>
      <c r="I38" s="46"/>
    </row>
    <row r="39" spans="6:9" x14ac:dyDescent="0.2">
      <c r="F39" s="231"/>
      <c r="G39" s="232"/>
      <c r="H39" s="232"/>
      <c r="I39" s="46"/>
    </row>
    <row r="40" spans="6:9" x14ac:dyDescent="0.2">
      <c r="F40" s="231"/>
      <c r="G40" s="232"/>
      <c r="H40" s="232"/>
      <c r="I40" s="46"/>
    </row>
    <row r="41" spans="6:9" x14ac:dyDescent="0.2">
      <c r="F41" s="231"/>
      <c r="G41" s="232"/>
      <c r="H41" s="232"/>
      <c r="I41" s="46"/>
    </row>
    <row r="42" spans="6:9" x14ac:dyDescent="0.2">
      <c r="F42" s="231"/>
      <c r="G42" s="232"/>
      <c r="H42" s="232"/>
      <c r="I42" s="46"/>
    </row>
    <row r="43" spans="6:9" x14ac:dyDescent="0.2">
      <c r="F43" s="231"/>
      <c r="G43" s="232"/>
      <c r="H43" s="232"/>
      <c r="I43" s="46"/>
    </row>
    <row r="44" spans="6:9" x14ac:dyDescent="0.2">
      <c r="F44" s="231"/>
      <c r="G44" s="232"/>
      <c r="H44" s="232"/>
      <c r="I44" s="46"/>
    </row>
    <row r="45" spans="6:9" x14ac:dyDescent="0.2">
      <c r="F45" s="231"/>
      <c r="G45" s="232"/>
      <c r="H45" s="232"/>
      <c r="I45" s="46"/>
    </row>
    <row r="46" spans="6:9" x14ac:dyDescent="0.2">
      <c r="F46" s="231"/>
      <c r="G46" s="232"/>
      <c r="H46" s="232"/>
      <c r="I46" s="46"/>
    </row>
    <row r="47" spans="6:9" x14ac:dyDescent="0.2">
      <c r="F47" s="231"/>
      <c r="G47" s="232"/>
      <c r="H47" s="232"/>
      <c r="I47" s="46"/>
    </row>
    <row r="48" spans="6:9" x14ac:dyDescent="0.2">
      <c r="F48" s="231"/>
      <c r="G48" s="232"/>
      <c r="H48" s="232"/>
      <c r="I48" s="46"/>
    </row>
    <row r="49" spans="6:9" x14ac:dyDescent="0.2">
      <c r="F49" s="231"/>
      <c r="G49" s="232"/>
      <c r="H49" s="232"/>
      <c r="I49" s="46"/>
    </row>
    <row r="50" spans="6:9" x14ac:dyDescent="0.2">
      <c r="F50" s="231"/>
      <c r="G50" s="232"/>
      <c r="H50" s="232"/>
      <c r="I50" s="46"/>
    </row>
    <row r="51" spans="6:9" x14ac:dyDescent="0.2">
      <c r="F51" s="231"/>
      <c r="G51" s="232"/>
      <c r="H51" s="232"/>
      <c r="I51" s="46"/>
    </row>
    <row r="52" spans="6:9" x14ac:dyDescent="0.2">
      <c r="F52" s="231"/>
      <c r="G52" s="232"/>
      <c r="H52" s="232"/>
      <c r="I52" s="46"/>
    </row>
    <row r="53" spans="6:9" x14ac:dyDescent="0.2">
      <c r="F53" s="231"/>
      <c r="G53" s="232"/>
      <c r="H53" s="232"/>
      <c r="I53" s="46"/>
    </row>
    <row r="54" spans="6:9" x14ac:dyDescent="0.2">
      <c r="F54" s="231"/>
      <c r="G54" s="232"/>
      <c r="H54" s="232"/>
      <c r="I54" s="46"/>
    </row>
    <row r="55" spans="6:9" x14ac:dyDescent="0.2">
      <c r="F55" s="231"/>
      <c r="G55" s="232"/>
      <c r="H55" s="232"/>
      <c r="I55" s="46"/>
    </row>
    <row r="56" spans="6:9" x14ac:dyDescent="0.2">
      <c r="F56" s="231"/>
      <c r="G56" s="232"/>
      <c r="H56" s="232"/>
      <c r="I56" s="46"/>
    </row>
    <row r="57" spans="6:9" x14ac:dyDescent="0.2">
      <c r="F57" s="231"/>
      <c r="G57" s="232"/>
      <c r="H57" s="232"/>
      <c r="I57" s="46"/>
    </row>
    <row r="58" spans="6:9" x14ac:dyDescent="0.2">
      <c r="F58" s="231"/>
      <c r="G58" s="232"/>
      <c r="H58" s="232"/>
      <c r="I58" s="46"/>
    </row>
    <row r="59" spans="6:9" x14ac:dyDescent="0.2">
      <c r="F59" s="231"/>
      <c r="G59" s="232"/>
      <c r="H59" s="232"/>
      <c r="I59" s="46"/>
    </row>
    <row r="60" spans="6:9" x14ac:dyDescent="0.2">
      <c r="F60" s="231"/>
      <c r="G60" s="232"/>
      <c r="H60" s="232"/>
      <c r="I60" s="46"/>
    </row>
    <row r="61" spans="6:9" x14ac:dyDescent="0.2">
      <c r="F61" s="231"/>
      <c r="G61" s="232"/>
      <c r="H61" s="232"/>
      <c r="I61" s="46"/>
    </row>
    <row r="62" spans="6:9" x14ac:dyDescent="0.2">
      <c r="F62" s="231"/>
      <c r="G62" s="232"/>
      <c r="H62" s="232"/>
      <c r="I62" s="46"/>
    </row>
    <row r="63" spans="6:9" x14ac:dyDescent="0.2">
      <c r="F63" s="231"/>
      <c r="G63" s="232"/>
      <c r="H63" s="232"/>
      <c r="I63" s="46"/>
    </row>
    <row r="64" spans="6:9" x14ac:dyDescent="0.2">
      <c r="F64" s="231"/>
      <c r="G64" s="232"/>
      <c r="H64" s="232"/>
      <c r="I64" s="46"/>
    </row>
    <row r="65" spans="6:9" x14ac:dyDescent="0.2">
      <c r="F65" s="231"/>
      <c r="G65" s="232"/>
      <c r="H65" s="232"/>
      <c r="I65" s="46"/>
    </row>
    <row r="66" spans="6:9" x14ac:dyDescent="0.2">
      <c r="F66" s="231"/>
      <c r="G66" s="232"/>
      <c r="H66" s="232"/>
      <c r="I66" s="46"/>
    </row>
    <row r="67" spans="6:9" x14ac:dyDescent="0.2">
      <c r="F67" s="231"/>
      <c r="G67" s="232"/>
      <c r="H67" s="232"/>
      <c r="I67" s="46"/>
    </row>
    <row r="68" spans="6:9" x14ac:dyDescent="0.2">
      <c r="F68" s="231"/>
      <c r="G68" s="232"/>
      <c r="H68" s="232"/>
      <c r="I68" s="46"/>
    </row>
    <row r="69" spans="6:9" x14ac:dyDescent="0.2">
      <c r="F69" s="231"/>
      <c r="G69" s="232"/>
      <c r="H69" s="232"/>
      <c r="I69" s="46"/>
    </row>
    <row r="70" spans="6:9" x14ac:dyDescent="0.2">
      <c r="F70" s="231"/>
      <c r="G70" s="232"/>
      <c r="H70" s="232"/>
      <c r="I70" s="46"/>
    </row>
    <row r="71" spans="6:9" x14ac:dyDescent="0.2">
      <c r="F71" s="231"/>
      <c r="G71" s="232"/>
      <c r="H71" s="232"/>
      <c r="I71" s="46"/>
    </row>
    <row r="72" spans="6:9" x14ac:dyDescent="0.2">
      <c r="F72" s="231"/>
      <c r="G72" s="232"/>
      <c r="H72" s="232"/>
      <c r="I72" s="46"/>
    </row>
    <row r="73" spans="6:9" x14ac:dyDescent="0.2">
      <c r="F73" s="231"/>
      <c r="G73" s="232"/>
      <c r="H73" s="232"/>
      <c r="I73" s="46"/>
    </row>
    <row r="74" spans="6:9" x14ac:dyDescent="0.2">
      <c r="F74" s="231"/>
      <c r="G74" s="232"/>
      <c r="H74" s="232"/>
      <c r="I74" s="46"/>
    </row>
    <row r="75" spans="6:9" x14ac:dyDescent="0.2">
      <c r="F75" s="231"/>
      <c r="G75" s="232"/>
      <c r="H75" s="232"/>
      <c r="I75" s="46"/>
    </row>
    <row r="76" spans="6:9" x14ac:dyDescent="0.2">
      <c r="F76" s="231"/>
      <c r="G76" s="232"/>
      <c r="H76" s="232"/>
      <c r="I76" s="46"/>
    </row>
    <row r="77" spans="6:9" x14ac:dyDescent="0.2">
      <c r="F77" s="231"/>
      <c r="G77" s="232"/>
      <c r="H77" s="232"/>
      <c r="I77" s="46"/>
    </row>
  </sheetData>
  <mergeCells count="4">
    <mergeCell ref="A1:B1"/>
    <mergeCell ref="A2:B2"/>
    <mergeCell ref="G2:I2"/>
    <mergeCell ref="H26:I26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B234"/>
  <sheetViews>
    <sheetView showGridLines="0" showZeros="0" zoomScaleNormal="100" zoomScaleSheetLayoutView="100" workbookViewId="0">
      <selection activeCell="F8" sqref="F8"/>
    </sheetView>
  </sheetViews>
  <sheetFormatPr defaultRowHeight="12.75" x14ac:dyDescent="0.2"/>
  <cols>
    <col min="1" max="1" width="4.42578125" style="233" customWidth="1"/>
    <col min="2" max="2" width="11.5703125" style="233" customWidth="1"/>
    <col min="3" max="3" width="40.42578125" style="233" customWidth="1"/>
    <col min="4" max="4" width="5.5703125" style="233" customWidth="1"/>
    <col min="5" max="5" width="8.5703125" style="242" customWidth="1"/>
    <col min="6" max="6" width="9.85546875" style="233" customWidth="1"/>
    <col min="7" max="7" width="13.85546875" style="233" customWidth="1"/>
    <col min="8" max="8" width="11.7109375" style="233" hidden="1" customWidth="1"/>
    <col min="9" max="9" width="11.5703125" style="233" hidden="1" customWidth="1"/>
    <col min="10" max="10" width="11" style="233" hidden="1" customWidth="1"/>
    <col min="11" max="11" width="10.42578125" style="233" hidden="1" customWidth="1"/>
    <col min="12" max="12" width="75.42578125" style="233" customWidth="1"/>
    <col min="13" max="13" width="45.28515625" style="233" customWidth="1"/>
    <col min="14" max="16384" width="9.140625" style="233"/>
  </cols>
  <sheetData>
    <row r="1" spans="1:80" ht="15.75" x14ac:dyDescent="0.25">
      <c r="A1" s="330" t="s">
        <v>87</v>
      </c>
      <c r="B1" s="330"/>
      <c r="C1" s="330"/>
      <c r="D1" s="330"/>
      <c r="E1" s="330"/>
      <c r="F1" s="330"/>
      <c r="G1" s="330"/>
    </row>
    <row r="2" spans="1:80" ht="14.25" customHeight="1" thickBot="1" x14ac:dyDescent="0.25">
      <c r="B2" s="234"/>
      <c r="C2" s="235"/>
      <c r="D2" s="235"/>
      <c r="E2" s="236"/>
      <c r="F2" s="235"/>
      <c r="G2" s="235"/>
    </row>
    <row r="3" spans="1:80" ht="13.5" thickTop="1" x14ac:dyDescent="0.2">
      <c r="A3" s="318" t="s">
        <v>3</v>
      </c>
      <c r="B3" s="319"/>
      <c r="C3" s="185" t="s">
        <v>328</v>
      </c>
      <c r="D3" s="186"/>
      <c r="E3" s="237" t="s">
        <v>88</v>
      </c>
      <c r="F3" s="238" t="str">
        <f>'M01 D.1.4b Rek'!H1</f>
        <v>D.1.4b</v>
      </c>
      <c r="G3" s="239"/>
    </row>
    <row r="4" spans="1:80" ht="13.5" thickBot="1" x14ac:dyDescent="0.25">
      <c r="A4" s="331" t="s">
        <v>78</v>
      </c>
      <c r="B4" s="321"/>
      <c r="C4" s="191" t="s">
        <v>329</v>
      </c>
      <c r="D4" s="192"/>
      <c r="E4" s="332" t="str">
        <f>'M01 D.1.4b Rek'!G2</f>
        <v>Část ostatní</v>
      </c>
      <c r="F4" s="333"/>
      <c r="G4" s="334"/>
    </row>
    <row r="5" spans="1:80" ht="13.5" thickTop="1" x14ac:dyDescent="0.2">
      <c r="A5" s="240"/>
      <c r="B5" s="241"/>
      <c r="C5" s="241"/>
      <c r="G5" s="243"/>
    </row>
    <row r="6" spans="1:80" ht="27" customHeight="1" x14ac:dyDescent="0.2">
      <c r="A6" s="244" t="s">
        <v>89</v>
      </c>
      <c r="B6" s="245" t="s">
        <v>90</v>
      </c>
      <c r="C6" s="245" t="s">
        <v>91</v>
      </c>
      <c r="D6" s="245" t="s">
        <v>92</v>
      </c>
      <c r="E6" s="246" t="s">
        <v>93</v>
      </c>
      <c r="F6" s="245" t="s">
        <v>94</v>
      </c>
      <c r="G6" s="247" t="s">
        <v>95</v>
      </c>
      <c r="H6" s="248" t="s">
        <v>96</v>
      </c>
      <c r="I6" s="248" t="s">
        <v>97</v>
      </c>
      <c r="J6" s="248" t="s">
        <v>98</v>
      </c>
      <c r="K6" s="248" t="s">
        <v>99</v>
      </c>
    </row>
    <row r="7" spans="1:80" x14ac:dyDescent="0.2">
      <c r="A7" s="249" t="s">
        <v>100</v>
      </c>
      <c r="B7" s="250" t="s">
        <v>106</v>
      </c>
      <c r="C7" s="251" t="s">
        <v>107</v>
      </c>
      <c r="D7" s="252"/>
      <c r="E7" s="253"/>
      <c r="F7" s="253"/>
      <c r="G7" s="254"/>
      <c r="H7" s="255"/>
      <c r="I7" s="256"/>
      <c r="J7" s="257"/>
      <c r="K7" s="258"/>
      <c r="O7" s="259">
        <v>1</v>
      </c>
    </row>
    <row r="8" spans="1:80" ht="22.5" x14ac:dyDescent="0.2">
      <c r="A8" s="260">
        <v>1</v>
      </c>
      <c r="B8" s="261" t="s">
        <v>109</v>
      </c>
      <c r="C8" s="262" t="s">
        <v>110</v>
      </c>
      <c r="D8" s="263" t="s">
        <v>111</v>
      </c>
      <c r="E8" s="264">
        <v>280</v>
      </c>
      <c r="F8" s="264"/>
      <c r="G8" s="265">
        <f>E8*F8</f>
        <v>0</v>
      </c>
      <c r="H8" s="266">
        <v>1.9999999999992199E-5</v>
      </c>
      <c r="I8" s="267">
        <f>E8*H8</f>
        <v>5.5999999999978159E-3</v>
      </c>
      <c r="J8" s="266">
        <v>0</v>
      </c>
      <c r="K8" s="267">
        <f>E8*J8</f>
        <v>0</v>
      </c>
      <c r="O8" s="259">
        <v>2</v>
      </c>
      <c r="AA8" s="233">
        <v>1</v>
      </c>
      <c r="AB8" s="233">
        <v>7</v>
      </c>
      <c r="AC8" s="233">
        <v>7</v>
      </c>
      <c r="AZ8" s="233">
        <v>2</v>
      </c>
      <c r="BA8" s="233">
        <f>IF(AZ8=1,G8,0)</f>
        <v>0</v>
      </c>
      <c r="BB8" s="233">
        <f>IF(AZ8=2,G8,0)</f>
        <v>0</v>
      </c>
      <c r="BC8" s="233">
        <f>IF(AZ8=3,G8,0)</f>
        <v>0</v>
      </c>
      <c r="BD8" s="233">
        <f>IF(AZ8=4,G8,0)</f>
        <v>0</v>
      </c>
      <c r="BE8" s="233">
        <f>IF(AZ8=5,G8,0)</f>
        <v>0</v>
      </c>
      <c r="CA8" s="268">
        <v>1</v>
      </c>
      <c r="CB8" s="268">
        <v>7</v>
      </c>
    </row>
    <row r="9" spans="1:80" x14ac:dyDescent="0.2">
      <c r="A9" s="269"/>
      <c r="B9" s="270"/>
      <c r="C9" s="327" t="s">
        <v>112</v>
      </c>
      <c r="D9" s="328"/>
      <c r="E9" s="328"/>
      <c r="F9" s="328"/>
      <c r="G9" s="329"/>
      <c r="I9" s="271"/>
      <c r="K9" s="271"/>
      <c r="L9" s="272" t="s">
        <v>112</v>
      </c>
      <c r="O9" s="259">
        <v>3</v>
      </c>
    </row>
    <row r="10" spans="1:80" ht="22.5" x14ac:dyDescent="0.2">
      <c r="A10" s="260">
        <v>2</v>
      </c>
      <c r="B10" s="261" t="s">
        <v>113</v>
      </c>
      <c r="C10" s="262" t="s">
        <v>114</v>
      </c>
      <c r="D10" s="263" t="s">
        <v>111</v>
      </c>
      <c r="E10" s="264">
        <v>105</v>
      </c>
      <c r="F10" s="264"/>
      <c r="G10" s="265">
        <f>E10*F10</f>
        <v>0</v>
      </c>
      <c r="H10" s="266">
        <v>1.9999999999992199E-5</v>
      </c>
      <c r="I10" s="267">
        <f>E10*H10</f>
        <v>2.0999999999991811E-3</v>
      </c>
      <c r="J10" s="266">
        <v>0</v>
      </c>
      <c r="K10" s="267">
        <f>E10*J10</f>
        <v>0</v>
      </c>
      <c r="O10" s="259">
        <v>2</v>
      </c>
      <c r="AA10" s="233">
        <v>1</v>
      </c>
      <c r="AB10" s="233">
        <v>7</v>
      </c>
      <c r="AC10" s="233">
        <v>7</v>
      </c>
      <c r="AZ10" s="233">
        <v>2</v>
      </c>
      <c r="BA10" s="233">
        <f>IF(AZ10=1,G10,0)</f>
        <v>0</v>
      </c>
      <c r="BB10" s="233">
        <f>IF(AZ10=2,G10,0)</f>
        <v>0</v>
      </c>
      <c r="BC10" s="233">
        <f>IF(AZ10=3,G10,0)</f>
        <v>0</v>
      </c>
      <c r="BD10" s="233">
        <f>IF(AZ10=4,G10,0)</f>
        <v>0</v>
      </c>
      <c r="BE10" s="233">
        <f>IF(AZ10=5,G10,0)</f>
        <v>0</v>
      </c>
      <c r="CA10" s="268">
        <v>1</v>
      </c>
      <c r="CB10" s="268">
        <v>7</v>
      </c>
    </row>
    <row r="11" spans="1:80" x14ac:dyDescent="0.2">
      <c r="A11" s="269"/>
      <c r="B11" s="270"/>
      <c r="C11" s="327" t="s">
        <v>112</v>
      </c>
      <c r="D11" s="328"/>
      <c r="E11" s="328"/>
      <c r="F11" s="328"/>
      <c r="G11" s="329"/>
      <c r="I11" s="271"/>
      <c r="K11" s="271"/>
      <c r="L11" s="272" t="s">
        <v>112</v>
      </c>
      <c r="O11" s="259">
        <v>3</v>
      </c>
    </row>
    <row r="12" spans="1:80" ht="22.5" x14ac:dyDescent="0.2">
      <c r="A12" s="260">
        <v>3</v>
      </c>
      <c r="B12" s="261" t="s">
        <v>115</v>
      </c>
      <c r="C12" s="262" t="s">
        <v>116</v>
      </c>
      <c r="D12" s="263" t="s">
        <v>111</v>
      </c>
      <c r="E12" s="264">
        <v>2</v>
      </c>
      <c r="F12" s="264"/>
      <c r="G12" s="265">
        <f>E12*F12</f>
        <v>0</v>
      </c>
      <c r="H12" s="266">
        <v>3.00000000000022E-5</v>
      </c>
      <c r="I12" s="267">
        <f>E12*H12</f>
        <v>6.0000000000004399E-5</v>
      </c>
      <c r="J12" s="266">
        <v>0</v>
      </c>
      <c r="K12" s="267">
        <f>E12*J12</f>
        <v>0</v>
      </c>
      <c r="O12" s="259">
        <v>2</v>
      </c>
      <c r="AA12" s="233">
        <v>1</v>
      </c>
      <c r="AB12" s="233">
        <v>7</v>
      </c>
      <c r="AC12" s="233">
        <v>7</v>
      </c>
      <c r="AZ12" s="233">
        <v>2</v>
      </c>
      <c r="BA12" s="233">
        <f>IF(AZ12=1,G12,0)</f>
        <v>0</v>
      </c>
      <c r="BB12" s="233">
        <f>IF(AZ12=2,G12,0)</f>
        <v>0</v>
      </c>
      <c r="BC12" s="233">
        <f>IF(AZ12=3,G12,0)</f>
        <v>0</v>
      </c>
      <c r="BD12" s="233">
        <f>IF(AZ12=4,G12,0)</f>
        <v>0</v>
      </c>
      <c r="BE12" s="233">
        <f>IF(AZ12=5,G12,0)</f>
        <v>0</v>
      </c>
      <c r="CA12" s="268">
        <v>1</v>
      </c>
      <c r="CB12" s="268">
        <v>7</v>
      </c>
    </row>
    <row r="13" spans="1:80" x14ac:dyDescent="0.2">
      <c r="A13" s="269"/>
      <c r="B13" s="270"/>
      <c r="C13" s="327" t="s">
        <v>112</v>
      </c>
      <c r="D13" s="328"/>
      <c r="E13" s="328"/>
      <c r="F13" s="328"/>
      <c r="G13" s="329"/>
      <c r="I13" s="271"/>
      <c r="K13" s="271"/>
      <c r="L13" s="272" t="s">
        <v>112</v>
      </c>
      <c r="O13" s="259">
        <v>3</v>
      </c>
    </row>
    <row r="14" spans="1:80" ht="22.5" x14ac:dyDescent="0.2">
      <c r="A14" s="260">
        <v>4</v>
      </c>
      <c r="B14" s="261" t="s">
        <v>117</v>
      </c>
      <c r="C14" s="262" t="s">
        <v>118</v>
      </c>
      <c r="D14" s="263" t="s">
        <v>111</v>
      </c>
      <c r="E14" s="264">
        <v>45</v>
      </c>
      <c r="F14" s="264"/>
      <c r="G14" s="265">
        <f>E14*F14</f>
        <v>0</v>
      </c>
      <c r="H14" s="266">
        <v>3.9999999999984499E-5</v>
      </c>
      <c r="I14" s="267">
        <f>E14*H14</f>
        <v>1.7999999999993024E-3</v>
      </c>
      <c r="J14" s="266">
        <v>0</v>
      </c>
      <c r="K14" s="267">
        <f>E14*J14</f>
        <v>0</v>
      </c>
      <c r="O14" s="259">
        <v>2</v>
      </c>
      <c r="AA14" s="233">
        <v>1</v>
      </c>
      <c r="AB14" s="233">
        <v>7</v>
      </c>
      <c r="AC14" s="233">
        <v>7</v>
      </c>
      <c r="AZ14" s="233">
        <v>2</v>
      </c>
      <c r="BA14" s="233">
        <f>IF(AZ14=1,G14,0)</f>
        <v>0</v>
      </c>
      <c r="BB14" s="233">
        <f>IF(AZ14=2,G14,0)</f>
        <v>0</v>
      </c>
      <c r="BC14" s="233">
        <f>IF(AZ14=3,G14,0)</f>
        <v>0</v>
      </c>
      <c r="BD14" s="233">
        <f>IF(AZ14=4,G14,0)</f>
        <v>0</v>
      </c>
      <c r="BE14" s="233">
        <f>IF(AZ14=5,G14,0)</f>
        <v>0</v>
      </c>
      <c r="CA14" s="268">
        <v>1</v>
      </c>
      <c r="CB14" s="268">
        <v>7</v>
      </c>
    </row>
    <row r="15" spans="1:80" x14ac:dyDescent="0.2">
      <c r="A15" s="269"/>
      <c r="B15" s="270"/>
      <c r="C15" s="327" t="s">
        <v>112</v>
      </c>
      <c r="D15" s="328"/>
      <c r="E15" s="328"/>
      <c r="F15" s="328"/>
      <c r="G15" s="329"/>
      <c r="I15" s="271"/>
      <c r="K15" s="271"/>
      <c r="L15" s="272" t="s">
        <v>112</v>
      </c>
      <c r="O15" s="259">
        <v>3</v>
      </c>
    </row>
    <row r="16" spans="1:80" ht="22.5" x14ac:dyDescent="0.2">
      <c r="A16" s="260">
        <v>5</v>
      </c>
      <c r="B16" s="261" t="s">
        <v>119</v>
      </c>
      <c r="C16" s="262" t="s">
        <v>120</v>
      </c>
      <c r="D16" s="263" t="s">
        <v>111</v>
      </c>
      <c r="E16" s="264">
        <v>35</v>
      </c>
      <c r="F16" s="264"/>
      <c r="G16" s="265">
        <f>E16*F16</f>
        <v>0</v>
      </c>
      <c r="H16" s="266">
        <v>7.9999999999968998E-5</v>
      </c>
      <c r="I16" s="267">
        <f>E16*H16</f>
        <v>2.7999999999989149E-3</v>
      </c>
      <c r="J16" s="266">
        <v>0</v>
      </c>
      <c r="K16" s="267">
        <f>E16*J16</f>
        <v>0</v>
      </c>
      <c r="O16" s="259">
        <v>2</v>
      </c>
      <c r="AA16" s="233">
        <v>1</v>
      </c>
      <c r="AB16" s="233">
        <v>7</v>
      </c>
      <c r="AC16" s="233">
        <v>7</v>
      </c>
      <c r="AZ16" s="233">
        <v>2</v>
      </c>
      <c r="BA16" s="233">
        <f>IF(AZ16=1,G16,0)</f>
        <v>0</v>
      </c>
      <c r="BB16" s="233">
        <f>IF(AZ16=2,G16,0)</f>
        <v>0</v>
      </c>
      <c r="BC16" s="233">
        <f>IF(AZ16=3,G16,0)</f>
        <v>0</v>
      </c>
      <c r="BD16" s="233">
        <f>IF(AZ16=4,G16,0)</f>
        <v>0</v>
      </c>
      <c r="BE16" s="233">
        <f>IF(AZ16=5,G16,0)</f>
        <v>0</v>
      </c>
      <c r="CA16" s="268">
        <v>1</v>
      </c>
      <c r="CB16" s="268">
        <v>7</v>
      </c>
    </row>
    <row r="17" spans="1:80" x14ac:dyDescent="0.2">
      <c r="A17" s="269"/>
      <c r="B17" s="270"/>
      <c r="C17" s="327" t="s">
        <v>112</v>
      </c>
      <c r="D17" s="328"/>
      <c r="E17" s="328"/>
      <c r="F17" s="328"/>
      <c r="G17" s="329"/>
      <c r="I17" s="271"/>
      <c r="K17" s="271"/>
      <c r="L17" s="272" t="s">
        <v>112</v>
      </c>
      <c r="O17" s="259">
        <v>3</v>
      </c>
    </row>
    <row r="18" spans="1:80" ht="22.5" x14ac:dyDescent="0.2">
      <c r="A18" s="260">
        <v>6</v>
      </c>
      <c r="B18" s="261" t="s">
        <v>121</v>
      </c>
      <c r="C18" s="262" t="s">
        <v>122</v>
      </c>
      <c r="D18" s="263" t="s">
        <v>111</v>
      </c>
      <c r="E18" s="264">
        <v>5</v>
      </c>
      <c r="F18" s="264"/>
      <c r="G18" s="265">
        <f>E18*F18</f>
        <v>0</v>
      </c>
      <c r="H18" s="266">
        <v>6.0000000000004501E-5</v>
      </c>
      <c r="I18" s="267">
        <f>E18*H18</f>
        <v>3.0000000000002253E-4</v>
      </c>
      <c r="J18" s="266">
        <v>0</v>
      </c>
      <c r="K18" s="267">
        <f>E18*J18</f>
        <v>0</v>
      </c>
      <c r="O18" s="259">
        <v>2</v>
      </c>
      <c r="AA18" s="233">
        <v>1</v>
      </c>
      <c r="AB18" s="233">
        <v>7</v>
      </c>
      <c r="AC18" s="233">
        <v>7</v>
      </c>
      <c r="AZ18" s="233">
        <v>2</v>
      </c>
      <c r="BA18" s="233">
        <f>IF(AZ18=1,G18,0)</f>
        <v>0</v>
      </c>
      <c r="BB18" s="233">
        <f>IF(AZ18=2,G18,0)</f>
        <v>0</v>
      </c>
      <c r="BC18" s="233">
        <f>IF(AZ18=3,G18,0)</f>
        <v>0</v>
      </c>
      <c r="BD18" s="233">
        <f>IF(AZ18=4,G18,0)</f>
        <v>0</v>
      </c>
      <c r="BE18" s="233">
        <f>IF(AZ18=5,G18,0)</f>
        <v>0</v>
      </c>
      <c r="CA18" s="268">
        <v>1</v>
      </c>
      <c r="CB18" s="268">
        <v>7</v>
      </c>
    </row>
    <row r="19" spans="1:80" x14ac:dyDescent="0.2">
      <c r="A19" s="269"/>
      <c r="B19" s="270"/>
      <c r="C19" s="327" t="s">
        <v>112</v>
      </c>
      <c r="D19" s="328"/>
      <c r="E19" s="328"/>
      <c r="F19" s="328"/>
      <c r="G19" s="329"/>
      <c r="I19" s="271"/>
      <c r="K19" s="271"/>
      <c r="L19" s="272" t="s">
        <v>112</v>
      </c>
      <c r="O19" s="259">
        <v>3</v>
      </c>
    </row>
    <row r="20" spans="1:80" ht="22.5" x14ac:dyDescent="0.2">
      <c r="A20" s="260">
        <v>7</v>
      </c>
      <c r="B20" s="261" t="s">
        <v>123</v>
      </c>
      <c r="C20" s="262" t="s">
        <v>124</v>
      </c>
      <c r="D20" s="263" t="s">
        <v>111</v>
      </c>
      <c r="E20" s="264">
        <v>12</v>
      </c>
      <c r="F20" s="264"/>
      <c r="G20" s="265">
        <f>E20*F20</f>
        <v>0</v>
      </c>
      <c r="H20" s="266">
        <v>7.0000000000014495E-5</v>
      </c>
      <c r="I20" s="267">
        <f>E20*H20</f>
        <v>8.4000000000017394E-4</v>
      </c>
      <c r="J20" s="266">
        <v>0</v>
      </c>
      <c r="K20" s="267">
        <f>E20*J20</f>
        <v>0</v>
      </c>
      <c r="O20" s="259">
        <v>2</v>
      </c>
      <c r="AA20" s="233">
        <v>1</v>
      </c>
      <c r="AB20" s="233">
        <v>7</v>
      </c>
      <c r="AC20" s="233">
        <v>7</v>
      </c>
      <c r="AZ20" s="233">
        <v>2</v>
      </c>
      <c r="BA20" s="233">
        <f>IF(AZ20=1,G20,0)</f>
        <v>0</v>
      </c>
      <c r="BB20" s="233">
        <f>IF(AZ20=2,G20,0)</f>
        <v>0</v>
      </c>
      <c r="BC20" s="233">
        <f>IF(AZ20=3,G20,0)</f>
        <v>0</v>
      </c>
      <c r="BD20" s="233">
        <f>IF(AZ20=4,G20,0)</f>
        <v>0</v>
      </c>
      <c r="BE20" s="233">
        <f>IF(AZ20=5,G20,0)</f>
        <v>0</v>
      </c>
      <c r="CA20" s="268">
        <v>1</v>
      </c>
      <c r="CB20" s="268">
        <v>7</v>
      </c>
    </row>
    <row r="21" spans="1:80" x14ac:dyDescent="0.2">
      <c r="A21" s="269"/>
      <c r="B21" s="270"/>
      <c r="C21" s="327" t="s">
        <v>112</v>
      </c>
      <c r="D21" s="328"/>
      <c r="E21" s="328"/>
      <c r="F21" s="328"/>
      <c r="G21" s="329"/>
      <c r="I21" s="271"/>
      <c r="K21" s="271"/>
      <c r="L21" s="272" t="s">
        <v>112</v>
      </c>
      <c r="O21" s="259">
        <v>3</v>
      </c>
    </row>
    <row r="22" spans="1:80" ht="22.5" x14ac:dyDescent="0.2">
      <c r="A22" s="260">
        <v>8</v>
      </c>
      <c r="B22" s="261" t="s">
        <v>125</v>
      </c>
      <c r="C22" s="262" t="s">
        <v>126</v>
      </c>
      <c r="D22" s="263" t="s">
        <v>111</v>
      </c>
      <c r="E22" s="264">
        <v>2</v>
      </c>
      <c r="F22" s="264"/>
      <c r="G22" s="265">
        <f>E22*F22</f>
        <v>0</v>
      </c>
      <c r="H22" s="266">
        <v>1.20000000000009E-4</v>
      </c>
      <c r="I22" s="267">
        <f>E22*H22</f>
        <v>2.40000000000018E-4</v>
      </c>
      <c r="J22" s="266">
        <v>0</v>
      </c>
      <c r="K22" s="267">
        <f>E22*J22</f>
        <v>0</v>
      </c>
      <c r="O22" s="259">
        <v>2</v>
      </c>
      <c r="AA22" s="233">
        <v>1</v>
      </c>
      <c r="AB22" s="233">
        <v>7</v>
      </c>
      <c r="AC22" s="233">
        <v>7</v>
      </c>
      <c r="AZ22" s="233">
        <v>2</v>
      </c>
      <c r="BA22" s="233">
        <f>IF(AZ22=1,G22,0)</f>
        <v>0</v>
      </c>
      <c r="BB22" s="233">
        <f>IF(AZ22=2,G22,0)</f>
        <v>0</v>
      </c>
      <c r="BC22" s="233">
        <f>IF(AZ22=3,G22,0)</f>
        <v>0</v>
      </c>
      <c r="BD22" s="233">
        <f>IF(AZ22=4,G22,0)</f>
        <v>0</v>
      </c>
      <c r="BE22" s="233">
        <f>IF(AZ22=5,G22,0)</f>
        <v>0</v>
      </c>
      <c r="CA22" s="268">
        <v>1</v>
      </c>
      <c r="CB22" s="268">
        <v>7</v>
      </c>
    </row>
    <row r="23" spans="1:80" x14ac:dyDescent="0.2">
      <c r="A23" s="269"/>
      <c r="B23" s="270"/>
      <c r="C23" s="327" t="s">
        <v>112</v>
      </c>
      <c r="D23" s="328"/>
      <c r="E23" s="328"/>
      <c r="F23" s="328"/>
      <c r="G23" s="329"/>
      <c r="I23" s="271"/>
      <c r="K23" s="271"/>
      <c r="L23" s="272" t="s">
        <v>112</v>
      </c>
      <c r="O23" s="259">
        <v>3</v>
      </c>
    </row>
    <row r="24" spans="1:80" ht="22.5" x14ac:dyDescent="0.2">
      <c r="A24" s="260">
        <v>9</v>
      </c>
      <c r="B24" s="261" t="s">
        <v>127</v>
      </c>
      <c r="C24" s="262" t="s">
        <v>128</v>
      </c>
      <c r="D24" s="263" t="s">
        <v>111</v>
      </c>
      <c r="E24" s="264">
        <v>1</v>
      </c>
      <c r="F24" s="264"/>
      <c r="G24" s="265">
        <f>E24*F24</f>
        <v>0</v>
      </c>
      <c r="H24" s="266">
        <v>1.4000000000002899E-4</v>
      </c>
      <c r="I24" s="267">
        <f>E24*H24</f>
        <v>1.4000000000002899E-4</v>
      </c>
      <c r="J24" s="266">
        <v>0</v>
      </c>
      <c r="K24" s="267">
        <f>E24*J24</f>
        <v>0</v>
      </c>
      <c r="O24" s="259">
        <v>2</v>
      </c>
      <c r="AA24" s="233">
        <v>1</v>
      </c>
      <c r="AB24" s="233">
        <v>7</v>
      </c>
      <c r="AC24" s="233">
        <v>7</v>
      </c>
      <c r="AZ24" s="233">
        <v>2</v>
      </c>
      <c r="BA24" s="233">
        <f>IF(AZ24=1,G24,0)</f>
        <v>0</v>
      </c>
      <c r="BB24" s="233">
        <f>IF(AZ24=2,G24,0)</f>
        <v>0</v>
      </c>
      <c r="BC24" s="233">
        <f>IF(AZ24=3,G24,0)</f>
        <v>0</v>
      </c>
      <c r="BD24" s="233">
        <f>IF(AZ24=4,G24,0)</f>
        <v>0</v>
      </c>
      <c r="BE24" s="233">
        <f>IF(AZ24=5,G24,0)</f>
        <v>0</v>
      </c>
      <c r="CA24" s="268">
        <v>1</v>
      </c>
      <c r="CB24" s="268">
        <v>7</v>
      </c>
    </row>
    <row r="25" spans="1:80" x14ac:dyDescent="0.2">
      <c r="A25" s="269"/>
      <c r="B25" s="270"/>
      <c r="C25" s="327" t="s">
        <v>112</v>
      </c>
      <c r="D25" s="328"/>
      <c r="E25" s="328"/>
      <c r="F25" s="328"/>
      <c r="G25" s="329"/>
      <c r="I25" s="271"/>
      <c r="K25" s="271"/>
      <c r="L25" s="272" t="s">
        <v>112</v>
      </c>
      <c r="O25" s="259">
        <v>3</v>
      </c>
    </row>
    <row r="26" spans="1:80" ht="22.5" x14ac:dyDescent="0.2">
      <c r="A26" s="260">
        <v>10</v>
      </c>
      <c r="B26" s="261" t="s">
        <v>129</v>
      </c>
      <c r="C26" s="262" t="s">
        <v>130</v>
      </c>
      <c r="D26" s="263" t="s">
        <v>111</v>
      </c>
      <c r="E26" s="264">
        <v>7</v>
      </c>
      <c r="F26" s="264"/>
      <c r="G26" s="265">
        <f>E26*F26</f>
        <v>0</v>
      </c>
      <c r="H26" s="266">
        <v>1.59999999999938E-4</v>
      </c>
      <c r="I26" s="267">
        <f>E26*H26</f>
        <v>1.119999999999566E-3</v>
      </c>
      <c r="J26" s="266">
        <v>0</v>
      </c>
      <c r="K26" s="267">
        <f>E26*J26</f>
        <v>0</v>
      </c>
      <c r="O26" s="259">
        <v>2</v>
      </c>
      <c r="AA26" s="233">
        <v>1</v>
      </c>
      <c r="AB26" s="233">
        <v>7</v>
      </c>
      <c r="AC26" s="233">
        <v>7</v>
      </c>
      <c r="AZ26" s="233">
        <v>2</v>
      </c>
      <c r="BA26" s="233">
        <f>IF(AZ26=1,G26,0)</f>
        <v>0</v>
      </c>
      <c r="BB26" s="233">
        <f>IF(AZ26=2,G26,0)</f>
        <v>0</v>
      </c>
      <c r="BC26" s="233">
        <f>IF(AZ26=3,G26,0)</f>
        <v>0</v>
      </c>
      <c r="BD26" s="233">
        <f>IF(AZ26=4,G26,0)</f>
        <v>0</v>
      </c>
      <c r="BE26" s="233">
        <f>IF(AZ26=5,G26,0)</f>
        <v>0</v>
      </c>
      <c r="CA26" s="268">
        <v>1</v>
      </c>
      <c r="CB26" s="268">
        <v>7</v>
      </c>
    </row>
    <row r="27" spans="1:80" x14ac:dyDescent="0.2">
      <c r="A27" s="269"/>
      <c r="B27" s="270"/>
      <c r="C27" s="327" t="s">
        <v>112</v>
      </c>
      <c r="D27" s="328"/>
      <c r="E27" s="328"/>
      <c r="F27" s="328"/>
      <c r="G27" s="329"/>
      <c r="I27" s="271"/>
      <c r="K27" s="271"/>
      <c r="L27" s="272" t="s">
        <v>112</v>
      </c>
      <c r="O27" s="259">
        <v>3</v>
      </c>
    </row>
    <row r="28" spans="1:80" x14ac:dyDescent="0.2">
      <c r="A28" s="260">
        <v>11</v>
      </c>
      <c r="B28" s="261" t="s">
        <v>131</v>
      </c>
      <c r="C28" s="262" t="s">
        <v>132</v>
      </c>
      <c r="D28" s="263" t="s">
        <v>133</v>
      </c>
      <c r="E28" s="264">
        <v>0.05</v>
      </c>
      <c r="F28" s="264"/>
      <c r="G28" s="265">
        <f>E28*F28</f>
        <v>0</v>
      </c>
      <c r="H28" s="266">
        <v>0</v>
      </c>
      <c r="I28" s="267">
        <f>E28*H28</f>
        <v>0</v>
      </c>
      <c r="J28" s="266">
        <v>0</v>
      </c>
      <c r="K28" s="267">
        <f>E28*J28</f>
        <v>0</v>
      </c>
      <c r="O28" s="259">
        <v>2</v>
      </c>
      <c r="AA28" s="233">
        <v>1</v>
      </c>
      <c r="AB28" s="233">
        <v>5</v>
      </c>
      <c r="AC28" s="233">
        <v>5</v>
      </c>
      <c r="AZ28" s="233">
        <v>2</v>
      </c>
      <c r="BA28" s="233">
        <f>IF(AZ28=1,G28,0)</f>
        <v>0</v>
      </c>
      <c r="BB28" s="233">
        <f>IF(AZ28=2,G28,0)</f>
        <v>0</v>
      </c>
      <c r="BC28" s="233">
        <f>IF(AZ28=3,G28,0)</f>
        <v>0</v>
      </c>
      <c r="BD28" s="233">
        <f>IF(AZ28=4,G28,0)</f>
        <v>0</v>
      </c>
      <c r="BE28" s="233">
        <f>IF(AZ28=5,G28,0)</f>
        <v>0</v>
      </c>
      <c r="CA28" s="268">
        <v>1</v>
      </c>
      <c r="CB28" s="268">
        <v>5</v>
      </c>
    </row>
    <row r="29" spans="1:80" ht="22.5" x14ac:dyDescent="0.2">
      <c r="A29" s="260">
        <v>12</v>
      </c>
      <c r="B29" s="261" t="s">
        <v>134</v>
      </c>
      <c r="C29" s="262" t="s">
        <v>135</v>
      </c>
      <c r="D29" s="263" t="s">
        <v>136</v>
      </c>
      <c r="E29" s="264">
        <v>1</v>
      </c>
      <c r="F29" s="264"/>
      <c r="G29" s="265">
        <f>E29*F29</f>
        <v>0</v>
      </c>
      <c r="H29" s="266">
        <v>1.59999999999938E-4</v>
      </c>
      <c r="I29" s="267">
        <f>E29*H29</f>
        <v>1.59999999999938E-4</v>
      </c>
      <c r="J29" s="266"/>
      <c r="K29" s="267">
        <f>E29*J29</f>
        <v>0</v>
      </c>
      <c r="O29" s="259">
        <v>2</v>
      </c>
      <c r="AA29" s="233">
        <v>12</v>
      </c>
      <c r="AB29" s="233">
        <v>0</v>
      </c>
      <c r="AC29" s="233">
        <v>188</v>
      </c>
      <c r="AZ29" s="233">
        <v>2</v>
      </c>
      <c r="BA29" s="233">
        <f>IF(AZ29=1,G29,0)</f>
        <v>0</v>
      </c>
      <c r="BB29" s="233">
        <f>IF(AZ29=2,G29,0)</f>
        <v>0</v>
      </c>
      <c r="BC29" s="233">
        <f>IF(AZ29=3,G29,0)</f>
        <v>0</v>
      </c>
      <c r="BD29" s="233">
        <f>IF(AZ29=4,G29,0)</f>
        <v>0</v>
      </c>
      <c r="BE29" s="233">
        <f>IF(AZ29=5,G29,0)</f>
        <v>0</v>
      </c>
      <c r="CA29" s="268">
        <v>12</v>
      </c>
      <c r="CB29" s="268">
        <v>0</v>
      </c>
    </row>
    <row r="30" spans="1:80" x14ac:dyDescent="0.2">
      <c r="A30" s="269"/>
      <c r="B30" s="270"/>
      <c r="C30" s="327" t="s">
        <v>112</v>
      </c>
      <c r="D30" s="328"/>
      <c r="E30" s="328"/>
      <c r="F30" s="328"/>
      <c r="G30" s="329"/>
      <c r="I30" s="271"/>
      <c r="K30" s="271"/>
      <c r="L30" s="272" t="s">
        <v>112</v>
      </c>
      <c r="O30" s="259">
        <v>3</v>
      </c>
    </row>
    <row r="31" spans="1:80" ht="22.5" x14ac:dyDescent="0.2">
      <c r="A31" s="260">
        <v>13</v>
      </c>
      <c r="B31" s="261" t="s">
        <v>137</v>
      </c>
      <c r="C31" s="262" t="s">
        <v>138</v>
      </c>
      <c r="D31" s="263" t="s">
        <v>136</v>
      </c>
      <c r="E31" s="264">
        <v>2</v>
      </c>
      <c r="F31" s="264"/>
      <c r="G31" s="265">
        <f>E31*F31</f>
        <v>0</v>
      </c>
      <c r="H31" s="266">
        <v>0.150000000000091</v>
      </c>
      <c r="I31" s="267">
        <f>E31*H31</f>
        <v>0.30000000000018201</v>
      </c>
      <c r="J31" s="266"/>
      <c r="K31" s="267">
        <f>E31*J31</f>
        <v>0</v>
      </c>
      <c r="O31" s="259">
        <v>2</v>
      </c>
      <c r="AA31" s="233">
        <v>12</v>
      </c>
      <c r="AB31" s="233">
        <v>0</v>
      </c>
      <c r="AC31" s="233">
        <v>192</v>
      </c>
      <c r="AZ31" s="233">
        <v>2</v>
      </c>
      <c r="BA31" s="233">
        <f>IF(AZ31=1,G31,0)</f>
        <v>0</v>
      </c>
      <c r="BB31" s="233">
        <f>IF(AZ31=2,G31,0)</f>
        <v>0</v>
      </c>
      <c r="BC31" s="233">
        <f>IF(AZ31=3,G31,0)</f>
        <v>0</v>
      </c>
      <c r="BD31" s="233">
        <f>IF(AZ31=4,G31,0)</f>
        <v>0</v>
      </c>
      <c r="BE31" s="233">
        <f>IF(AZ31=5,G31,0)</f>
        <v>0</v>
      </c>
      <c r="CA31" s="268">
        <v>12</v>
      </c>
      <c r="CB31" s="268">
        <v>0</v>
      </c>
    </row>
    <row r="32" spans="1:80" ht="22.5" x14ac:dyDescent="0.2">
      <c r="A32" s="269"/>
      <c r="B32" s="270"/>
      <c r="C32" s="327" t="s">
        <v>139</v>
      </c>
      <c r="D32" s="328"/>
      <c r="E32" s="328"/>
      <c r="F32" s="328"/>
      <c r="G32" s="329"/>
      <c r="I32" s="271"/>
      <c r="K32" s="271"/>
      <c r="L32" s="272" t="s">
        <v>139</v>
      </c>
      <c r="O32" s="259">
        <v>3</v>
      </c>
    </row>
    <row r="33" spans="1:80" x14ac:dyDescent="0.2">
      <c r="A33" s="279"/>
      <c r="B33" s="280" t="s">
        <v>102</v>
      </c>
      <c r="C33" s="281" t="s">
        <v>108</v>
      </c>
      <c r="D33" s="282"/>
      <c r="E33" s="283"/>
      <c r="F33" s="284"/>
      <c r="G33" s="285">
        <f>SUM(G7:G32)</f>
        <v>0</v>
      </c>
      <c r="H33" s="286"/>
      <c r="I33" s="287">
        <f>SUM(I7:I32)</f>
        <v>0.31516000000017697</v>
      </c>
      <c r="J33" s="286"/>
      <c r="K33" s="287">
        <f>SUM(K7:K32)</f>
        <v>0</v>
      </c>
      <c r="O33" s="259">
        <v>4</v>
      </c>
      <c r="BA33" s="288">
        <f>SUM(BA7:BA32)</f>
        <v>0</v>
      </c>
      <c r="BB33" s="288">
        <f>SUM(BB7:BB32)</f>
        <v>0</v>
      </c>
      <c r="BC33" s="288">
        <f>SUM(BC7:BC32)</f>
        <v>0</v>
      </c>
      <c r="BD33" s="288">
        <f>SUM(BD7:BD32)</f>
        <v>0</v>
      </c>
      <c r="BE33" s="288">
        <f>SUM(BE7:BE32)</f>
        <v>0</v>
      </c>
    </row>
    <row r="34" spans="1:80" x14ac:dyDescent="0.2">
      <c r="A34" s="249" t="s">
        <v>100</v>
      </c>
      <c r="B34" s="250" t="s">
        <v>140</v>
      </c>
      <c r="C34" s="251" t="s">
        <v>141</v>
      </c>
      <c r="D34" s="252"/>
      <c r="E34" s="253"/>
      <c r="F34" s="253"/>
      <c r="G34" s="254"/>
      <c r="H34" s="255"/>
      <c r="I34" s="256"/>
      <c r="J34" s="257"/>
      <c r="K34" s="258"/>
      <c r="O34" s="259">
        <v>1</v>
      </c>
    </row>
    <row r="35" spans="1:80" x14ac:dyDescent="0.2">
      <c r="A35" s="260">
        <v>14</v>
      </c>
      <c r="B35" s="261" t="s">
        <v>143</v>
      </c>
      <c r="C35" s="262" t="s">
        <v>144</v>
      </c>
      <c r="D35" s="263" t="s">
        <v>145</v>
      </c>
      <c r="E35" s="264">
        <v>1</v>
      </c>
      <c r="F35" s="264"/>
      <c r="G35" s="265">
        <f>E35*F35</f>
        <v>0</v>
      </c>
      <c r="H35" s="266">
        <v>0</v>
      </c>
      <c r="I35" s="267">
        <f>E35*H35</f>
        <v>0</v>
      </c>
      <c r="J35" s="266">
        <v>0</v>
      </c>
      <c r="K35" s="267">
        <f>E35*J35</f>
        <v>0</v>
      </c>
      <c r="O35" s="259">
        <v>2</v>
      </c>
      <c r="AA35" s="233">
        <v>1</v>
      </c>
      <c r="AB35" s="233">
        <v>7</v>
      </c>
      <c r="AC35" s="233">
        <v>7</v>
      </c>
      <c r="AZ35" s="233">
        <v>2</v>
      </c>
      <c r="BA35" s="233">
        <f>IF(AZ35=1,G35,0)</f>
        <v>0</v>
      </c>
      <c r="BB35" s="233">
        <f>IF(AZ35=2,G35,0)</f>
        <v>0</v>
      </c>
      <c r="BC35" s="233">
        <f>IF(AZ35=3,G35,0)</f>
        <v>0</v>
      </c>
      <c r="BD35" s="233">
        <f>IF(AZ35=4,G35,0)</f>
        <v>0</v>
      </c>
      <c r="BE35" s="233">
        <f>IF(AZ35=5,G35,0)</f>
        <v>0</v>
      </c>
      <c r="CA35" s="268">
        <v>1</v>
      </c>
      <c r="CB35" s="268">
        <v>7</v>
      </c>
    </row>
    <row r="36" spans="1:80" x14ac:dyDescent="0.2">
      <c r="A36" s="260">
        <v>15</v>
      </c>
      <c r="B36" s="261" t="s">
        <v>146</v>
      </c>
      <c r="C36" s="262" t="s">
        <v>147</v>
      </c>
      <c r="D36" s="263" t="s">
        <v>148</v>
      </c>
      <c r="E36" s="264">
        <v>72</v>
      </c>
      <c r="F36" s="264"/>
      <c r="G36" s="265">
        <f>E36*F36</f>
        <v>0</v>
      </c>
      <c r="H36" s="266">
        <v>0</v>
      </c>
      <c r="I36" s="267">
        <f>E36*H36</f>
        <v>0</v>
      </c>
      <c r="J36" s="266"/>
      <c r="K36" s="267">
        <f>E36*J36</f>
        <v>0</v>
      </c>
      <c r="O36" s="259">
        <v>2</v>
      </c>
      <c r="AA36" s="233">
        <v>12</v>
      </c>
      <c r="AB36" s="233">
        <v>0</v>
      </c>
      <c r="AC36" s="233">
        <v>2</v>
      </c>
      <c r="AZ36" s="233">
        <v>2</v>
      </c>
      <c r="BA36" s="233">
        <f>IF(AZ36=1,G36,0)</f>
        <v>0</v>
      </c>
      <c r="BB36" s="233">
        <f>IF(AZ36=2,G36,0)</f>
        <v>0</v>
      </c>
      <c r="BC36" s="233">
        <f>IF(AZ36=3,G36,0)</f>
        <v>0</v>
      </c>
      <c r="BD36" s="233">
        <f>IF(AZ36=4,G36,0)</f>
        <v>0</v>
      </c>
      <c r="BE36" s="233">
        <f>IF(AZ36=5,G36,0)</f>
        <v>0</v>
      </c>
      <c r="CA36" s="268">
        <v>12</v>
      </c>
      <c r="CB36" s="268">
        <v>0</v>
      </c>
    </row>
    <row r="37" spans="1:80" ht="22.5" x14ac:dyDescent="0.2">
      <c r="A37" s="260">
        <v>16</v>
      </c>
      <c r="B37" s="261" t="s">
        <v>149</v>
      </c>
      <c r="C37" s="262" t="s">
        <v>150</v>
      </c>
      <c r="D37" s="263" t="s">
        <v>148</v>
      </c>
      <c r="E37" s="264">
        <v>72</v>
      </c>
      <c r="F37" s="264"/>
      <c r="G37" s="265">
        <f>E37*F37</f>
        <v>0</v>
      </c>
      <c r="H37" s="266">
        <v>0</v>
      </c>
      <c r="I37" s="267">
        <f>E37*H37</f>
        <v>0</v>
      </c>
      <c r="J37" s="266"/>
      <c r="K37" s="267">
        <f>E37*J37</f>
        <v>0</v>
      </c>
      <c r="O37" s="259">
        <v>2</v>
      </c>
      <c r="AA37" s="233">
        <v>12</v>
      </c>
      <c r="AB37" s="233">
        <v>0</v>
      </c>
      <c r="AC37" s="233">
        <v>3</v>
      </c>
      <c r="AZ37" s="233">
        <v>2</v>
      </c>
      <c r="BA37" s="233">
        <f>IF(AZ37=1,G37,0)</f>
        <v>0</v>
      </c>
      <c r="BB37" s="233">
        <f>IF(AZ37=2,G37,0)</f>
        <v>0</v>
      </c>
      <c r="BC37" s="233">
        <f>IF(AZ37=3,G37,0)</f>
        <v>0</v>
      </c>
      <c r="BD37" s="233">
        <f>IF(AZ37=4,G37,0)</f>
        <v>0</v>
      </c>
      <c r="BE37" s="233">
        <f>IF(AZ37=5,G37,0)</f>
        <v>0</v>
      </c>
      <c r="CA37" s="268">
        <v>12</v>
      </c>
      <c r="CB37" s="268">
        <v>0</v>
      </c>
    </row>
    <row r="38" spans="1:80" x14ac:dyDescent="0.2">
      <c r="A38" s="269"/>
      <c r="B38" s="270"/>
      <c r="C38" s="327" t="s">
        <v>151</v>
      </c>
      <c r="D38" s="328"/>
      <c r="E38" s="328"/>
      <c r="F38" s="328"/>
      <c r="G38" s="329"/>
      <c r="I38" s="271"/>
      <c r="K38" s="271"/>
      <c r="L38" s="272" t="s">
        <v>151</v>
      </c>
      <c r="O38" s="259">
        <v>3</v>
      </c>
    </row>
    <row r="39" spans="1:80" x14ac:dyDescent="0.2">
      <c r="A39" s="260">
        <v>17</v>
      </c>
      <c r="B39" s="261" t="s">
        <v>152</v>
      </c>
      <c r="C39" s="262" t="s">
        <v>153</v>
      </c>
      <c r="D39" s="263" t="s">
        <v>148</v>
      </c>
      <c r="E39" s="264">
        <v>24</v>
      </c>
      <c r="F39" s="264"/>
      <c r="G39" s="265">
        <f>E39*F39</f>
        <v>0</v>
      </c>
      <c r="H39" s="266">
        <v>0</v>
      </c>
      <c r="I39" s="267">
        <f>E39*H39</f>
        <v>0</v>
      </c>
      <c r="J39" s="266"/>
      <c r="K39" s="267">
        <f>E39*J39</f>
        <v>0</v>
      </c>
      <c r="O39" s="259">
        <v>2</v>
      </c>
      <c r="AA39" s="233">
        <v>10</v>
      </c>
      <c r="AB39" s="233">
        <v>0</v>
      </c>
      <c r="AC39" s="233">
        <v>8</v>
      </c>
      <c r="AZ39" s="233">
        <v>5</v>
      </c>
      <c r="BA39" s="233">
        <f>IF(AZ39=1,G39,0)</f>
        <v>0</v>
      </c>
      <c r="BB39" s="233">
        <f>IF(AZ39=2,G39,0)</f>
        <v>0</v>
      </c>
      <c r="BC39" s="233">
        <f>IF(AZ39=3,G39,0)</f>
        <v>0</v>
      </c>
      <c r="BD39" s="233">
        <f>IF(AZ39=4,G39,0)</f>
        <v>0</v>
      </c>
      <c r="BE39" s="233">
        <f>IF(AZ39=5,G39,0)</f>
        <v>0</v>
      </c>
      <c r="CA39" s="268">
        <v>10</v>
      </c>
      <c r="CB39" s="268">
        <v>0</v>
      </c>
    </row>
    <row r="40" spans="1:80" x14ac:dyDescent="0.2">
      <c r="A40" s="279"/>
      <c r="B40" s="280" t="s">
        <v>102</v>
      </c>
      <c r="C40" s="281" t="s">
        <v>142</v>
      </c>
      <c r="D40" s="282"/>
      <c r="E40" s="283"/>
      <c r="F40" s="284"/>
      <c r="G40" s="285">
        <f>SUM(G34:G39)</f>
        <v>0</v>
      </c>
      <c r="H40" s="286"/>
      <c r="I40" s="287">
        <f>SUM(I34:I39)</f>
        <v>0</v>
      </c>
      <c r="J40" s="286"/>
      <c r="K40" s="287">
        <f>SUM(K34:K39)</f>
        <v>0</v>
      </c>
      <c r="O40" s="259">
        <v>4</v>
      </c>
      <c r="BA40" s="288">
        <f>SUM(BA34:BA39)</f>
        <v>0</v>
      </c>
      <c r="BB40" s="288">
        <f>SUM(BB34:BB39)</f>
        <v>0</v>
      </c>
      <c r="BC40" s="288">
        <f>SUM(BC34:BC39)</f>
        <v>0</v>
      </c>
      <c r="BD40" s="288">
        <f>SUM(BD34:BD39)</f>
        <v>0</v>
      </c>
      <c r="BE40" s="288">
        <f>SUM(BE34:BE39)</f>
        <v>0</v>
      </c>
    </row>
    <row r="41" spans="1:80" x14ac:dyDescent="0.2">
      <c r="A41" s="249" t="s">
        <v>100</v>
      </c>
      <c r="B41" s="250" t="s">
        <v>154</v>
      </c>
      <c r="C41" s="251" t="s">
        <v>155</v>
      </c>
      <c r="D41" s="252"/>
      <c r="E41" s="253"/>
      <c r="F41" s="253"/>
      <c r="G41" s="254"/>
      <c r="H41" s="255"/>
      <c r="I41" s="256"/>
      <c r="J41" s="257"/>
      <c r="K41" s="258"/>
      <c r="O41" s="259">
        <v>1</v>
      </c>
    </row>
    <row r="42" spans="1:80" x14ac:dyDescent="0.2">
      <c r="A42" s="260">
        <v>18</v>
      </c>
      <c r="B42" s="261" t="s">
        <v>157</v>
      </c>
      <c r="C42" s="262" t="s">
        <v>158</v>
      </c>
      <c r="D42" s="263" t="s">
        <v>159</v>
      </c>
      <c r="E42" s="264">
        <v>6</v>
      </c>
      <c r="F42" s="264"/>
      <c r="G42" s="265">
        <f>E42*F42</f>
        <v>0</v>
      </c>
      <c r="H42" s="266">
        <v>0</v>
      </c>
      <c r="I42" s="267">
        <f>E42*H42</f>
        <v>0</v>
      </c>
      <c r="J42" s="266">
        <v>0</v>
      </c>
      <c r="K42" s="267">
        <f>E42*J42</f>
        <v>0</v>
      </c>
      <c r="O42" s="259">
        <v>2</v>
      </c>
      <c r="AA42" s="233">
        <v>1</v>
      </c>
      <c r="AB42" s="233">
        <v>7</v>
      </c>
      <c r="AC42" s="233">
        <v>7</v>
      </c>
      <c r="AZ42" s="233">
        <v>2</v>
      </c>
      <c r="BA42" s="233">
        <f>IF(AZ42=1,G42,0)</f>
        <v>0</v>
      </c>
      <c r="BB42" s="233">
        <f>IF(AZ42=2,G42,0)</f>
        <v>0</v>
      </c>
      <c r="BC42" s="233">
        <f>IF(AZ42=3,G42,0)</f>
        <v>0</v>
      </c>
      <c r="BD42" s="233">
        <f>IF(AZ42=4,G42,0)</f>
        <v>0</v>
      </c>
      <c r="BE42" s="233">
        <f>IF(AZ42=5,G42,0)</f>
        <v>0</v>
      </c>
      <c r="CA42" s="268">
        <v>1</v>
      </c>
      <c r="CB42" s="268">
        <v>7</v>
      </c>
    </row>
    <row r="43" spans="1:80" x14ac:dyDescent="0.2">
      <c r="A43" s="260">
        <v>19</v>
      </c>
      <c r="B43" s="261" t="s">
        <v>160</v>
      </c>
      <c r="C43" s="262" t="s">
        <v>161</v>
      </c>
      <c r="D43" s="263" t="s">
        <v>136</v>
      </c>
      <c r="E43" s="264">
        <v>1</v>
      </c>
      <c r="F43" s="264"/>
      <c r="G43" s="265">
        <f>E43*F43</f>
        <v>0</v>
      </c>
      <c r="H43" s="266">
        <v>4.99999999999945E-5</v>
      </c>
      <c r="I43" s="267">
        <f>E43*H43</f>
        <v>4.99999999999945E-5</v>
      </c>
      <c r="J43" s="266"/>
      <c r="K43" s="267">
        <f>E43*J43</f>
        <v>0</v>
      </c>
      <c r="O43" s="259">
        <v>2</v>
      </c>
      <c r="AA43" s="233">
        <v>12</v>
      </c>
      <c r="AB43" s="233">
        <v>0</v>
      </c>
      <c r="AC43" s="233">
        <v>145</v>
      </c>
      <c r="AZ43" s="233">
        <v>2</v>
      </c>
      <c r="BA43" s="233">
        <f>IF(AZ43=1,G43,0)</f>
        <v>0</v>
      </c>
      <c r="BB43" s="233">
        <f>IF(AZ43=2,G43,0)</f>
        <v>0</v>
      </c>
      <c r="BC43" s="233">
        <f>IF(AZ43=3,G43,0)</f>
        <v>0</v>
      </c>
      <c r="BD43" s="233">
        <f>IF(AZ43=4,G43,0)</f>
        <v>0</v>
      </c>
      <c r="BE43" s="233">
        <f>IF(AZ43=5,G43,0)</f>
        <v>0</v>
      </c>
      <c r="CA43" s="268">
        <v>12</v>
      </c>
      <c r="CB43" s="268">
        <v>0</v>
      </c>
    </row>
    <row r="44" spans="1:80" ht="22.5" x14ac:dyDescent="0.2">
      <c r="A44" s="269"/>
      <c r="B44" s="270"/>
      <c r="C44" s="327" t="s">
        <v>162</v>
      </c>
      <c r="D44" s="328"/>
      <c r="E44" s="328"/>
      <c r="F44" s="328"/>
      <c r="G44" s="329"/>
      <c r="I44" s="271"/>
      <c r="K44" s="271"/>
      <c r="L44" s="272" t="s">
        <v>162</v>
      </c>
      <c r="O44" s="259">
        <v>3</v>
      </c>
    </row>
    <row r="45" spans="1:80" x14ac:dyDescent="0.2">
      <c r="A45" s="260">
        <v>20</v>
      </c>
      <c r="B45" s="261" t="s">
        <v>163</v>
      </c>
      <c r="C45" s="262" t="s">
        <v>164</v>
      </c>
      <c r="D45" s="263" t="s">
        <v>136</v>
      </c>
      <c r="E45" s="264">
        <v>1</v>
      </c>
      <c r="F45" s="264"/>
      <c r="G45" s="265">
        <f>E45*F45</f>
        <v>0</v>
      </c>
      <c r="H45" s="266">
        <v>4.99999999999945E-5</v>
      </c>
      <c r="I45" s="267">
        <f>E45*H45</f>
        <v>4.99999999999945E-5</v>
      </c>
      <c r="J45" s="266"/>
      <c r="K45" s="267">
        <f>E45*J45</f>
        <v>0</v>
      </c>
      <c r="O45" s="259">
        <v>2</v>
      </c>
      <c r="AA45" s="233">
        <v>12</v>
      </c>
      <c r="AB45" s="233">
        <v>0</v>
      </c>
      <c r="AC45" s="233">
        <v>147</v>
      </c>
      <c r="AZ45" s="233">
        <v>2</v>
      </c>
      <c r="BA45" s="233">
        <f>IF(AZ45=1,G45,0)</f>
        <v>0</v>
      </c>
      <c r="BB45" s="233">
        <f>IF(AZ45=2,G45,0)</f>
        <v>0</v>
      </c>
      <c r="BC45" s="233">
        <f>IF(AZ45=3,G45,0)</f>
        <v>0</v>
      </c>
      <c r="BD45" s="233">
        <f>IF(AZ45=4,G45,0)</f>
        <v>0</v>
      </c>
      <c r="BE45" s="233">
        <f>IF(AZ45=5,G45,0)</f>
        <v>0</v>
      </c>
      <c r="CA45" s="268">
        <v>12</v>
      </c>
      <c r="CB45" s="268">
        <v>0</v>
      </c>
    </row>
    <row r="46" spans="1:80" ht="22.5" x14ac:dyDescent="0.2">
      <c r="A46" s="269"/>
      <c r="B46" s="270"/>
      <c r="C46" s="327" t="s">
        <v>165</v>
      </c>
      <c r="D46" s="328"/>
      <c r="E46" s="328"/>
      <c r="F46" s="328"/>
      <c r="G46" s="329"/>
      <c r="I46" s="271"/>
      <c r="K46" s="271"/>
      <c r="L46" s="272" t="s">
        <v>165</v>
      </c>
      <c r="O46" s="259">
        <v>3</v>
      </c>
    </row>
    <row r="47" spans="1:80" ht="22.5" x14ac:dyDescent="0.2">
      <c r="A47" s="260">
        <v>21</v>
      </c>
      <c r="B47" s="261" t="s">
        <v>166</v>
      </c>
      <c r="C47" s="262" t="s">
        <v>167</v>
      </c>
      <c r="D47" s="263" t="s">
        <v>136</v>
      </c>
      <c r="E47" s="264">
        <v>1</v>
      </c>
      <c r="F47" s="264"/>
      <c r="G47" s="265">
        <f>E47*F47</f>
        <v>0</v>
      </c>
      <c r="H47" s="266">
        <v>4.99999999999945E-5</v>
      </c>
      <c r="I47" s="267">
        <f>E47*H47</f>
        <v>4.99999999999945E-5</v>
      </c>
      <c r="J47" s="266"/>
      <c r="K47" s="267">
        <f>E47*J47</f>
        <v>0</v>
      </c>
      <c r="O47" s="259">
        <v>2</v>
      </c>
      <c r="AA47" s="233">
        <v>12</v>
      </c>
      <c r="AB47" s="233">
        <v>0</v>
      </c>
      <c r="AC47" s="233">
        <v>149</v>
      </c>
      <c r="AZ47" s="233">
        <v>2</v>
      </c>
      <c r="BA47" s="233">
        <f>IF(AZ47=1,G47,0)</f>
        <v>0</v>
      </c>
      <c r="BB47" s="233">
        <f>IF(AZ47=2,G47,0)</f>
        <v>0</v>
      </c>
      <c r="BC47" s="233">
        <f>IF(AZ47=3,G47,0)</f>
        <v>0</v>
      </c>
      <c r="BD47" s="233">
        <f>IF(AZ47=4,G47,0)</f>
        <v>0</v>
      </c>
      <c r="BE47" s="233">
        <f>IF(AZ47=5,G47,0)</f>
        <v>0</v>
      </c>
      <c r="CA47" s="268">
        <v>12</v>
      </c>
      <c r="CB47" s="268">
        <v>0</v>
      </c>
    </row>
    <row r="48" spans="1:80" ht="22.5" x14ac:dyDescent="0.2">
      <c r="A48" s="260">
        <v>22</v>
      </c>
      <c r="B48" s="261" t="s">
        <v>168</v>
      </c>
      <c r="C48" s="262" t="s">
        <v>169</v>
      </c>
      <c r="D48" s="263" t="s">
        <v>136</v>
      </c>
      <c r="E48" s="264">
        <v>1</v>
      </c>
      <c r="F48" s="264"/>
      <c r="G48" s="265">
        <f>E48*F48</f>
        <v>0</v>
      </c>
      <c r="H48" s="266">
        <v>5.7100000000005497E-3</v>
      </c>
      <c r="I48" s="267">
        <f>E48*H48</f>
        <v>5.7100000000005497E-3</v>
      </c>
      <c r="J48" s="266"/>
      <c r="K48" s="267">
        <f>E48*J48</f>
        <v>0</v>
      </c>
      <c r="O48" s="259">
        <v>2</v>
      </c>
      <c r="AA48" s="233">
        <v>12</v>
      </c>
      <c r="AB48" s="233">
        <v>0</v>
      </c>
      <c r="AC48" s="233">
        <v>8</v>
      </c>
      <c r="AZ48" s="233">
        <v>2</v>
      </c>
      <c r="BA48" s="233">
        <f>IF(AZ48=1,G48,0)</f>
        <v>0</v>
      </c>
      <c r="BB48" s="233">
        <f>IF(AZ48=2,G48,0)</f>
        <v>0</v>
      </c>
      <c r="BC48" s="233">
        <f>IF(AZ48=3,G48,0)</f>
        <v>0</v>
      </c>
      <c r="BD48" s="233">
        <f>IF(AZ48=4,G48,0)</f>
        <v>0</v>
      </c>
      <c r="BE48" s="233">
        <f>IF(AZ48=5,G48,0)</f>
        <v>0</v>
      </c>
      <c r="CA48" s="268">
        <v>12</v>
      </c>
      <c r="CB48" s="268">
        <v>0</v>
      </c>
    </row>
    <row r="49" spans="1:80" ht="22.5" x14ac:dyDescent="0.2">
      <c r="A49" s="269"/>
      <c r="B49" s="270"/>
      <c r="C49" s="327" t="s">
        <v>170</v>
      </c>
      <c r="D49" s="328"/>
      <c r="E49" s="328"/>
      <c r="F49" s="328"/>
      <c r="G49" s="329"/>
      <c r="I49" s="271"/>
      <c r="K49" s="271"/>
      <c r="L49" s="272" t="s">
        <v>170</v>
      </c>
      <c r="O49" s="259">
        <v>3</v>
      </c>
    </row>
    <row r="50" spans="1:80" x14ac:dyDescent="0.2">
      <c r="A50" s="269"/>
      <c r="B50" s="273"/>
      <c r="C50" s="335" t="s">
        <v>171</v>
      </c>
      <c r="D50" s="336"/>
      <c r="E50" s="274">
        <v>1</v>
      </c>
      <c r="F50" s="275"/>
      <c r="G50" s="276"/>
      <c r="H50" s="277"/>
      <c r="I50" s="271"/>
      <c r="J50" s="278"/>
      <c r="K50" s="271"/>
      <c r="M50" s="272" t="s">
        <v>171</v>
      </c>
      <c r="O50" s="259"/>
    </row>
    <row r="51" spans="1:80" ht="22.5" x14ac:dyDescent="0.2">
      <c r="A51" s="260">
        <v>23</v>
      </c>
      <c r="B51" s="261" t="s">
        <v>172</v>
      </c>
      <c r="C51" s="262" t="s">
        <v>169</v>
      </c>
      <c r="D51" s="263" t="s">
        <v>136</v>
      </c>
      <c r="E51" s="264">
        <v>1</v>
      </c>
      <c r="F51" s="264"/>
      <c r="G51" s="265">
        <f>E51*F51</f>
        <v>0</v>
      </c>
      <c r="H51" s="266">
        <v>5.7100000000005497E-3</v>
      </c>
      <c r="I51" s="267">
        <f>E51*H51</f>
        <v>5.7100000000005497E-3</v>
      </c>
      <c r="J51" s="266"/>
      <c r="K51" s="267">
        <f>E51*J51</f>
        <v>0</v>
      </c>
      <c r="O51" s="259">
        <v>2</v>
      </c>
      <c r="AA51" s="233">
        <v>12</v>
      </c>
      <c r="AB51" s="233">
        <v>0</v>
      </c>
      <c r="AC51" s="233">
        <v>151</v>
      </c>
      <c r="AZ51" s="233">
        <v>2</v>
      </c>
      <c r="BA51" s="233">
        <f>IF(AZ51=1,G51,0)</f>
        <v>0</v>
      </c>
      <c r="BB51" s="233">
        <f>IF(AZ51=2,G51,0)</f>
        <v>0</v>
      </c>
      <c r="BC51" s="233">
        <f>IF(AZ51=3,G51,0)</f>
        <v>0</v>
      </c>
      <c r="BD51" s="233">
        <f>IF(AZ51=4,G51,0)</f>
        <v>0</v>
      </c>
      <c r="BE51" s="233">
        <f>IF(AZ51=5,G51,0)</f>
        <v>0</v>
      </c>
      <c r="CA51" s="268">
        <v>12</v>
      </c>
      <c r="CB51" s="268">
        <v>0</v>
      </c>
    </row>
    <row r="52" spans="1:80" ht="22.5" x14ac:dyDescent="0.2">
      <c r="A52" s="269"/>
      <c r="B52" s="270"/>
      <c r="C52" s="327" t="s">
        <v>173</v>
      </c>
      <c r="D52" s="328"/>
      <c r="E52" s="328"/>
      <c r="F52" s="328"/>
      <c r="G52" s="329"/>
      <c r="I52" s="271"/>
      <c r="K52" s="271"/>
      <c r="L52" s="272" t="s">
        <v>173</v>
      </c>
      <c r="O52" s="259">
        <v>3</v>
      </c>
    </row>
    <row r="53" spans="1:80" x14ac:dyDescent="0.2">
      <c r="A53" s="269"/>
      <c r="B53" s="273"/>
      <c r="C53" s="335" t="s">
        <v>171</v>
      </c>
      <c r="D53" s="336"/>
      <c r="E53" s="274">
        <v>1</v>
      </c>
      <c r="F53" s="275"/>
      <c r="G53" s="276"/>
      <c r="H53" s="277"/>
      <c r="I53" s="271"/>
      <c r="J53" s="278"/>
      <c r="K53" s="271"/>
      <c r="M53" s="272" t="s">
        <v>171</v>
      </c>
      <c r="O53" s="259"/>
    </row>
    <row r="54" spans="1:80" ht="22.5" x14ac:dyDescent="0.2">
      <c r="A54" s="260">
        <v>24</v>
      </c>
      <c r="B54" s="261" t="s">
        <v>174</v>
      </c>
      <c r="C54" s="262" t="s">
        <v>175</v>
      </c>
      <c r="D54" s="263" t="s">
        <v>136</v>
      </c>
      <c r="E54" s="264">
        <v>1</v>
      </c>
      <c r="F54" s="264"/>
      <c r="G54" s="265">
        <f>E54*F54</f>
        <v>0</v>
      </c>
      <c r="H54" s="266">
        <v>5.7100000000005497E-3</v>
      </c>
      <c r="I54" s="267">
        <f>E54*H54</f>
        <v>5.7100000000005497E-3</v>
      </c>
      <c r="J54" s="266"/>
      <c r="K54" s="267">
        <f>E54*J54</f>
        <v>0</v>
      </c>
      <c r="O54" s="259">
        <v>2</v>
      </c>
      <c r="AA54" s="233">
        <v>12</v>
      </c>
      <c r="AB54" s="233">
        <v>0</v>
      </c>
      <c r="AC54" s="233">
        <v>150</v>
      </c>
      <c r="AZ54" s="233">
        <v>2</v>
      </c>
      <c r="BA54" s="233">
        <f>IF(AZ54=1,G54,0)</f>
        <v>0</v>
      </c>
      <c r="BB54" s="233">
        <f>IF(AZ54=2,G54,0)</f>
        <v>0</v>
      </c>
      <c r="BC54" s="233">
        <f>IF(AZ54=3,G54,0)</f>
        <v>0</v>
      </c>
      <c r="BD54" s="233">
        <f>IF(AZ54=4,G54,0)</f>
        <v>0</v>
      </c>
      <c r="BE54" s="233">
        <f>IF(AZ54=5,G54,0)</f>
        <v>0</v>
      </c>
      <c r="CA54" s="268">
        <v>12</v>
      </c>
      <c r="CB54" s="268">
        <v>0</v>
      </c>
    </row>
    <row r="55" spans="1:80" ht="22.5" x14ac:dyDescent="0.2">
      <c r="A55" s="269"/>
      <c r="B55" s="270"/>
      <c r="C55" s="327" t="s">
        <v>176</v>
      </c>
      <c r="D55" s="328"/>
      <c r="E55" s="328"/>
      <c r="F55" s="328"/>
      <c r="G55" s="329"/>
      <c r="I55" s="271"/>
      <c r="K55" s="271"/>
      <c r="L55" s="272" t="s">
        <v>176</v>
      </c>
      <c r="O55" s="259">
        <v>3</v>
      </c>
    </row>
    <row r="56" spans="1:80" x14ac:dyDescent="0.2">
      <c r="A56" s="269"/>
      <c r="B56" s="273"/>
      <c r="C56" s="335" t="s">
        <v>171</v>
      </c>
      <c r="D56" s="336"/>
      <c r="E56" s="274">
        <v>1</v>
      </c>
      <c r="F56" s="275"/>
      <c r="G56" s="276"/>
      <c r="H56" s="277"/>
      <c r="I56" s="271"/>
      <c r="J56" s="278"/>
      <c r="K56" s="271"/>
      <c r="M56" s="272" t="s">
        <v>171</v>
      </c>
      <c r="O56" s="259"/>
    </row>
    <row r="57" spans="1:80" ht="22.5" x14ac:dyDescent="0.2">
      <c r="A57" s="260">
        <v>25</v>
      </c>
      <c r="B57" s="261" t="s">
        <v>177</v>
      </c>
      <c r="C57" s="262" t="s">
        <v>178</v>
      </c>
      <c r="D57" s="263" t="s">
        <v>136</v>
      </c>
      <c r="E57" s="264">
        <v>1</v>
      </c>
      <c r="F57" s="264"/>
      <c r="G57" s="265">
        <f>E57*F57</f>
        <v>0</v>
      </c>
      <c r="H57" s="266">
        <v>5.7100000000005497E-3</v>
      </c>
      <c r="I57" s="267">
        <f>E57*H57</f>
        <v>5.7100000000005497E-3</v>
      </c>
      <c r="J57" s="266"/>
      <c r="K57" s="267">
        <f>E57*J57</f>
        <v>0</v>
      </c>
      <c r="O57" s="259">
        <v>2</v>
      </c>
      <c r="AA57" s="233">
        <v>12</v>
      </c>
      <c r="AB57" s="233">
        <v>0</v>
      </c>
      <c r="AC57" s="233">
        <v>152</v>
      </c>
      <c r="AZ57" s="233">
        <v>2</v>
      </c>
      <c r="BA57" s="233">
        <f>IF(AZ57=1,G57,0)</f>
        <v>0</v>
      </c>
      <c r="BB57" s="233">
        <f>IF(AZ57=2,G57,0)</f>
        <v>0</v>
      </c>
      <c r="BC57" s="233">
        <f>IF(AZ57=3,G57,0)</f>
        <v>0</v>
      </c>
      <c r="BD57" s="233">
        <f>IF(AZ57=4,G57,0)</f>
        <v>0</v>
      </c>
      <c r="BE57" s="233">
        <f>IF(AZ57=5,G57,0)</f>
        <v>0</v>
      </c>
      <c r="CA57" s="268">
        <v>12</v>
      </c>
      <c r="CB57" s="268">
        <v>0</v>
      </c>
    </row>
    <row r="58" spans="1:80" x14ac:dyDescent="0.2">
      <c r="A58" s="269"/>
      <c r="B58" s="270"/>
      <c r="C58" s="327" t="s">
        <v>179</v>
      </c>
      <c r="D58" s="328"/>
      <c r="E58" s="328"/>
      <c r="F58" s="328"/>
      <c r="G58" s="329"/>
      <c r="I58" s="271"/>
      <c r="K58" s="271"/>
      <c r="L58" s="272" t="s">
        <v>179</v>
      </c>
      <c r="O58" s="259">
        <v>3</v>
      </c>
    </row>
    <row r="59" spans="1:80" x14ac:dyDescent="0.2">
      <c r="A59" s="269"/>
      <c r="B59" s="273"/>
      <c r="C59" s="335" t="s">
        <v>171</v>
      </c>
      <c r="D59" s="336"/>
      <c r="E59" s="274">
        <v>1</v>
      </c>
      <c r="F59" s="275"/>
      <c r="G59" s="276"/>
      <c r="H59" s="277"/>
      <c r="I59" s="271"/>
      <c r="J59" s="278"/>
      <c r="K59" s="271"/>
      <c r="M59" s="272" t="s">
        <v>171</v>
      </c>
      <c r="O59" s="259"/>
    </row>
    <row r="60" spans="1:80" x14ac:dyDescent="0.2">
      <c r="A60" s="260">
        <v>26</v>
      </c>
      <c r="B60" s="261" t="s">
        <v>180</v>
      </c>
      <c r="C60" s="262" t="s">
        <v>181</v>
      </c>
      <c r="D60" s="263" t="s">
        <v>136</v>
      </c>
      <c r="E60" s="264">
        <v>1</v>
      </c>
      <c r="F60" s="264"/>
      <c r="G60" s="265">
        <f>E60*F60</f>
        <v>0</v>
      </c>
      <c r="H60" s="266">
        <v>4.99999999999945E-5</v>
      </c>
      <c r="I60" s="267">
        <f>E60*H60</f>
        <v>4.99999999999945E-5</v>
      </c>
      <c r="J60" s="266"/>
      <c r="K60" s="267">
        <f>E60*J60</f>
        <v>0</v>
      </c>
      <c r="O60" s="259">
        <v>2</v>
      </c>
      <c r="AA60" s="233">
        <v>12</v>
      </c>
      <c r="AB60" s="233">
        <v>0</v>
      </c>
      <c r="AC60" s="233">
        <v>153</v>
      </c>
      <c r="AZ60" s="233">
        <v>2</v>
      </c>
      <c r="BA60" s="233">
        <f>IF(AZ60=1,G60,0)</f>
        <v>0</v>
      </c>
      <c r="BB60" s="233">
        <f>IF(AZ60=2,G60,0)</f>
        <v>0</v>
      </c>
      <c r="BC60" s="233">
        <f>IF(AZ60=3,G60,0)</f>
        <v>0</v>
      </c>
      <c r="BD60" s="233">
        <f>IF(AZ60=4,G60,0)</f>
        <v>0</v>
      </c>
      <c r="BE60" s="233">
        <f>IF(AZ60=5,G60,0)</f>
        <v>0</v>
      </c>
      <c r="CA60" s="268">
        <v>12</v>
      </c>
      <c r="CB60" s="268">
        <v>0</v>
      </c>
    </row>
    <row r="61" spans="1:80" x14ac:dyDescent="0.2">
      <c r="A61" s="269"/>
      <c r="B61" s="270"/>
      <c r="C61" s="327" t="s">
        <v>182</v>
      </c>
      <c r="D61" s="328"/>
      <c r="E61" s="328"/>
      <c r="F61" s="328"/>
      <c r="G61" s="329"/>
      <c r="I61" s="271"/>
      <c r="K61" s="271"/>
      <c r="L61" s="272" t="s">
        <v>182</v>
      </c>
      <c r="O61" s="259">
        <v>3</v>
      </c>
    </row>
    <row r="62" spans="1:80" x14ac:dyDescent="0.2">
      <c r="A62" s="260">
        <v>27</v>
      </c>
      <c r="B62" s="261" t="s">
        <v>183</v>
      </c>
      <c r="C62" s="262" t="s">
        <v>184</v>
      </c>
      <c r="D62" s="263" t="s">
        <v>133</v>
      </c>
      <c r="E62" s="264">
        <v>2.3040000000002201E-2</v>
      </c>
      <c r="F62" s="264"/>
      <c r="G62" s="265">
        <f>E62*F62</f>
        <v>0</v>
      </c>
      <c r="H62" s="266">
        <v>0</v>
      </c>
      <c r="I62" s="267">
        <f>E62*H62</f>
        <v>0</v>
      </c>
      <c r="J62" s="266"/>
      <c r="K62" s="267">
        <f>E62*J62</f>
        <v>0</v>
      </c>
      <c r="O62" s="259">
        <v>2</v>
      </c>
      <c r="AA62" s="233">
        <v>7</v>
      </c>
      <c r="AB62" s="233">
        <v>1001</v>
      </c>
      <c r="AC62" s="233">
        <v>5</v>
      </c>
      <c r="AZ62" s="233">
        <v>2</v>
      </c>
      <c r="BA62" s="233">
        <f>IF(AZ62=1,G62,0)</f>
        <v>0</v>
      </c>
      <c r="BB62" s="233">
        <f>IF(AZ62=2,G62,0)</f>
        <v>0</v>
      </c>
      <c r="BC62" s="233">
        <f>IF(AZ62=3,G62,0)</f>
        <v>0</v>
      </c>
      <c r="BD62" s="233">
        <f>IF(AZ62=4,G62,0)</f>
        <v>0</v>
      </c>
      <c r="BE62" s="233">
        <f>IF(AZ62=5,G62,0)</f>
        <v>0</v>
      </c>
      <c r="CA62" s="268">
        <v>7</v>
      </c>
      <c r="CB62" s="268">
        <v>1001</v>
      </c>
    </row>
    <row r="63" spans="1:80" x14ac:dyDescent="0.2">
      <c r="A63" s="279"/>
      <c r="B63" s="280" t="s">
        <v>102</v>
      </c>
      <c r="C63" s="281" t="s">
        <v>156</v>
      </c>
      <c r="D63" s="282"/>
      <c r="E63" s="283"/>
      <c r="F63" s="284"/>
      <c r="G63" s="285">
        <f>SUM(G41:G62)</f>
        <v>0</v>
      </c>
      <c r="H63" s="286"/>
      <c r="I63" s="287">
        <f>SUM(I41:I62)</f>
        <v>2.3040000000002177E-2</v>
      </c>
      <c r="J63" s="286"/>
      <c r="K63" s="287">
        <f>SUM(K41:K62)</f>
        <v>0</v>
      </c>
      <c r="O63" s="259">
        <v>4</v>
      </c>
      <c r="BA63" s="288">
        <f>SUM(BA41:BA62)</f>
        <v>0</v>
      </c>
      <c r="BB63" s="288">
        <f>SUM(BB41:BB62)</f>
        <v>0</v>
      </c>
      <c r="BC63" s="288">
        <f>SUM(BC41:BC62)</f>
        <v>0</v>
      </c>
      <c r="BD63" s="288">
        <f>SUM(BD41:BD62)</f>
        <v>0</v>
      </c>
      <c r="BE63" s="288">
        <f>SUM(BE41:BE62)</f>
        <v>0</v>
      </c>
    </row>
    <row r="64" spans="1:80" x14ac:dyDescent="0.2">
      <c r="A64" s="249" t="s">
        <v>100</v>
      </c>
      <c r="B64" s="250" t="s">
        <v>185</v>
      </c>
      <c r="C64" s="251" t="s">
        <v>186</v>
      </c>
      <c r="D64" s="252"/>
      <c r="E64" s="253"/>
      <c r="F64" s="253"/>
      <c r="G64" s="254"/>
      <c r="H64" s="255"/>
      <c r="I64" s="256"/>
      <c r="J64" s="257"/>
      <c r="K64" s="258"/>
      <c r="O64" s="259">
        <v>1</v>
      </c>
    </row>
    <row r="65" spans="1:80" ht="22.5" x14ac:dyDescent="0.2">
      <c r="A65" s="260">
        <v>28</v>
      </c>
      <c r="B65" s="261" t="s">
        <v>188</v>
      </c>
      <c r="C65" s="262" t="s">
        <v>189</v>
      </c>
      <c r="D65" s="263" t="s">
        <v>111</v>
      </c>
      <c r="E65" s="264">
        <v>4</v>
      </c>
      <c r="F65" s="264"/>
      <c r="G65" s="265">
        <f t="shared" ref="G65:G74" si="0">E65*F65</f>
        <v>0</v>
      </c>
      <c r="H65" s="266">
        <v>5.49999999999784E-3</v>
      </c>
      <c r="I65" s="267">
        <f t="shared" ref="I65:I74" si="1">E65*H65</f>
        <v>2.199999999999136E-2</v>
      </c>
      <c r="J65" s="266">
        <v>0</v>
      </c>
      <c r="K65" s="267">
        <f t="shared" ref="K65:K74" si="2">E65*J65</f>
        <v>0</v>
      </c>
      <c r="O65" s="259">
        <v>2</v>
      </c>
      <c r="AA65" s="233">
        <v>1</v>
      </c>
      <c r="AB65" s="233">
        <v>7</v>
      </c>
      <c r="AC65" s="233">
        <v>7</v>
      </c>
      <c r="AZ65" s="233">
        <v>2</v>
      </c>
      <c r="BA65" s="233">
        <f t="shared" ref="BA65:BA74" si="3">IF(AZ65=1,G65,0)</f>
        <v>0</v>
      </c>
      <c r="BB65" s="233">
        <f t="shared" ref="BB65:BB74" si="4">IF(AZ65=2,G65,0)</f>
        <v>0</v>
      </c>
      <c r="BC65" s="233">
        <f t="shared" ref="BC65:BC74" si="5">IF(AZ65=3,G65,0)</f>
        <v>0</v>
      </c>
      <c r="BD65" s="233">
        <f t="shared" ref="BD65:BD74" si="6">IF(AZ65=4,G65,0)</f>
        <v>0</v>
      </c>
      <c r="BE65" s="233">
        <f t="shared" ref="BE65:BE74" si="7">IF(AZ65=5,G65,0)</f>
        <v>0</v>
      </c>
      <c r="CA65" s="268">
        <v>1</v>
      </c>
      <c r="CB65" s="268">
        <v>7</v>
      </c>
    </row>
    <row r="66" spans="1:80" ht="22.5" x14ac:dyDescent="0.2">
      <c r="A66" s="260">
        <v>29</v>
      </c>
      <c r="B66" s="261" t="s">
        <v>190</v>
      </c>
      <c r="C66" s="262" t="s">
        <v>191</v>
      </c>
      <c r="D66" s="263" t="s">
        <v>111</v>
      </c>
      <c r="E66" s="264">
        <v>2</v>
      </c>
      <c r="F66" s="264"/>
      <c r="G66" s="265">
        <f t="shared" si="0"/>
        <v>0</v>
      </c>
      <c r="H66" s="266">
        <v>6.0799999999971996E-3</v>
      </c>
      <c r="I66" s="267">
        <f t="shared" si="1"/>
        <v>1.2159999999994399E-2</v>
      </c>
      <c r="J66" s="266">
        <v>0</v>
      </c>
      <c r="K66" s="267">
        <f t="shared" si="2"/>
        <v>0</v>
      </c>
      <c r="O66" s="259">
        <v>2</v>
      </c>
      <c r="AA66" s="233">
        <v>1</v>
      </c>
      <c r="AB66" s="233">
        <v>7</v>
      </c>
      <c r="AC66" s="233">
        <v>7</v>
      </c>
      <c r="AZ66" s="233">
        <v>2</v>
      </c>
      <c r="BA66" s="233">
        <f t="shared" si="3"/>
        <v>0</v>
      </c>
      <c r="BB66" s="233">
        <f t="shared" si="4"/>
        <v>0</v>
      </c>
      <c r="BC66" s="233">
        <f t="shared" si="5"/>
        <v>0</v>
      </c>
      <c r="BD66" s="233">
        <f t="shared" si="6"/>
        <v>0</v>
      </c>
      <c r="BE66" s="233">
        <f t="shared" si="7"/>
        <v>0</v>
      </c>
      <c r="CA66" s="268">
        <v>1</v>
      </c>
      <c r="CB66" s="268">
        <v>7</v>
      </c>
    </row>
    <row r="67" spans="1:80" ht="22.5" x14ac:dyDescent="0.2">
      <c r="A67" s="260">
        <v>30</v>
      </c>
      <c r="B67" s="261" t="s">
        <v>192</v>
      </c>
      <c r="C67" s="262" t="s">
        <v>193</v>
      </c>
      <c r="D67" s="263" t="s">
        <v>111</v>
      </c>
      <c r="E67" s="264">
        <v>2</v>
      </c>
      <c r="F67" s="264"/>
      <c r="G67" s="265">
        <f t="shared" si="0"/>
        <v>0</v>
      </c>
      <c r="H67" s="266">
        <v>6.4700000000002004E-3</v>
      </c>
      <c r="I67" s="267">
        <f t="shared" si="1"/>
        <v>1.2940000000000401E-2</v>
      </c>
      <c r="J67" s="266">
        <v>0</v>
      </c>
      <c r="K67" s="267">
        <f t="shared" si="2"/>
        <v>0</v>
      </c>
      <c r="O67" s="259">
        <v>2</v>
      </c>
      <c r="AA67" s="233">
        <v>1</v>
      </c>
      <c r="AB67" s="233">
        <v>7</v>
      </c>
      <c r="AC67" s="233">
        <v>7</v>
      </c>
      <c r="AZ67" s="233">
        <v>2</v>
      </c>
      <c r="BA67" s="233">
        <f t="shared" si="3"/>
        <v>0</v>
      </c>
      <c r="BB67" s="233">
        <f t="shared" si="4"/>
        <v>0</v>
      </c>
      <c r="BC67" s="233">
        <f t="shared" si="5"/>
        <v>0</v>
      </c>
      <c r="BD67" s="233">
        <f t="shared" si="6"/>
        <v>0</v>
      </c>
      <c r="BE67" s="233">
        <f t="shared" si="7"/>
        <v>0</v>
      </c>
      <c r="CA67" s="268">
        <v>1</v>
      </c>
      <c r="CB67" s="268">
        <v>7</v>
      </c>
    </row>
    <row r="68" spans="1:80" ht="22.5" x14ac:dyDescent="0.2">
      <c r="A68" s="260">
        <v>31</v>
      </c>
      <c r="B68" s="261" t="s">
        <v>194</v>
      </c>
      <c r="C68" s="262" t="s">
        <v>195</v>
      </c>
      <c r="D68" s="263" t="s">
        <v>111</v>
      </c>
      <c r="E68" s="264">
        <v>6</v>
      </c>
      <c r="F68" s="264"/>
      <c r="G68" s="265">
        <f t="shared" si="0"/>
        <v>0</v>
      </c>
      <c r="H68" s="266">
        <v>7.1999999999974298E-3</v>
      </c>
      <c r="I68" s="267">
        <f t="shared" si="1"/>
        <v>4.3199999999984577E-2</v>
      </c>
      <c r="J68" s="266">
        <v>0</v>
      </c>
      <c r="K68" s="267">
        <f t="shared" si="2"/>
        <v>0</v>
      </c>
      <c r="O68" s="259">
        <v>2</v>
      </c>
      <c r="AA68" s="233">
        <v>1</v>
      </c>
      <c r="AB68" s="233">
        <v>7</v>
      </c>
      <c r="AC68" s="233">
        <v>7</v>
      </c>
      <c r="AZ68" s="233">
        <v>2</v>
      </c>
      <c r="BA68" s="233">
        <f t="shared" si="3"/>
        <v>0</v>
      </c>
      <c r="BB68" s="233">
        <f t="shared" si="4"/>
        <v>0</v>
      </c>
      <c r="BC68" s="233">
        <f t="shared" si="5"/>
        <v>0</v>
      </c>
      <c r="BD68" s="233">
        <f t="shared" si="6"/>
        <v>0</v>
      </c>
      <c r="BE68" s="233">
        <f t="shared" si="7"/>
        <v>0</v>
      </c>
      <c r="CA68" s="268">
        <v>1</v>
      </c>
      <c r="CB68" s="268">
        <v>7</v>
      </c>
    </row>
    <row r="69" spans="1:80" ht="22.5" x14ac:dyDescent="0.2">
      <c r="A69" s="260">
        <v>32</v>
      </c>
      <c r="B69" s="261" t="s">
        <v>196</v>
      </c>
      <c r="C69" s="262" t="s">
        <v>197</v>
      </c>
      <c r="D69" s="263" t="s">
        <v>111</v>
      </c>
      <c r="E69" s="264">
        <v>245</v>
      </c>
      <c r="F69" s="264"/>
      <c r="G69" s="265">
        <f t="shared" si="0"/>
        <v>0</v>
      </c>
      <c r="H69" s="266">
        <v>6.3999999999993003E-3</v>
      </c>
      <c r="I69" s="267">
        <f t="shared" si="1"/>
        <v>1.5679999999998286</v>
      </c>
      <c r="J69" s="266">
        <v>0</v>
      </c>
      <c r="K69" s="267">
        <f t="shared" si="2"/>
        <v>0</v>
      </c>
      <c r="O69" s="259">
        <v>2</v>
      </c>
      <c r="AA69" s="233">
        <v>1</v>
      </c>
      <c r="AB69" s="233">
        <v>7</v>
      </c>
      <c r="AC69" s="233">
        <v>7</v>
      </c>
      <c r="AZ69" s="233">
        <v>2</v>
      </c>
      <c r="BA69" s="233">
        <f t="shared" si="3"/>
        <v>0</v>
      </c>
      <c r="BB69" s="233">
        <f t="shared" si="4"/>
        <v>0</v>
      </c>
      <c r="BC69" s="233">
        <f t="shared" si="5"/>
        <v>0</v>
      </c>
      <c r="BD69" s="233">
        <f t="shared" si="6"/>
        <v>0</v>
      </c>
      <c r="BE69" s="233">
        <f t="shared" si="7"/>
        <v>0</v>
      </c>
      <c r="CA69" s="268">
        <v>1</v>
      </c>
      <c r="CB69" s="268">
        <v>7</v>
      </c>
    </row>
    <row r="70" spans="1:80" ht="22.5" x14ac:dyDescent="0.2">
      <c r="A70" s="260">
        <v>33</v>
      </c>
      <c r="B70" s="261" t="s">
        <v>198</v>
      </c>
      <c r="C70" s="262" t="s">
        <v>199</v>
      </c>
      <c r="D70" s="263" t="s">
        <v>111</v>
      </c>
      <c r="E70" s="264">
        <v>90</v>
      </c>
      <c r="F70" s="264"/>
      <c r="G70" s="265">
        <f t="shared" si="0"/>
        <v>0</v>
      </c>
      <c r="H70" s="266">
        <v>6.5499999999971701E-3</v>
      </c>
      <c r="I70" s="267">
        <f t="shared" si="1"/>
        <v>0.58949999999974534</v>
      </c>
      <c r="J70" s="266">
        <v>0</v>
      </c>
      <c r="K70" s="267">
        <f t="shared" si="2"/>
        <v>0</v>
      </c>
      <c r="O70" s="259">
        <v>2</v>
      </c>
      <c r="AA70" s="233">
        <v>1</v>
      </c>
      <c r="AB70" s="233">
        <v>7</v>
      </c>
      <c r="AC70" s="233">
        <v>7</v>
      </c>
      <c r="AZ70" s="233">
        <v>2</v>
      </c>
      <c r="BA70" s="233">
        <f t="shared" si="3"/>
        <v>0</v>
      </c>
      <c r="BB70" s="233">
        <f t="shared" si="4"/>
        <v>0</v>
      </c>
      <c r="BC70" s="233">
        <f t="shared" si="5"/>
        <v>0</v>
      </c>
      <c r="BD70" s="233">
        <f t="shared" si="6"/>
        <v>0</v>
      </c>
      <c r="BE70" s="233">
        <f t="shared" si="7"/>
        <v>0</v>
      </c>
      <c r="CA70" s="268">
        <v>1</v>
      </c>
      <c r="CB70" s="268">
        <v>7</v>
      </c>
    </row>
    <row r="71" spans="1:80" ht="22.5" x14ac:dyDescent="0.2">
      <c r="A71" s="260">
        <v>34</v>
      </c>
      <c r="B71" s="261" t="s">
        <v>200</v>
      </c>
      <c r="C71" s="262" t="s">
        <v>201</v>
      </c>
      <c r="D71" s="263" t="s">
        <v>111</v>
      </c>
      <c r="E71" s="264">
        <v>35</v>
      </c>
      <c r="F71" s="264"/>
      <c r="G71" s="265">
        <f t="shared" si="0"/>
        <v>0</v>
      </c>
      <c r="H71" s="266">
        <v>6.6800000000029102E-3</v>
      </c>
      <c r="I71" s="267">
        <f t="shared" si="1"/>
        <v>0.23380000000010184</v>
      </c>
      <c r="J71" s="266">
        <v>0</v>
      </c>
      <c r="K71" s="267">
        <f t="shared" si="2"/>
        <v>0</v>
      </c>
      <c r="O71" s="259">
        <v>2</v>
      </c>
      <c r="AA71" s="233">
        <v>1</v>
      </c>
      <c r="AB71" s="233">
        <v>0</v>
      </c>
      <c r="AC71" s="233">
        <v>0</v>
      </c>
      <c r="AZ71" s="233">
        <v>2</v>
      </c>
      <c r="BA71" s="233">
        <f t="shared" si="3"/>
        <v>0</v>
      </c>
      <c r="BB71" s="233">
        <f t="shared" si="4"/>
        <v>0</v>
      </c>
      <c r="BC71" s="233">
        <f t="shared" si="5"/>
        <v>0</v>
      </c>
      <c r="BD71" s="233">
        <f t="shared" si="6"/>
        <v>0</v>
      </c>
      <c r="BE71" s="233">
        <f t="shared" si="7"/>
        <v>0</v>
      </c>
      <c r="CA71" s="268">
        <v>1</v>
      </c>
      <c r="CB71" s="268">
        <v>0</v>
      </c>
    </row>
    <row r="72" spans="1:80" ht="22.5" x14ac:dyDescent="0.2">
      <c r="A72" s="260">
        <v>35</v>
      </c>
      <c r="B72" s="261" t="s">
        <v>202</v>
      </c>
      <c r="C72" s="262" t="s">
        <v>203</v>
      </c>
      <c r="D72" s="263" t="s">
        <v>111</v>
      </c>
      <c r="E72" s="264">
        <v>30</v>
      </c>
      <c r="F72" s="264"/>
      <c r="G72" s="265">
        <f t="shared" si="0"/>
        <v>0</v>
      </c>
      <c r="H72" s="266">
        <v>6.2700000000006596E-3</v>
      </c>
      <c r="I72" s="267">
        <f t="shared" si="1"/>
        <v>0.18810000000001978</v>
      </c>
      <c r="J72" s="266">
        <v>0</v>
      </c>
      <c r="K72" s="267">
        <f t="shared" si="2"/>
        <v>0</v>
      </c>
      <c r="O72" s="259">
        <v>2</v>
      </c>
      <c r="AA72" s="233">
        <v>1</v>
      </c>
      <c r="AB72" s="233">
        <v>7</v>
      </c>
      <c r="AC72" s="233">
        <v>7</v>
      </c>
      <c r="AZ72" s="233">
        <v>2</v>
      </c>
      <c r="BA72" s="233">
        <f t="shared" si="3"/>
        <v>0</v>
      </c>
      <c r="BB72" s="233">
        <f t="shared" si="4"/>
        <v>0</v>
      </c>
      <c r="BC72" s="233">
        <f t="shared" si="5"/>
        <v>0</v>
      </c>
      <c r="BD72" s="233">
        <f t="shared" si="6"/>
        <v>0</v>
      </c>
      <c r="BE72" s="233">
        <f t="shared" si="7"/>
        <v>0</v>
      </c>
      <c r="CA72" s="268">
        <v>1</v>
      </c>
      <c r="CB72" s="268">
        <v>7</v>
      </c>
    </row>
    <row r="73" spans="1:80" ht="22.5" x14ac:dyDescent="0.2">
      <c r="A73" s="260">
        <v>36</v>
      </c>
      <c r="B73" s="261" t="s">
        <v>204</v>
      </c>
      <c r="C73" s="262" t="s">
        <v>205</v>
      </c>
      <c r="D73" s="263" t="s">
        <v>111</v>
      </c>
      <c r="E73" s="264">
        <v>11</v>
      </c>
      <c r="F73" s="264"/>
      <c r="G73" s="265">
        <f t="shared" si="0"/>
        <v>0</v>
      </c>
      <c r="H73" s="266">
        <v>6.6100000000019997E-3</v>
      </c>
      <c r="I73" s="267">
        <f t="shared" si="1"/>
        <v>7.2710000000021993E-2</v>
      </c>
      <c r="J73" s="266">
        <v>0</v>
      </c>
      <c r="K73" s="267">
        <f t="shared" si="2"/>
        <v>0</v>
      </c>
      <c r="O73" s="259">
        <v>2</v>
      </c>
      <c r="AA73" s="233">
        <v>1</v>
      </c>
      <c r="AB73" s="233">
        <v>7</v>
      </c>
      <c r="AC73" s="233">
        <v>7</v>
      </c>
      <c r="AZ73" s="233">
        <v>2</v>
      </c>
      <c r="BA73" s="233">
        <f t="shared" si="3"/>
        <v>0</v>
      </c>
      <c r="BB73" s="233">
        <f t="shared" si="4"/>
        <v>0</v>
      </c>
      <c r="BC73" s="233">
        <f t="shared" si="5"/>
        <v>0</v>
      </c>
      <c r="BD73" s="233">
        <f t="shared" si="6"/>
        <v>0</v>
      </c>
      <c r="BE73" s="233">
        <f t="shared" si="7"/>
        <v>0</v>
      </c>
      <c r="CA73" s="268">
        <v>1</v>
      </c>
      <c r="CB73" s="268">
        <v>7</v>
      </c>
    </row>
    <row r="74" spans="1:80" x14ac:dyDescent="0.2">
      <c r="A74" s="260">
        <v>37</v>
      </c>
      <c r="B74" s="261" t="s">
        <v>206</v>
      </c>
      <c r="C74" s="262" t="s">
        <v>207</v>
      </c>
      <c r="D74" s="263" t="s">
        <v>111</v>
      </c>
      <c r="E74" s="264">
        <v>417</v>
      </c>
      <c r="F74" s="264"/>
      <c r="G74" s="265">
        <f t="shared" si="0"/>
        <v>0</v>
      </c>
      <c r="H74" s="266">
        <v>0</v>
      </c>
      <c r="I74" s="267">
        <f t="shared" si="1"/>
        <v>0</v>
      </c>
      <c r="J74" s="266">
        <v>0</v>
      </c>
      <c r="K74" s="267">
        <f t="shared" si="2"/>
        <v>0</v>
      </c>
      <c r="O74" s="259">
        <v>2</v>
      </c>
      <c r="AA74" s="233">
        <v>1</v>
      </c>
      <c r="AB74" s="233">
        <v>7</v>
      </c>
      <c r="AC74" s="233">
        <v>7</v>
      </c>
      <c r="AZ74" s="233">
        <v>2</v>
      </c>
      <c r="BA74" s="233">
        <f t="shared" si="3"/>
        <v>0</v>
      </c>
      <c r="BB74" s="233">
        <f t="shared" si="4"/>
        <v>0</v>
      </c>
      <c r="BC74" s="233">
        <f t="shared" si="5"/>
        <v>0</v>
      </c>
      <c r="BD74" s="233">
        <f t="shared" si="6"/>
        <v>0</v>
      </c>
      <c r="BE74" s="233">
        <f t="shared" si="7"/>
        <v>0</v>
      </c>
      <c r="CA74" s="268">
        <v>1</v>
      </c>
      <c r="CB74" s="268">
        <v>7</v>
      </c>
    </row>
    <row r="75" spans="1:80" x14ac:dyDescent="0.2">
      <c r="A75" s="269"/>
      <c r="B75" s="273"/>
      <c r="C75" s="335" t="s">
        <v>208</v>
      </c>
      <c r="D75" s="336"/>
      <c r="E75" s="274">
        <v>417</v>
      </c>
      <c r="F75" s="275"/>
      <c r="G75" s="276"/>
      <c r="H75" s="277"/>
      <c r="I75" s="271"/>
      <c r="J75" s="278"/>
      <c r="K75" s="271"/>
      <c r="M75" s="272" t="s">
        <v>208</v>
      </c>
      <c r="O75" s="259"/>
    </row>
    <row r="76" spans="1:80" x14ac:dyDescent="0.2">
      <c r="A76" s="260">
        <v>38</v>
      </c>
      <c r="B76" s="261" t="s">
        <v>209</v>
      </c>
      <c r="C76" s="262" t="s">
        <v>210</v>
      </c>
      <c r="D76" s="263" t="s">
        <v>111</v>
      </c>
      <c r="E76" s="264">
        <v>8</v>
      </c>
      <c r="F76" s="264"/>
      <c r="G76" s="265">
        <f>E76*F76</f>
        <v>0</v>
      </c>
      <c r="H76" s="266">
        <v>0</v>
      </c>
      <c r="I76" s="267">
        <f>E76*H76</f>
        <v>0</v>
      </c>
      <c r="J76" s="266">
        <v>0</v>
      </c>
      <c r="K76" s="267">
        <f>E76*J76</f>
        <v>0</v>
      </c>
      <c r="O76" s="259">
        <v>2</v>
      </c>
      <c r="AA76" s="233">
        <v>1</v>
      </c>
      <c r="AB76" s="233">
        <v>7</v>
      </c>
      <c r="AC76" s="233">
        <v>7</v>
      </c>
      <c r="AZ76" s="233">
        <v>2</v>
      </c>
      <c r="BA76" s="233">
        <f>IF(AZ76=1,G76,0)</f>
        <v>0</v>
      </c>
      <c r="BB76" s="233">
        <f>IF(AZ76=2,G76,0)</f>
        <v>0</v>
      </c>
      <c r="BC76" s="233">
        <f>IF(AZ76=3,G76,0)</f>
        <v>0</v>
      </c>
      <c r="BD76" s="233">
        <f>IF(AZ76=4,G76,0)</f>
        <v>0</v>
      </c>
      <c r="BE76" s="233">
        <f>IF(AZ76=5,G76,0)</f>
        <v>0</v>
      </c>
      <c r="CA76" s="268">
        <v>1</v>
      </c>
      <c r="CB76" s="268">
        <v>7</v>
      </c>
    </row>
    <row r="77" spans="1:80" x14ac:dyDescent="0.2">
      <c r="A77" s="269"/>
      <c r="B77" s="273"/>
      <c r="C77" s="335" t="s">
        <v>211</v>
      </c>
      <c r="D77" s="336"/>
      <c r="E77" s="274">
        <v>8</v>
      </c>
      <c r="F77" s="275"/>
      <c r="G77" s="276"/>
      <c r="H77" s="277"/>
      <c r="I77" s="271"/>
      <c r="J77" s="278"/>
      <c r="K77" s="271"/>
      <c r="M77" s="272" t="s">
        <v>211</v>
      </c>
      <c r="O77" s="259"/>
    </row>
    <row r="78" spans="1:80" x14ac:dyDescent="0.2">
      <c r="A78" s="260">
        <v>39</v>
      </c>
      <c r="B78" s="261" t="s">
        <v>212</v>
      </c>
      <c r="C78" s="262" t="s">
        <v>213</v>
      </c>
      <c r="D78" s="263" t="s">
        <v>111</v>
      </c>
      <c r="E78" s="264">
        <v>8</v>
      </c>
      <c r="F78" s="264"/>
      <c r="G78" s="265">
        <f>E78*F78</f>
        <v>0</v>
      </c>
      <c r="H78" s="266">
        <v>0</v>
      </c>
      <c r="I78" s="267">
        <f>E78*H78</f>
        <v>0</v>
      </c>
      <c r="J78" s="266"/>
      <c r="K78" s="267">
        <f>E78*J78</f>
        <v>0</v>
      </c>
      <c r="O78" s="259">
        <v>2</v>
      </c>
      <c r="AA78" s="233">
        <v>12</v>
      </c>
      <c r="AB78" s="233">
        <v>0</v>
      </c>
      <c r="AC78" s="233">
        <v>193</v>
      </c>
      <c r="AZ78" s="233">
        <v>2</v>
      </c>
      <c r="BA78" s="233">
        <f>IF(AZ78=1,G78,0)</f>
        <v>0</v>
      </c>
      <c r="BB78" s="233">
        <f>IF(AZ78=2,G78,0)</f>
        <v>0</v>
      </c>
      <c r="BC78" s="233">
        <f>IF(AZ78=3,G78,0)</f>
        <v>0</v>
      </c>
      <c r="BD78" s="233">
        <f>IF(AZ78=4,G78,0)</f>
        <v>0</v>
      </c>
      <c r="BE78" s="233">
        <f>IF(AZ78=5,G78,0)</f>
        <v>0</v>
      </c>
      <c r="CA78" s="268">
        <v>12</v>
      </c>
      <c r="CB78" s="268">
        <v>0</v>
      </c>
    </row>
    <row r="79" spans="1:80" x14ac:dyDescent="0.2">
      <c r="A79" s="269"/>
      <c r="B79" s="270"/>
      <c r="C79" s="327" t="s">
        <v>112</v>
      </c>
      <c r="D79" s="328"/>
      <c r="E79" s="328"/>
      <c r="F79" s="328"/>
      <c r="G79" s="329"/>
      <c r="I79" s="271"/>
      <c r="K79" s="271"/>
      <c r="L79" s="272" t="s">
        <v>112</v>
      </c>
      <c r="O79" s="259">
        <v>3</v>
      </c>
    </row>
    <row r="80" spans="1:80" ht="22.5" x14ac:dyDescent="0.2">
      <c r="A80" s="260">
        <v>40</v>
      </c>
      <c r="B80" s="261" t="s">
        <v>134</v>
      </c>
      <c r="C80" s="262" t="s">
        <v>214</v>
      </c>
      <c r="D80" s="263" t="s">
        <v>136</v>
      </c>
      <c r="E80" s="264">
        <v>4</v>
      </c>
      <c r="F80" s="264"/>
      <c r="G80" s="265">
        <f>E80*F80</f>
        <v>0</v>
      </c>
      <c r="H80" s="266">
        <v>6.6100000000019997E-3</v>
      </c>
      <c r="I80" s="267">
        <f>E80*H80</f>
        <v>2.6440000000007999E-2</v>
      </c>
      <c r="J80" s="266"/>
      <c r="K80" s="267">
        <f>E80*J80</f>
        <v>0</v>
      </c>
      <c r="O80" s="259">
        <v>2</v>
      </c>
      <c r="AA80" s="233">
        <v>12</v>
      </c>
      <c r="AB80" s="233">
        <v>0</v>
      </c>
      <c r="AC80" s="233">
        <v>189</v>
      </c>
      <c r="AZ80" s="233">
        <v>2</v>
      </c>
      <c r="BA80" s="233">
        <f>IF(AZ80=1,G80,0)</f>
        <v>0</v>
      </c>
      <c r="BB80" s="233">
        <f>IF(AZ80=2,G80,0)</f>
        <v>0</v>
      </c>
      <c r="BC80" s="233">
        <f>IF(AZ80=3,G80,0)</f>
        <v>0</v>
      </c>
      <c r="BD80" s="233">
        <f>IF(AZ80=4,G80,0)</f>
        <v>0</v>
      </c>
      <c r="BE80" s="233">
        <f>IF(AZ80=5,G80,0)</f>
        <v>0</v>
      </c>
      <c r="CA80" s="268">
        <v>12</v>
      </c>
      <c r="CB80" s="268">
        <v>0</v>
      </c>
    </row>
    <row r="81" spans="1:80" x14ac:dyDescent="0.2">
      <c r="A81" s="260">
        <v>41</v>
      </c>
      <c r="B81" s="261" t="s">
        <v>215</v>
      </c>
      <c r="C81" s="262" t="s">
        <v>216</v>
      </c>
      <c r="D81" s="263" t="s">
        <v>133</v>
      </c>
      <c r="E81" s="264">
        <v>2.7688499999996901</v>
      </c>
      <c r="F81" s="264"/>
      <c r="G81" s="265">
        <f>E81*F81</f>
        <v>0</v>
      </c>
      <c r="H81" s="266">
        <v>0</v>
      </c>
      <c r="I81" s="267">
        <f>E81*H81</f>
        <v>0</v>
      </c>
      <c r="J81" s="266"/>
      <c r="K81" s="267">
        <f>E81*J81</f>
        <v>0</v>
      </c>
      <c r="O81" s="259">
        <v>2</v>
      </c>
      <c r="AA81" s="233">
        <v>7</v>
      </c>
      <c r="AB81" s="233">
        <v>1001</v>
      </c>
      <c r="AC81" s="233">
        <v>5</v>
      </c>
      <c r="AZ81" s="233">
        <v>2</v>
      </c>
      <c r="BA81" s="233">
        <f>IF(AZ81=1,G81,0)</f>
        <v>0</v>
      </c>
      <c r="BB81" s="233">
        <f>IF(AZ81=2,G81,0)</f>
        <v>0</v>
      </c>
      <c r="BC81" s="233">
        <f>IF(AZ81=3,G81,0)</f>
        <v>0</v>
      </c>
      <c r="BD81" s="233">
        <f>IF(AZ81=4,G81,0)</f>
        <v>0</v>
      </c>
      <c r="BE81" s="233">
        <f>IF(AZ81=5,G81,0)</f>
        <v>0</v>
      </c>
      <c r="CA81" s="268">
        <v>7</v>
      </c>
      <c r="CB81" s="268">
        <v>1001</v>
      </c>
    </row>
    <row r="82" spans="1:80" x14ac:dyDescent="0.2">
      <c r="A82" s="279"/>
      <c r="B82" s="280" t="s">
        <v>102</v>
      </c>
      <c r="C82" s="281" t="s">
        <v>187</v>
      </c>
      <c r="D82" s="282"/>
      <c r="E82" s="283"/>
      <c r="F82" s="284"/>
      <c r="G82" s="285">
        <f>SUM(G64:G81)</f>
        <v>0</v>
      </c>
      <c r="H82" s="286"/>
      <c r="I82" s="287">
        <f>SUM(I64:I81)</f>
        <v>2.7688499999996963</v>
      </c>
      <c r="J82" s="286"/>
      <c r="K82" s="287">
        <f>SUM(K64:K81)</f>
        <v>0</v>
      </c>
      <c r="O82" s="259">
        <v>4</v>
      </c>
      <c r="BA82" s="288">
        <f>SUM(BA64:BA81)</f>
        <v>0</v>
      </c>
      <c r="BB82" s="288">
        <f>SUM(BB64:BB81)</f>
        <v>0</v>
      </c>
      <c r="BC82" s="288">
        <f>SUM(BC64:BC81)</f>
        <v>0</v>
      </c>
      <c r="BD82" s="288">
        <f>SUM(BD64:BD81)</f>
        <v>0</v>
      </c>
      <c r="BE82" s="288">
        <f>SUM(BE64:BE81)</f>
        <v>0</v>
      </c>
    </row>
    <row r="83" spans="1:80" x14ac:dyDescent="0.2">
      <c r="A83" s="249" t="s">
        <v>100</v>
      </c>
      <c r="B83" s="250" t="s">
        <v>217</v>
      </c>
      <c r="C83" s="251" t="s">
        <v>218</v>
      </c>
      <c r="D83" s="252"/>
      <c r="E83" s="253"/>
      <c r="F83" s="253"/>
      <c r="G83" s="254"/>
      <c r="H83" s="255"/>
      <c r="I83" s="256"/>
      <c r="J83" s="257"/>
      <c r="K83" s="258"/>
      <c r="O83" s="259">
        <v>1</v>
      </c>
    </row>
    <row r="84" spans="1:80" x14ac:dyDescent="0.2">
      <c r="A84" s="260">
        <v>42</v>
      </c>
      <c r="B84" s="261" t="s">
        <v>220</v>
      </c>
      <c r="C84" s="262" t="s">
        <v>221</v>
      </c>
      <c r="D84" s="263" t="s">
        <v>222</v>
      </c>
      <c r="E84" s="264">
        <v>18</v>
      </c>
      <c r="F84" s="264"/>
      <c r="G84" s="265">
        <f t="shared" ref="G84:G104" si="8">E84*F84</f>
        <v>0</v>
      </c>
      <c r="H84" s="266">
        <v>4.99999999999945E-5</v>
      </c>
      <c r="I84" s="267">
        <f t="shared" ref="I84:I104" si="9">E84*H84</f>
        <v>8.9999999999990099E-4</v>
      </c>
      <c r="J84" s="266">
        <v>0</v>
      </c>
      <c r="K84" s="267">
        <f t="shared" ref="K84:K104" si="10">E84*J84</f>
        <v>0</v>
      </c>
      <c r="O84" s="259">
        <v>2</v>
      </c>
      <c r="AA84" s="233">
        <v>1</v>
      </c>
      <c r="AB84" s="233">
        <v>7</v>
      </c>
      <c r="AC84" s="233">
        <v>7</v>
      </c>
      <c r="AZ84" s="233">
        <v>2</v>
      </c>
      <c r="BA84" s="233">
        <f t="shared" ref="BA84:BA104" si="11">IF(AZ84=1,G84,0)</f>
        <v>0</v>
      </c>
      <c r="BB84" s="233">
        <f t="shared" ref="BB84:BB104" si="12">IF(AZ84=2,G84,0)</f>
        <v>0</v>
      </c>
      <c r="BC84" s="233">
        <f t="shared" ref="BC84:BC104" si="13">IF(AZ84=3,G84,0)</f>
        <v>0</v>
      </c>
      <c r="BD84" s="233">
        <f t="shared" ref="BD84:BD104" si="14">IF(AZ84=4,G84,0)</f>
        <v>0</v>
      </c>
      <c r="BE84" s="233">
        <f t="shared" ref="BE84:BE104" si="15">IF(AZ84=5,G84,0)</f>
        <v>0</v>
      </c>
      <c r="CA84" s="268">
        <v>1</v>
      </c>
      <c r="CB84" s="268">
        <v>7</v>
      </c>
    </row>
    <row r="85" spans="1:80" x14ac:dyDescent="0.2">
      <c r="A85" s="260">
        <v>43</v>
      </c>
      <c r="B85" s="261" t="s">
        <v>223</v>
      </c>
      <c r="C85" s="262" t="s">
        <v>224</v>
      </c>
      <c r="D85" s="263" t="s">
        <v>222</v>
      </c>
      <c r="E85" s="264">
        <v>4</v>
      </c>
      <c r="F85" s="264"/>
      <c r="G85" s="265">
        <f t="shared" si="8"/>
        <v>0</v>
      </c>
      <c r="H85" s="266">
        <v>1.4000000000002899E-4</v>
      </c>
      <c r="I85" s="267">
        <f t="shared" si="9"/>
        <v>5.6000000000011596E-4</v>
      </c>
      <c r="J85" s="266">
        <v>0</v>
      </c>
      <c r="K85" s="267">
        <f t="shared" si="10"/>
        <v>0</v>
      </c>
      <c r="O85" s="259">
        <v>2</v>
      </c>
      <c r="AA85" s="233">
        <v>1</v>
      </c>
      <c r="AB85" s="233">
        <v>7</v>
      </c>
      <c r="AC85" s="233">
        <v>7</v>
      </c>
      <c r="AZ85" s="233">
        <v>2</v>
      </c>
      <c r="BA85" s="233">
        <f t="shared" si="11"/>
        <v>0</v>
      </c>
      <c r="BB85" s="233">
        <f t="shared" si="12"/>
        <v>0</v>
      </c>
      <c r="BC85" s="233">
        <f t="shared" si="13"/>
        <v>0</v>
      </c>
      <c r="BD85" s="233">
        <f t="shared" si="14"/>
        <v>0</v>
      </c>
      <c r="BE85" s="233">
        <f t="shared" si="15"/>
        <v>0</v>
      </c>
      <c r="CA85" s="268">
        <v>1</v>
      </c>
      <c r="CB85" s="268">
        <v>7</v>
      </c>
    </row>
    <row r="86" spans="1:80" x14ac:dyDescent="0.2">
      <c r="A86" s="260">
        <v>44</v>
      </c>
      <c r="B86" s="261" t="s">
        <v>225</v>
      </c>
      <c r="C86" s="262" t="s">
        <v>226</v>
      </c>
      <c r="D86" s="263" t="s">
        <v>222</v>
      </c>
      <c r="E86" s="264">
        <v>7</v>
      </c>
      <c r="F86" s="264"/>
      <c r="G86" s="265">
        <f t="shared" si="8"/>
        <v>0</v>
      </c>
      <c r="H86" s="266">
        <v>1.99999999999978E-4</v>
      </c>
      <c r="I86" s="267">
        <f t="shared" si="9"/>
        <v>1.399999999999846E-3</v>
      </c>
      <c r="J86" s="266">
        <v>0</v>
      </c>
      <c r="K86" s="267">
        <f t="shared" si="10"/>
        <v>0</v>
      </c>
      <c r="O86" s="259">
        <v>2</v>
      </c>
      <c r="AA86" s="233">
        <v>1</v>
      </c>
      <c r="AB86" s="233">
        <v>7</v>
      </c>
      <c r="AC86" s="233">
        <v>7</v>
      </c>
      <c r="AZ86" s="233">
        <v>2</v>
      </c>
      <c r="BA86" s="233">
        <f t="shared" si="11"/>
        <v>0</v>
      </c>
      <c r="BB86" s="233">
        <f t="shared" si="12"/>
        <v>0</v>
      </c>
      <c r="BC86" s="233">
        <f t="shared" si="13"/>
        <v>0</v>
      </c>
      <c r="BD86" s="233">
        <f t="shared" si="14"/>
        <v>0</v>
      </c>
      <c r="BE86" s="233">
        <f t="shared" si="15"/>
        <v>0</v>
      </c>
      <c r="CA86" s="268">
        <v>1</v>
      </c>
      <c r="CB86" s="268">
        <v>7</v>
      </c>
    </row>
    <row r="87" spans="1:80" x14ac:dyDescent="0.2">
      <c r="A87" s="260">
        <v>45</v>
      </c>
      <c r="B87" s="261" t="s">
        <v>227</v>
      </c>
      <c r="C87" s="262" t="s">
        <v>228</v>
      </c>
      <c r="D87" s="263" t="s">
        <v>222</v>
      </c>
      <c r="E87" s="264">
        <v>8</v>
      </c>
      <c r="F87" s="264"/>
      <c r="G87" s="265">
        <f t="shared" si="8"/>
        <v>0</v>
      </c>
      <c r="H87" s="266">
        <v>3.1999999999987599E-4</v>
      </c>
      <c r="I87" s="267">
        <f t="shared" si="9"/>
        <v>2.5599999999990079E-3</v>
      </c>
      <c r="J87" s="266">
        <v>0</v>
      </c>
      <c r="K87" s="267">
        <f t="shared" si="10"/>
        <v>0</v>
      </c>
      <c r="O87" s="259">
        <v>2</v>
      </c>
      <c r="AA87" s="233">
        <v>1</v>
      </c>
      <c r="AB87" s="233">
        <v>7</v>
      </c>
      <c r="AC87" s="233">
        <v>7</v>
      </c>
      <c r="AZ87" s="233">
        <v>2</v>
      </c>
      <c r="BA87" s="233">
        <f t="shared" si="11"/>
        <v>0</v>
      </c>
      <c r="BB87" s="233">
        <f t="shared" si="12"/>
        <v>0</v>
      </c>
      <c r="BC87" s="233">
        <f t="shared" si="13"/>
        <v>0</v>
      </c>
      <c r="BD87" s="233">
        <f t="shared" si="14"/>
        <v>0</v>
      </c>
      <c r="BE87" s="233">
        <f t="shared" si="15"/>
        <v>0</v>
      </c>
      <c r="CA87" s="268">
        <v>1</v>
      </c>
      <c r="CB87" s="268">
        <v>7</v>
      </c>
    </row>
    <row r="88" spans="1:80" x14ac:dyDescent="0.2">
      <c r="A88" s="260">
        <v>46</v>
      </c>
      <c r="B88" s="261" t="s">
        <v>229</v>
      </c>
      <c r="C88" s="262" t="s">
        <v>230</v>
      </c>
      <c r="D88" s="263" t="s">
        <v>222</v>
      </c>
      <c r="E88" s="264">
        <v>6</v>
      </c>
      <c r="F88" s="264"/>
      <c r="G88" s="265">
        <f t="shared" si="8"/>
        <v>0</v>
      </c>
      <c r="H88" s="266">
        <v>5.1999999999985402E-4</v>
      </c>
      <c r="I88" s="267">
        <f t="shared" si="9"/>
        <v>3.1199999999991243E-3</v>
      </c>
      <c r="J88" s="266">
        <v>0</v>
      </c>
      <c r="K88" s="267">
        <f t="shared" si="10"/>
        <v>0</v>
      </c>
      <c r="O88" s="259">
        <v>2</v>
      </c>
      <c r="AA88" s="233">
        <v>1</v>
      </c>
      <c r="AB88" s="233">
        <v>7</v>
      </c>
      <c r="AC88" s="233">
        <v>7</v>
      </c>
      <c r="AZ88" s="233">
        <v>2</v>
      </c>
      <c r="BA88" s="233">
        <f t="shared" si="11"/>
        <v>0</v>
      </c>
      <c r="BB88" s="233">
        <f t="shared" si="12"/>
        <v>0</v>
      </c>
      <c r="BC88" s="233">
        <f t="shared" si="13"/>
        <v>0</v>
      </c>
      <c r="BD88" s="233">
        <f t="shared" si="14"/>
        <v>0</v>
      </c>
      <c r="BE88" s="233">
        <f t="shared" si="15"/>
        <v>0</v>
      </c>
      <c r="CA88" s="268">
        <v>1</v>
      </c>
      <c r="CB88" s="268">
        <v>7</v>
      </c>
    </row>
    <row r="89" spans="1:80" x14ac:dyDescent="0.2">
      <c r="A89" s="260">
        <v>47</v>
      </c>
      <c r="B89" s="261" t="s">
        <v>231</v>
      </c>
      <c r="C89" s="262" t="s">
        <v>232</v>
      </c>
      <c r="D89" s="263" t="s">
        <v>222</v>
      </c>
      <c r="E89" s="264">
        <v>2</v>
      </c>
      <c r="F89" s="264"/>
      <c r="G89" s="265">
        <f t="shared" si="8"/>
        <v>0</v>
      </c>
      <c r="H89" s="266">
        <v>7.7000000000015901E-4</v>
      </c>
      <c r="I89" s="267">
        <f t="shared" si="9"/>
        <v>1.540000000000318E-3</v>
      </c>
      <c r="J89" s="266">
        <v>0</v>
      </c>
      <c r="K89" s="267">
        <f t="shared" si="10"/>
        <v>0</v>
      </c>
      <c r="O89" s="259">
        <v>2</v>
      </c>
      <c r="AA89" s="233">
        <v>1</v>
      </c>
      <c r="AB89" s="233">
        <v>7</v>
      </c>
      <c r="AC89" s="233">
        <v>7</v>
      </c>
      <c r="AZ89" s="233">
        <v>2</v>
      </c>
      <c r="BA89" s="233">
        <f t="shared" si="11"/>
        <v>0</v>
      </c>
      <c r="BB89" s="233">
        <f t="shared" si="12"/>
        <v>0</v>
      </c>
      <c r="BC89" s="233">
        <f t="shared" si="13"/>
        <v>0</v>
      </c>
      <c r="BD89" s="233">
        <f t="shared" si="14"/>
        <v>0</v>
      </c>
      <c r="BE89" s="233">
        <f t="shared" si="15"/>
        <v>0</v>
      </c>
      <c r="CA89" s="268">
        <v>1</v>
      </c>
      <c r="CB89" s="268">
        <v>7</v>
      </c>
    </row>
    <row r="90" spans="1:80" x14ac:dyDescent="0.2">
      <c r="A90" s="260">
        <v>48</v>
      </c>
      <c r="B90" s="261" t="s">
        <v>233</v>
      </c>
      <c r="C90" s="262" t="s">
        <v>234</v>
      </c>
      <c r="D90" s="263" t="s">
        <v>222</v>
      </c>
      <c r="E90" s="264">
        <v>28</v>
      </c>
      <c r="F90" s="264"/>
      <c r="G90" s="265">
        <f t="shared" si="8"/>
        <v>0</v>
      </c>
      <c r="H90" s="266">
        <v>1.7000000000000299E-4</v>
      </c>
      <c r="I90" s="267">
        <f t="shared" si="9"/>
        <v>4.7600000000000836E-3</v>
      </c>
      <c r="J90" s="266">
        <v>0</v>
      </c>
      <c r="K90" s="267">
        <f t="shared" si="10"/>
        <v>0</v>
      </c>
      <c r="O90" s="259">
        <v>2</v>
      </c>
      <c r="AA90" s="233">
        <v>1</v>
      </c>
      <c r="AB90" s="233">
        <v>7</v>
      </c>
      <c r="AC90" s="233">
        <v>7</v>
      </c>
      <c r="AZ90" s="233">
        <v>2</v>
      </c>
      <c r="BA90" s="233">
        <f t="shared" si="11"/>
        <v>0</v>
      </c>
      <c r="BB90" s="233">
        <f t="shared" si="12"/>
        <v>0</v>
      </c>
      <c r="BC90" s="233">
        <f t="shared" si="13"/>
        <v>0</v>
      </c>
      <c r="BD90" s="233">
        <f t="shared" si="14"/>
        <v>0</v>
      </c>
      <c r="BE90" s="233">
        <f t="shared" si="15"/>
        <v>0</v>
      </c>
      <c r="CA90" s="268">
        <v>1</v>
      </c>
      <c r="CB90" s="268">
        <v>7</v>
      </c>
    </row>
    <row r="91" spans="1:80" x14ac:dyDescent="0.2">
      <c r="A91" s="260">
        <v>49</v>
      </c>
      <c r="B91" s="261" t="s">
        <v>235</v>
      </c>
      <c r="C91" s="262" t="s">
        <v>236</v>
      </c>
      <c r="D91" s="263" t="s">
        <v>222</v>
      </c>
      <c r="E91" s="264">
        <v>2</v>
      </c>
      <c r="F91" s="264"/>
      <c r="G91" s="265">
        <f t="shared" si="8"/>
        <v>0</v>
      </c>
      <c r="H91" s="266">
        <v>2.6999999999999198E-4</v>
      </c>
      <c r="I91" s="267">
        <f t="shared" si="9"/>
        <v>5.3999999999998396E-4</v>
      </c>
      <c r="J91" s="266">
        <v>0</v>
      </c>
      <c r="K91" s="267">
        <f t="shared" si="10"/>
        <v>0</v>
      </c>
      <c r="O91" s="259">
        <v>2</v>
      </c>
      <c r="AA91" s="233">
        <v>1</v>
      </c>
      <c r="AB91" s="233">
        <v>7</v>
      </c>
      <c r="AC91" s="233">
        <v>7</v>
      </c>
      <c r="AZ91" s="233">
        <v>2</v>
      </c>
      <c r="BA91" s="233">
        <f t="shared" si="11"/>
        <v>0</v>
      </c>
      <c r="BB91" s="233">
        <f t="shared" si="12"/>
        <v>0</v>
      </c>
      <c r="BC91" s="233">
        <f t="shared" si="13"/>
        <v>0</v>
      </c>
      <c r="BD91" s="233">
        <f t="shared" si="14"/>
        <v>0</v>
      </c>
      <c r="BE91" s="233">
        <f t="shared" si="15"/>
        <v>0</v>
      </c>
      <c r="CA91" s="268">
        <v>1</v>
      </c>
      <c r="CB91" s="268">
        <v>7</v>
      </c>
    </row>
    <row r="92" spans="1:80" x14ac:dyDescent="0.2">
      <c r="A92" s="260">
        <v>50</v>
      </c>
      <c r="B92" s="261" t="s">
        <v>237</v>
      </c>
      <c r="C92" s="262" t="s">
        <v>238</v>
      </c>
      <c r="D92" s="263" t="s">
        <v>222</v>
      </c>
      <c r="E92" s="264">
        <v>1</v>
      </c>
      <c r="F92" s="264"/>
      <c r="G92" s="265">
        <f t="shared" si="8"/>
        <v>0</v>
      </c>
      <c r="H92" s="266">
        <v>5.8000000000024698E-4</v>
      </c>
      <c r="I92" s="267">
        <f t="shared" si="9"/>
        <v>5.8000000000024698E-4</v>
      </c>
      <c r="J92" s="266">
        <v>0</v>
      </c>
      <c r="K92" s="267">
        <f t="shared" si="10"/>
        <v>0</v>
      </c>
      <c r="O92" s="259">
        <v>2</v>
      </c>
      <c r="AA92" s="233">
        <v>1</v>
      </c>
      <c r="AB92" s="233">
        <v>7</v>
      </c>
      <c r="AC92" s="233">
        <v>7</v>
      </c>
      <c r="AZ92" s="233">
        <v>2</v>
      </c>
      <c r="BA92" s="233">
        <f t="shared" si="11"/>
        <v>0</v>
      </c>
      <c r="BB92" s="233">
        <f t="shared" si="12"/>
        <v>0</v>
      </c>
      <c r="BC92" s="233">
        <f t="shared" si="13"/>
        <v>0</v>
      </c>
      <c r="BD92" s="233">
        <f t="shared" si="14"/>
        <v>0</v>
      </c>
      <c r="BE92" s="233">
        <f t="shared" si="15"/>
        <v>0</v>
      </c>
      <c r="CA92" s="268">
        <v>1</v>
      </c>
      <c r="CB92" s="268">
        <v>7</v>
      </c>
    </row>
    <row r="93" spans="1:80" x14ac:dyDescent="0.2">
      <c r="A93" s="260">
        <v>51</v>
      </c>
      <c r="B93" s="261" t="s">
        <v>239</v>
      </c>
      <c r="C93" s="262" t="s">
        <v>240</v>
      </c>
      <c r="D93" s="263" t="s">
        <v>222</v>
      </c>
      <c r="E93" s="264">
        <v>21</v>
      </c>
      <c r="F93" s="264"/>
      <c r="G93" s="265">
        <f t="shared" si="8"/>
        <v>0</v>
      </c>
      <c r="H93" s="266">
        <v>0</v>
      </c>
      <c r="I93" s="267">
        <f t="shared" si="9"/>
        <v>0</v>
      </c>
      <c r="J93" s="266">
        <v>0</v>
      </c>
      <c r="K93" s="267">
        <f t="shared" si="10"/>
        <v>0</v>
      </c>
      <c r="O93" s="259">
        <v>2</v>
      </c>
      <c r="AA93" s="233">
        <v>1</v>
      </c>
      <c r="AB93" s="233">
        <v>7</v>
      </c>
      <c r="AC93" s="233">
        <v>7</v>
      </c>
      <c r="AZ93" s="233">
        <v>2</v>
      </c>
      <c r="BA93" s="233">
        <f t="shared" si="11"/>
        <v>0</v>
      </c>
      <c r="BB93" s="233">
        <f t="shared" si="12"/>
        <v>0</v>
      </c>
      <c r="BC93" s="233">
        <f t="shared" si="13"/>
        <v>0</v>
      </c>
      <c r="BD93" s="233">
        <f t="shared" si="14"/>
        <v>0</v>
      </c>
      <c r="BE93" s="233">
        <f t="shared" si="15"/>
        <v>0</v>
      </c>
      <c r="CA93" s="268">
        <v>1</v>
      </c>
      <c r="CB93" s="268">
        <v>7</v>
      </c>
    </row>
    <row r="94" spans="1:80" x14ac:dyDescent="0.2">
      <c r="A94" s="260">
        <v>52</v>
      </c>
      <c r="B94" s="261" t="s">
        <v>241</v>
      </c>
      <c r="C94" s="262" t="s">
        <v>242</v>
      </c>
      <c r="D94" s="263" t="s">
        <v>222</v>
      </c>
      <c r="E94" s="264">
        <v>7</v>
      </c>
      <c r="F94" s="264"/>
      <c r="G94" s="265">
        <f t="shared" si="8"/>
        <v>0</v>
      </c>
      <c r="H94" s="266">
        <v>0</v>
      </c>
      <c r="I94" s="267">
        <f t="shared" si="9"/>
        <v>0</v>
      </c>
      <c r="J94" s="266">
        <v>0</v>
      </c>
      <c r="K94" s="267">
        <f t="shared" si="10"/>
        <v>0</v>
      </c>
      <c r="O94" s="259">
        <v>2</v>
      </c>
      <c r="AA94" s="233">
        <v>1</v>
      </c>
      <c r="AB94" s="233">
        <v>7</v>
      </c>
      <c r="AC94" s="233">
        <v>7</v>
      </c>
      <c r="AZ94" s="233">
        <v>2</v>
      </c>
      <c r="BA94" s="233">
        <f t="shared" si="11"/>
        <v>0</v>
      </c>
      <c r="BB94" s="233">
        <f t="shared" si="12"/>
        <v>0</v>
      </c>
      <c r="BC94" s="233">
        <f t="shared" si="13"/>
        <v>0</v>
      </c>
      <c r="BD94" s="233">
        <f t="shared" si="14"/>
        <v>0</v>
      </c>
      <c r="BE94" s="233">
        <f t="shared" si="15"/>
        <v>0</v>
      </c>
      <c r="CA94" s="268">
        <v>1</v>
      </c>
      <c r="CB94" s="268">
        <v>7</v>
      </c>
    </row>
    <row r="95" spans="1:80" x14ac:dyDescent="0.2">
      <c r="A95" s="260">
        <v>53</v>
      </c>
      <c r="B95" s="261" t="s">
        <v>243</v>
      </c>
      <c r="C95" s="262" t="s">
        <v>244</v>
      </c>
      <c r="D95" s="263" t="s">
        <v>222</v>
      </c>
      <c r="E95" s="264">
        <v>2</v>
      </c>
      <c r="F95" s="264"/>
      <c r="G95" s="265">
        <f t="shared" si="8"/>
        <v>0</v>
      </c>
      <c r="H95" s="266">
        <v>0</v>
      </c>
      <c r="I95" s="267">
        <f t="shared" si="9"/>
        <v>0</v>
      </c>
      <c r="J95" s="266">
        <v>0</v>
      </c>
      <c r="K95" s="267">
        <f t="shared" si="10"/>
        <v>0</v>
      </c>
      <c r="O95" s="259">
        <v>2</v>
      </c>
      <c r="AA95" s="233">
        <v>1</v>
      </c>
      <c r="AB95" s="233">
        <v>7</v>
      </c>
      <c r="AC95" s="233">
        <v>7</v>
      </c>
      <c r="AZ95" s="233">
        <v>2</v>
      </c>
      <c r="BA95" s="233">
        <f t="shared" si="11"/>
        <v>0</v>
      </c>
      <c r="BB95" s="233">
        <f t="shared" si="12"/>
        <v>0</v>
      </c>
      <c r="BC95" s="233">
        <f t="shared" si="13"/>
        <v>0</v>
      </c>
      <c r="BD95" s="233">
        <f t="shared" si="14"/>
        <v>0</v>
      </c>
      <c r="BE95" s="233">
        <f t="shared" si="15"/>
        <v>0</v>
      </c>
      <c r="CA95" s="268">
        <v>1</v>
      </c>
      <c r="CB95" s="268">
        <v>7</v>
      </c>
    </row>
    <row r="96" spans="1:80" x14ac:dyDescent="0.2">
      <c r="A96" s="260">
        <v>54</v>
      </c>
      <c r="B96" s="261" t="s">
        <v>245</v>
      </c>
      <c r="C96" s="262" t="s">
        <v>246</v>
      </c>
      <c r="D96" s="263" t="s">
        <v>222</v>
      </c>
      <c r="E96" s="264">
        <v>13</v>
      </c>
      <c r="F96" s="264"/>
      <c r="G96" s="265">
        <f t="shared" si="8"/>
        <v>0</v>
      </c>
      <c r="H96" s="266">
        <v>0</v>
      </c>
      <c r="I96" s="267">
        <f t="shared" si="9"/>
        <v>0</v>
      </c>
      <c r="J96" s="266">
        <v>0</v>
      </c>
      <c r="K96" s="267">
        <f t="shared" si="10"/>
        <v>0</v>
      </c>
      <c r="O96" s="259">
        <v>2</v>
      </c>
      <c r="AA96" s="233">
        <v>1</v>
      </c>
      <c r="AB96" s="233">
        <v>7</v>
      </c>
      <c r="AC96" s="233">
        <v>7</v>
      </c>
      <c r="AZ96" s="233">
        <v>2</v>
      </c>
      <c r="BA96" s="233">
        <f t="shared" si="11"/>
        <v>0</v>
      </c>
      <c r="BB96" s="233">
        <f t="shared" si="12"/>
        <v>0</v>
      </c>
      <c r="BC96" s="233">
        <f t="shared" si="13"/>
        <v>0</v>
      </c>
      <c r="BD96" s="233">
        <f t="shared" si="14"/>
        <v>0</v>
      </c>
      <c r="BE96" s="233">
        <f t="shared" si="15"/>
        <v>0</v>
      </c>
      <c r="CA96" s="268">
        <v>1</v>
      </c>
      <c r="CB96" s="268">
        <v>7</v>
      </c>
    </row>
    <row r="97" spans="1:80" x14ac:dyDescent="0.2">
      <c r="A97" s="260">
        <v>55</v>
      </c>
      <c r="B97" s="261" t="s">
        <v>247</v>
      </c>
      <c r="C97" s="262" t="s">
        <v>248</v>
      </c>
      <c r="D97" s="263" t="s">
        <v>222</v>
      </c>
      <c r="E97" s="264">
        <v>1</v>
      </c>
      <c r="F97" s="264"/>
      <c r="G97" s="265">
        <f t="shared" si="8"/>
        <v>0</v>
      </c>
      <c r="H97" s="266">
        <v>0</v>
      </c>
      <c r="I97" s="267">
        <f t="shared" si="9"/>
        <v>0</v>
      </c>
      <c r="J97" s="266">
        <v>0</v>
      </c>
      <c r="K97" s="267">
        <f t="shared" si="10"/>
        <v>0</v>
      </c>
      <c r="O97" s="259">
        <v>2</v>
      </c>
      <c r="AA97" s="233">
        <v>1</v>
      </c>
      <c r="AB97" s="233">
        <v>7</v>
      </c>
      <c r="AC97" s="233">
        <v>7</v>
      </c>
      <c r="AZ97" s="233">
        <v>2</v>
      </c>
      <c r="BA97" s="233">
        <f t="shared" si="11"/>
        <v>0</v>
      </c>
      <c r="BB97" s="233">
        <f t="shared" si="12"/>
        <v>0</v>
      </c>
      <c r="BC97" s="233">
        <f t="shared" si="13"/>
        <v>0</v>
      </c>
      <c r="BD97" s="233">
        <f t="shared" si="14"/>
        <v>0</v>
      </c>
      <c r="BE97" s="233">
        <f t="shared" si="15"/>
        <v>0</v>
      </c>
      <c r="CA97" s="268">
        <v>1</v>
      </c>
      <c r="CB97" s="268">
        <v>7</v>
      </c>
    </row>
    <row r="98" spans="1:80" x14ac:dyDescent="0.2">
      <c r="A98" s="260">
        <v>56</v>
      </c>
      <c r="B98" s="261" t="s">
        <v>249</v>
      </c>
      <c r="C98" s="262" t="s">
        <v>250</v>
      </c>
      <c r="D98" s="263" t="s">
        <v>222</v>
      </c>
      <c r="E98" s="264">
        <v>2</v>
      </c>
      <c r="F98" s="264"/>
      <c r="G98" s="265">
        <f t="shared" si="8"/>
        <v>0</v>
      </c>
      <c r="H98" s="266">
        <v>0</v>
      </c>
      <c r="I98" s="267">
        <f t="shared" si="9"/>
        <v>0</v>
      </c>
      <c r="J98" s="266">
        <v>0</v>
      </c>
      <c r="K98" s="267">
        <f t="shared" si="10"/>
        <v>0</v>
      </c>
      <c r="O98" s="259">
        <v>2</v>
      </c>
      <c r="AA98" s="233">
        <v>1</v>
      </c>
      <c r="AB98" s="233">
        <v>7</v>
      </c>
      <c r="AC98" s="233">
        <v>7</v>
      </c>
      <c r="AZ98" s="233">
        <v>2</v>
      </c>
      <c r="BA98" s="233">
        <f t="shared" si="11"/>
        <v>0</v>
      </c>
      <c r="BB98" s="233">
        <f t="shared" si="12"/>
        <v>0</v>
      </c>
      <c r="BC98" s="233">
        <f t="shared" si="13"/>
        <v>0</v>
      </c>
      <c r="BD98" s="233">
        <f t="shared" si="14"/>
        <v>0</v>
      </c>
      <c r="BE98" s="233">
        <f t="shared" si="15"/>
        <v>0</v>
      </c>
      <c r="CA98" s="268">
        <v>1</v>
      </c>
      <c r="CB98" s="268">
        <v>7</v>
      </c>
    </row>
    <row r="99" spans="1:80" x14ac:dyDescent="0.2">
      <c r="A99" s="260">
        <v>57</v>
      </c>
      <c r="B99" s="261" t="s">
        <v>251</v>
      </c>
      <c r="C99" s="262" t="s">
        <v>252</v>
      </c>
      <c r="D99" s="263" t="s">
        <v>222</v>
      </c>
      <c r="E99" s="264">
        <v>1</v>
      </c>
      <c r="F99" s="264"/>
      <c r="G99" s="265">
        <f t="shared" si="8"/>
        <v>0</v>
      </c>
      <c r="H99" s="266">
        <v>0</v>
      </c>
      <c r="I99" s="267">
        <f t="shared" si="9"/>
        <v>0</v>
      </c>
      <c r="J99" s="266">
        <v>0</v>
      </c>
      <c r="K99" s="267">
        <f t="shared" si="10"/>
        <v>0</v>
      </c>
      <c r="O99" s="259">
        <v>2</v>
      </c>
      <c r="AA99" s="233">
        <v>1</v>
      </c>
      <c r="AB99" s="233">
        <v>7</v>
      </c>
      <c r="AC99" s="233">
        <v>7</v>
      </c>
      <c r="AZ99" s="233">
        <v>2</v>
      </c>
      <c r="BA99" s="233">
        <f t="shared" si="11"/>
        <v>0</v>
      </c>
      <c r="BB99" s="233">
        <f t="shared" si="12"/>
        <v>0</v>
      </c>
      <c r="BC99" s="233">
        <f t="shared" si="13"/>
        <v>0</v>
      </c>
      <c r="BD99" s="233">
        <f t="shared" si="14"/>
        <v>0</v>
      </c>
      <c r="BE99" s="233">
        <f t="shared" si="15"/>
        <v>0</v>
      </c>
      <c r="CA99" s="268">
        <v>1</v>
      </c>
      <c r="CB99" s="268">
        <v>7</v>
      </c>
    </row>
    <row r="100" spans="1:80" x14ac:dyDescent="0.2">
      <c r="A100" s="260">
        <v>58</v>
      </c>
      <c r="B100" s="261" t="s">
        <v>253</v>
      </c>
      <c r="C100" s="262" t="s">
        <v>254</v>
      </c>
      <c r="D100" s="263" t="s">
        <v>133</v>
      </c>
      <c r="E100" s="264">
        <v>0.2</v>
      </c>
      <c r="F100" s="264"/>
      <c r="G100" s="265">
        <f t="shared" si="8"/>
        <v>0</v>
      </c>
      <c r="H100" s="266">
        <v>0</v>
      </c>
      <c r="I100" s="267">
        <f t="shared" si="9"/>
        <v>0</v>
      </c>
      <c r="J100" s="266">
        <v>0</v>
      </c>
      <c r="K100" s="267">
        <f t="shared" si="10"/>
        <v>0</v>
      </c>
      <c r="O100" s="259">
        <v>2</v>
      </c>
      <c r="AA100" s="233">
        <v>1</v>
      </c>
      <c r="AB100" s="233">
        <v>5</v>
      </c>
      <c r="AC100" s="233">
        <v>5</v>
      </c>
      <c r="AZ100" s="233">
        <v>2</v>
      </c>
      <c r="BA100" s="233">
        <f t="shared" si="11"/>
        <v>0</v>
      </c>
      <c r="BB100" s="233">
        <f t="shared" si="12"/>
        <v>0</v>
      </c>
      <c r="BC100" s="233">
        <f t="shared" si="13"/>
        <v>0</v>
      </c>
      <c r="BD100" s="233">
        <f t="shared" si="14"/>
        <v>0</v>
      </c>
      <c r="BE100" s="233">
        <f t="shared" si="15"/>
        <v>0</v>
      </c>
      <c r="CA100" s="268">
        <v>1</v>
      </c>
      <c r="CB100" s="268">
        <v>5</v>
      </c>
    </row>
    <row r="101" spans="1:80" x14ac:dyDescent="0.2">
      <c r="A101" s="260">
        <v>59</v>
      </c>
      <c r="B101" s="261" t="s">
        <v>134</v>
      </c>
      <c r="C101" s="262" t="s">
        <v>255</v>
      </c>
      <c r="D101" s="263" t="s">
        <v>101</v>
      </c>
      <c r="E101" s="264">
        <v>1</v>
      </c>
      <c r="F101" s="264"/>
      <c r="G101" s="265">
        <f t="shared" si="8"/>
        <v>0</v>
      </c>
      <c r="H101" s="266">
        <v>0</v>
      </c>
      <c r="I101" s="267">
        <f t="shared" si="9"/>
        <v>0</v>
      </c>
      <c r="J101" s="266"/>
      <c r="K101" s="267">
        <f t="shared" si="10"/>
        <v>0</v>
      </c>
      <c r="O101" s="259">
        <v>2</v>
      </c>
      <c r="AA101" s="233">
        <v>12</v>
      </c>
      <c r="AB101" s="233">
        <v>0</v>
      </c>
      <c r="AC101" s="233">
        <v>132</v>
      </c>
      <c r="AZ101" s="233">
        <v>2</v>
      </c>
      <c r="BA101" s="233">
        <f t="shared" si="11"/>
        <v>0</v>
      </c>
      <c r="BB101" s="233">
        <f t="shared" si="12"/>
        <v>0</v>
      </c>
      <c r="BC101" s="233">
        <f t="shared" si="13"/>
        <v>0</v>
      </c>
      <c r="BD101" s="233">
        <f t="shared" si="14"/>
        <v>0</v>
      </c>
      <c r="BE101" s="233">
        <f t="shared" si="15"/>
        <v>0</v>
      </c>
      <c r="CA101" s="268">
        <v>12</v>
      </c>
      <c r="CB101" s="268">
        <v>0</v>
      </c>
    </row>
    <row r="102" spans="1:80" ht="22.5" x14ac:dyDescent="0.2">
      <c r="A102" s="260">
        <v>60</v>
      </c>
      <c r="B102" s="261" t="s">
        <v>256</v>
      </c>
      <c r="C102" s="262" t="s">
        <v>257</v>
      </c>
      <c r="D102" s="263" t="s">
        <v>101</v>
      </c>
      <c r="E102" s="264">
        <v>1</v>
      </c>
      <c r="F102" s="264"/>
      <c r="G102" s="265">
        <f t="shared" si="8"/>
        <v>0</v>
      </c>
      <c r="H102" s="266">
        <v>0</v>
      </c>
      <c r="I102" s="267">
        <f t="shared" si="9"/>
        <v>0</v>
      </c>
      <c r="J102" s="266"/>
      <c r="K102" s="267">
        <f t="shared" si="10"/>
        <v>0</v>
      </c>
      <c r="O102" s="259">
        <v>2</v>
      </c>
      <c r="AA102" s="233">
        <v>12</v>
      </c>
      <c r="AB102" s="233">
        <v>0</v>
      </c>
      <c r="AC102" s="233">
        <v>134</v>
      </c>
      <c r="AZ102" s="233">
        <v>2</v>
      </c>
      <c r="BA102" s="233">
        <f t="shared" si="11"/>
        <v>0</v>
      </c>
      <c r="BB102" s="233">
        <f t="shared" si="12"/>
        <v>0</v>
      </c>
      <c r="BC102" s="233">
        <f t="shared" si="13"/>
        <v>0</v>
      </c>
      <c r="BD102" s="233">
        <f t="shared" si="14"/>
        <v>0</v>
      </c>
      <c r="BE102" s="233">
        <f t="shared" si="15"/>
        <v>0</v>
      </c>
      <c r="CA102" s="268">
        <v>12</v>
      </c>
      <c r="CB102" s="268">
        <v>0</v>
      </c>
    </row>
    <row r="103" spans="1:80" ht="22.5" x14ac:dyDescent="0.2">
      <c r="A103" s="260">
        <v>61</v>
      </c>
      <c r="B103" s="261" t="s">
        <v>258</v>
      </c>
      <c r="C103" s="262" t="s">
        <v>259</v>
      </c>
      <c r="D103" s="263" t="s">
        <v>101</v>
      </c>
      <c r="E103" s="264">
        <v>1</v>
      </c>
      <c r="F103" s="264"/>
      <c r="G103" s="265">
        <f t="shared" si="8"/>
        <v>0</v>
      </c>
      <c r="H103" s="266">
        <v>0</v>
      </c>
      <c r="I103" s="267">
        <f t="shared" si="9"/>
        <v>0</v>
      </c>
      <c r="J103" s="266"/>
      <c r="K103" s="267">
        <f t="shared" si="10"/>
        <v>0</v>
      </c>
      <c r="O103" s="259">
        <v>2</v>
      </c>
      <c r="AA103" s="233">
        <v>12</v>
      </c>
      <c r="AB103" s="233">
        <v>0</v>
      </c>
      <c r="AC103" s="233">
        <v>133</v>
      </c>
      <c r="AZ103" s="233">
        <v>2</v>
      </c>
      <c r="BA103" s="233">
        <f t="shared" si="11"/>
        <v>0</v>
      </c>
      <c r="BB103" s="233">
        <f t="shared" si="12"/>
        <v>0</v>
      </c>
      <c r="BC103" s="233">
        <f t="shared" si="13"/>
        <v>0</v>
      </c>
      <c r="BD103" s="233">
        <f t="shared" si="14"/>
        <v>0</v>
      </c>
      <c r="BE103" s="233">
        <f t="shared" si="15"/>
        <v>0</v>
      </c>
      <c r="CA103" s="268">
        <v>12</v>
      </c>
      <c r="CB103" s="268">
        <v>0</v>
      </c>
    </row>
    <row r="104" spans="1:80" ht="22.5" x14ac:dyDescent="0.2">
      <c r="A104" s="260">
        <v>62</v>
      </c>
      <c r="B104" s="261" t="s">
        <v>260</v>
      </c>
      <c r="C104" s="262" t="s">
        <v>261</v>
      </c>
      <c r="D104" s="263" t="s">
        <v>101</v>
      </c>
      <c r="E104" s="264">
        <v>1</v>
      </c>
      <c r="F104" s="264"/>
      <c r="G104" s="265">
        <f t="shared" si="8"/>
        <v>0</v>
      </c>
      <c r="H104" s="266">
        <v>0</v>
      </c>
      <c r="I104" s="267">
        <f t="shared" si="9"/>
        <v>0</v>
      </c>
      <c r="J104" s="266"/>
      <c r="K104" s="267">
        <f t="shared" si="10"/>
        <v>0</v>
      </c>
      <c r="O104" s="259">
        <v>2</v>
      </c>
      <c r="AA104" s="233">
        <v>12</v>
      </c>
      <c r="AB104" s="233">
        <v>0</v>
      </c>
      <c r="AC104" s="233">
        <v>139</v>
      </c>
      <c r="AZ104" s="233">
        <v>2</v>
      </c>
      <c r="BA104" s="233">
        <f t="shared" si="11"/>
        <v>0</v>
      </c>
      <c r="BB104" s="233">
        <f t="shared" si="12"/>
        <v>0</v>
      </c>
      <c r="BC104" s="233">
        <f t="shared" si="13"/>
        <v>0</v>
      </c>
      <c r="BD104" s="233">
        <f t="shared" si="14"/>
        <v>0</v>
      </c>
      <c r="BE104" s="233">
        <f t="shared" si="15"/>
        <v>0</v>
      </c>
      <c r="CA104" s="268">
        <v>12</v>
      </c>
      <c r="CB104" s="268">
        <v>0</v>
      </c>
    </row>
    <row r="105" spans="1:80" x14ac:dyDescent="0.2">
      <c r="A105" s="269"/>
      <c r="B105" s="270"/>
      <c r="C105" s="327" t="s">
        <v>262</v>
      </c>
      <c r="D105" s="328"/>
      <c r="E105" s="328"/>
      <c r="F105" s="328"/>
      <c r="G105" s="329"/>
      <c r="I105" s="271"/>
      <c r="K105" s="271"/>
      <c r="L105" s="272" t="s">
        <v>262</v>
      </c>
      <c r="O105" s="259">
        <v>3</v>
      </c>
    </row>
    <row r="106" spans="1:80" ht="22.5" x14ac:dyDescent="0.2">
      <c r="A106" s="269"/>
      <c r="B106" s="270"/>
      <c r="C106" s="327" t="s">
        <v>263</v>
      </c>
      <c r="D106" s="328"/>
      <c r="E106" s="328"/>
      <c r="F106" s="328"/>
      <c r="G106" s="329"/>
      <c r="I106" s="271"/>
      <c r="K106" s="271"/>
      <c r="L106" s="272" t="s">
        <v>263</v>
      </c>
      <c r="O106" s="259">
        <v>3</v>
      </c>
    </row>
    <row r="107" spans="1:80" ht="22.5" x14ac:dyDescent="0.2">
      <c r="A107" s="260">
        <v>63</v>
      </c>
      <c r="B107" s="261" t="s">
        <v>264</v>
      </c>
      <c r="C107" s="262" t="s">
        <v>265</v>
      </c>
      <c r="D107" s="263" t="s">
        <v>101</v>
      </c>
      <c r="E107" s="264">
        <v>1</v>
      </c>
      <c r="F107" s="264"/>
      <c r="G107" s="265">
        <f>E107*F107</f>
        <v>0</v>
      </c>
      <c r="H107" s="266">
        <v>0</v>
      </c>
      <c r="I107" s="267">
        <f>E107*H107</f>
        <v>0</v>
      </c>
      <c r="J107" s="266"/>
      <c r="K107" s="267">
        <f>E107*J107</f>
        <v>0</v>
      </c>
      <c r="O107" s="259">
        <v>2</v>
      </c>
      <c r="AA107" s="233">
        <v>12</v>
      </c>
      <c r="AB107" s="233">
        <v>0</v>
      </c>
      <c r="AC107" s="233">
        <v>138</v>
      </c>
      <c r="AZ107" s="233">
        <v>2</v>
      </c>
      <c r="BA107" s="233">
        <f>IF(AZ107=1,G107,0)</f>
        <v>0</v>
      </c>
      <c r="BB107" s="233">
        <f>IF(AZ107=2,G107,0)</f>
        <v>0</v>
      </c>
      <c r="BC107" s="233">
        <f>IF(AZ107=3,G107,0)</f>
        <v>0</v>
      </c>
      <c r="BD107" s="233">
        <f>IF(AZ107=4,G107,0)</f>
        <v>0</v>
      </c>
      <c r="BE107" s="233">
        <f>IF(AZ107=5,G107,0)</f>
        <v>0</v>
      </c>
      <c r="CA107" s="268">
        <v>12</v>
      </c>
      <c r="CB107" s="268">
        <v>0</v>
      </c>
    </row>
    <row r="108" spans="1:80" x14ac:dyDescent="0.2">
      <c r="A108" s="269"/>
      <c r="B108" s="270"/>
      <c r="C108" s="327" t="s">
        <v>262</v>
      </c>
      <c r="D108" s="328"/>
      <c r="E108" s="328"/>
      <c r="F108" s="328"/>
      <c r="G108" s="329"/>
      <c r="I108" s="271"/>
      <c r="K108" s="271"/>
      <c r="L108" s="272" t="s">
        <v>262</v>
      </c>
      <c r="O108" s="259">
        <v>3</v>
      </c>
    </row>
    <row r="109" spans="1:80" ht="22.5" x14ac:dyDescent="0.2">
      <c r="A109" s="269"/>
      <c r="B109" s="270"/>
      <c r="C109" s="327" t="s">
        <v>266</v>
      </c>
      <c r="D109" s="328"/>
      <c r="E109" s="328"/>
      <c r="F109" s="328"/>
      <c r="G109" s="329"/>
      <c r="I109" s="271"/>
      <c r="K109" s="271"/>
      <c r="L109" s="272" t="s">
        <v>266</v>
      </c>
      <c r="O109" s="259">
        <v>3</v>
      </c>
    </row>
    <row r="110" spans="1:80" ht="22.5" x14ac:dyDescent="0.2">
      <c r="A110" s="260">
        <v>64</v>
      </c>
      <c r="B110" s="261" t="s">
        <v>267</v>
      </c>
      <c r="C110" s="262" t="s">
        <v>268</v>
      </c>
      <c r="D110" s="263" t="s">
        <v>136</v>
      </c>
      <c r="E110" s="264">
        <v>7</v>
      </c>
      <c r="F110" s="264"/>
      <c r="G110" s="265">
        <f>E110*F110</f>
        <v>0</v>
      </c>
      <c r="H110" s="266">
        <v>0</v>
      </c>
      <c r="I110" s="267">
        <f>E110*H110</f>
        <v>0</v>
      </c>
      <c r="J110" s="266"/>
      <c r="K110" s="267">
        <f>E110*J110</f>
        <v>0</v>
      </c>
      <c r="O110" s="259">
        <v>2</v>
      </c>
      <c r="AA110" s="233">
        <v>12</v>
      </c>
      <c r="AB110" s="233">
        <v>0</v>
      </c>
      <c r="AC110" s="233">
        <v>140</v>
      </c>
      <c r="AZ110" s="233">
        <v>2</v>
      </c>
      <c r="BA110" s="233">
        <f>IF(AZ110=1,G110,0)</f>
        <v>0</v>
      </c>
      <c r="BB110" s="233">
        <f>IF(AZ110=2,G110,0)</f>
        <v>0</v>
      </c>
      <c r="BC110" s="233">
        <f>IF(AZ110=3,G110,0)</f>
        <v>0</v>
      </c>
      <c r="BD110" s="233">
        <f>IF(AZ110=4,G110,0)</f>
        <v>0</v>
      </c>
      <c r="BE110" s="233">
        <f>IF(AZ110=5,G110,0)</f>
        <v>0</v>
      </c>
      <c r="CA110" s="268">
        <v>12</v>
      </c>
      <c r="CB110" s="268">
        <v>0</v>
      </c>
    </row>
    <row r="111" spans="1:80" x14ac:dyDescent="0.2">
      <c r="A111" s="269"/>
      <c r="B111" s="270"/>
      <c r="C111" s="327" t="s">
        <v>269</v>
      </c>
      <c r="D111" s="328"/>
      <c r="E111" s="328"/>
      <c r="F111" s="328"/>
      <c r="G111" s="329"/>
      <c r="I111" s="271"/>
      <c r="K111" s="271"/>
      <c r="L111" s="272" t="s">
        <v>269</v>
      </c>
      <c r="O111" s="259">
        <v>3</v>
      </c>
    </row>
    <row r="112" spans="1:80" x14ac:dyDescent="0.2">
      <c r="A112" s="269"/>
      <c r="B112" s="270"/>
      <c r="C112" s="327" t="s">
        <v>270</v>
      </c>
      <c r="D112" s="328"/>
      <c r="E112" s="328"/>
      <c r="F112" s="328"/>
      <c r="G112" s="329"/>
      <c r="I112" s="271"/>
      <c r="K112" s="271"/>
      <c r="L112" s="272" t="s">
        <v>270</v>
      </c>
      <c r="O112" s="259">
        <v>3</v>
      </c>
    </row>
    <row r="113" spans="1:80" x14ac:dyDescent="0.2">
      <c r="A113" s="260">
        <v>65</v>
      </c>
      <c r="B113" s="261" t="s">
        <v>271</v>
      </c>
      <c r="C113" s="262" t="s">
        <v>272</v>
      </c>
      <c r="D113" s="263" t="s">
        <v>136</v>
      </c>
      <c r="E113" s="264">
        <v>19</v>
      </c>
      <c r="F113" s="264"/>
      <c r="G113" s="265">
        <f>E113*F113</f>
        <v>0</v>
      </c>
      <c r="H113" s="266">
        <v>0</v>
      </c>
      <c r="I113" s="267">
        <f>E113*H113</f>
        <v>0</v>
      </c>
      <c r="J113" s="266"/>
      <c r="K113" s="267">
        <f>E113*J113</f>
        <v>0</v>
      </c>
      <c r="O113" s="259">
        <v>2</v>
      </c>
      <c r="AA113" s="233">
        <v>12</v>
      </c>
      <c r="AB113" s="233">
        <v>0</v>
      </c>
      <c r="AC113" s="233">
        <v>141</v>
      </c>
      <c r="AZ113" s="233">
        <v>2</v>
      </c>
      <c r="BA113" s="233">
        <f>IF(AZ113=1,G113,0)</f>
        <v>0</v>
      </c>
      <c r="BB113" s="233">
        <f>IF(AZ113=2,G113,0)</f>
        <v>0</v>
      </c>
      <c r="BC113" s="233">
        <f>IF(AZ113=3,G113,0)</f>
        <v>0</v>
      </c>
      <c r="BD113" s="233">
        <f>IF(AZ113=4,G113,0)</f>
        <v>0</v>
      </c>
      <c r="BE113" s="233">
        <f>IF(AZ113=5,G113,0)</f>
        <v>0</v>
      </c>
      <c r="CA113" s="268">
        <v>12</v>
      </c>
      <c r="CB113" s="268">
        <v>0</v>
      </c>
    </row>
    <row r="114" spans="1:80" x14ac:dyDescent="0.2">
      <c r="A114" s="269"/>
      <c r="B114" s="270"/>
      <c r="C114" s="327" t="s">
        <v>270</v>
      </c>
      <c r="D114" s="328"/>
      <c r="E114" s="328"/>
      <c r="F114" s="328"/>
      <c r="G114" s="329"/>
      <c r="I114" s="271"/>
      <c r="K114" s="271"/>
      <c r="L114" s="272" t="s">
        <v>270</v>
      </c>
      <c r="O114" s="259">
        <v>3</v>
      </c>
    </row>
    <row r="115" spans="1:80" x14ac:dyDescent="0.2">
      <c r="A115" s="260">
        <v>66</v>
      </c>
      <c r="B115" s="261" t="s">
        <v>273</v>
      </c>
      <c r="C115" s="262" t="s">
        <v>272</v>
      </c>
      <c r="D115" s="263" t="s">
        <v>136</v>
      </c>
      <c r="E115" s="264">
        <v>2</v>
      </c>
      <c r="F115" s="264"/>
      <c r="G115" s="265">
        <f>E115*F115</f>
        <v>0</v>
      </c>
      <c r="H115" s="266">
        <v>0</v>
      </c>
      <c r="I115" s="267">
        <f>E115*H115</f>
        <v>0</v>
      </c>
      <c r="J115" s="266"/>
      <c r="K115" s="267">
        <f>E115*J115</f>
        <v>0</v>
      </c>
      <c r="O115" s="259">
        <v>2</v>
      </c>
      <c r="AA115" s="233">
        <v>12</v>
      </c>
      <c r="AB115" s="233">
        <v>0</v>
      </c>
      <c r="AC115" s="233">
        <v>142</v>
      </c>
      <c r="AZ115" s="233">
        <v>2</v>
      </c>
      <c r="BA115" s="233">
        <f>IF(AZ115=1,G115,0)</f>
        <v>0</v>
      </c>
      <c r="BB115" s="233">
        <f>IF(AZ115=2,G115,0)</f>
        <v>0</v>
      </c>
      <c r="BC115" s="233">
        <f>IF(AZ115=3,G115,0)</f>
        <v>0</v>
      </c>
      <c r="BD115" s="233">
        <f>IF(AZ115=4,G115,0)</f>
        <v>0</v>
      </c>
      <c r="BE115" s="233">
        <f>IF(AZ115=5,G115,0)</f>
        <v>0</v>
      </c>
      <c r="CA115" s="268">
        <v>12</v>
      </c>
      <c r="CB115" s="268">
        <v>0</v>
      </c>
    </row>
    <row r="116" spans="1:80" x14ac:dyDescent="0.2">
      <c r="A116" s="269"/>
      <c r="B116" s="270"/>
      <c r="C116" s="327" t="s">
        <v>270</v>
      </c>
      <c r="D116" s="328"/>
      <c r="E116" s="328"/>
      <c r="F116" s="328"/>
      <c r="G116" s="329"/>
      <c r="I116" s="271"/>
      <c r="K116" s="271"/>
      <c r="L116" s="272" t="s">
        <v>270</v>
      </c>
      <c r="O116" s="259">
        <v>3</v>
      </c>
    </row>
    <row r="117" spans="1:80" x14ac:dyDescent="0.2">
      <c r="A117" s="260">
        <v>67</v>
      </c>
      <c r="B117" s="261" t="s">
        <v>274</v>
      </c>
      <c r="C117" s="262" t="s">
        <v>275</v>
      </c>
      <c r="D117" s="263" t="s">
        <v>222</v>
      </c>
      <c r="E117" s="264">
        <v>11</v>
      </c>
      <c r="F117" s="264"/>
      <c r="G117" s="265">
        <f>E117*F117</f>
        <v>0</v>
      </c>
      <c r="H117" s="266">
        <v>2.29999999999952E-4</v>
      </c>
      <c r="I117" s="267">
        <f>E117*H117</f>
        <v>2.5299999999994719E-3</v>
      </c>
      <c r="J117" s="266"/>
      <c r="K117" s="267">
        <f>E117*J117</f>
        <v>0</v>
      </c>
      <c r="O117" s="259">
        <v>2</v>
      </c>
      <c r="AA117" s="233">
        <v>12</v>
      </c>
      <c r="AB117" s="233">
        <v>0</v>
      </c>
      <c r="AC117" s="233">
        <v>143</v>
      </c>
      <c r="AZ117" s="233">
        <v>2</v>
      </c>
      <c r="BA117" s="233">
        <f>IF(AZ117=1,G117,0)</f>
        <v>0</v>
      </c>
      <c r="BB117" s="233">
        <f>IF(AZ117=2,G117,0)</f>
        <v>0</v>
      </c>
      <c r="BC117" s="233">
        <f>IF(AZ117=3,G117,0)</f>
        <v>0</v>
      </c>
      <c r="BD117" s="233">
        <f>IF(AZ117=4,G117,0)</f>
        <v>0</v>
      </c>
      <c r="BE117" s="233">
        <f>IF(AZ117=5,G117,0)</f>
        <v>0</v>
      </c>
      <c r="CA117" s="268">
        <v>12</v>
      </c>
      <c r="CB117" s="268">
        <v>0</v>
      </c>
    </row>
    <row r="118" spans="1:80" x14ac:dyDescent="0.2">
      <c r="A118" s="260">
        <v>68</v>
      </c>
      <c r="B118" s="261" t="s">
        <v>276</v>
      </c>
      <c r="C118" s="262" t="s">
        <v>277</v>
      </c>
      <c r="D118" s="263" t="s">
        <v>101</v>
      </c>
      <c r="E118" s="264">
        <v>1</v>
      </c>
      <c r="F118" s="264"/>
      <c r="G118" s="265">
        <f>E118*F118</f>
        <v>0</v>
      </c>
      <c r="H118" s="266">
        <v>0</v>
      </c>
      <c r="I118" s="267">
        <f>E118*H118</f>
        <v>0</v>
      </c>
      <c r="J118" s="266"/>
      <c r="K118" s="267">
        <f>E118*J118</f>
        <v>0</v>
      </c>
      <c r="O118" s="259">
        <v>2</v>
      </c>
      <c r="AA118" s="233">
        <v>12</v>
      </c>
      <c r="AB118" s="233">
        <v>0</v>
      </c>
      <c r="AC118" s="233">
        <v>144</v>
      </c>
      <c r="AZ118" s="233">
        <v>2</v>
      </c>
      <c r="BA118" s="233">
        <f>IF(AZ118=1,G118,0)</f>
        <v>0</v>
      </c>
      <c r="BB118" s="233">
        <f>IF(AZ118=2,G118,0)</f>
        <v>0</v>
      </c>
      <c r="BC118" s="233">
        <f>IF(AZ118=3,G118,0)</f>
        <v>0</v>
      </c>
      <c r="BD118" s="233">
        <f>IF(AZ118=4,G118,0)</f>
        <v>0</v>
      </c>
      <c r="BE118" s="233">
        <f>IF(AZ118=5,G118,0)</f>
        <v>0</v>
      </c>
      <c r="CA118" s="268">
        <v>12</v>
      </c>
      <c r="CB118" s="268">
        <v>0</v>
      </c>
    </row>
    <row r="119" spans="1:80" x14ac:dyDescent="0.2">
      <c r="A119" s="269"/>
      <c r="B119" s="270"/>
      <c r="C119" s="327" t="s">
        <v>278</v>
      </c>
      <c r="D119" s="328"/>
      <c r="E119" s="328"/>
      <c r="F119" s="328"/>
      <c r="G119" s="329"/>
      <c r="I119" s="271"/>
      <c r="K119" s="271"/>
      <c r="L119" s="272" t="s">
        <v>278</v>
      </c>
      <c r="O119" s="259">
        <v>3</v>
      </c>
    </row>
    <row r="120" spans="1:80" x14ac:dyDescent="0.2">
      <c r="A120" s="269"/>
      <c r="B120" s="270"/>
      <c r="C120" s="327" t="s">
        <v>279</v>
      </c>
      <c r="D120" s="328"/>
      <c r="E120" s="328"/>
      <c r="F120" s="328"/>
      <c r="G120" s="329"/>
      <c r="I120" s="271"/>
      <c r="K120" s="271"/>
      <c r="L120" s="272" t="s">
        <v>279</v>
      </c>
      <c r="O120" s="259">
        <v>3</v>
      </c>
    </row>
    <row r="121" spans="1:80" x14ac:dyDescent="0.2">
      <c r="A121" s="260">
        <v>69</v>
      </c>
      <c r="B121" s="261" t="s">
        <v>280</v>
      </c>
      <c r="C121" s="262" t="s">
        <v>281</v>
      </c>
      <c r="D121" s="263" t="s">
        <v>101</v>
      </c>
      <c r="E121" s="264">
        <v>24</v>
      </c>
      <c r="F121" s="264"/>
      <c r="G121" s="265">
        <f>E121*F121</f>
        <v>0</v>
      </c>
      <c r="H121" s="266">
        <v>0</v>
      </c>
      <c r="I121" s="267">
        <f>E121*H121</f>
        <v>0</v>
      </c>
      <c r="J121" s="266"/>
      <c r="K121" s="267">
        <f>E121*J121</f>
        <v>0</v>
      </c>
      <c r="O121" s="259">
        <v>2</v>
      </c>
      <c r="AA121" s="233">
        <v>12</v>
      </c>
      <c r="AB121" s="233">
        <v>0</v>
      </c>
      <c r="AC121" s="233">
        <v>201</v>
      </c>
      <c r="AZ121" s="233">
        <v>2</v>
      </c>
      <c r="BA121" s="233">
        <f>IF(AZ121=1,G121,0)</f>
        <v>0</v>
      </c>
      <c r="BB121" s="233">
        <f>IF(AZ121=2,G121,0)</f>
        <v>0</v>
      </c>
      <c r="BC121" s="233">
        <f>IF(AZ121=3,G121,0)</f>
        <v>0</v>
      </c>
      <c r="BD121" s="233">
        <f>IF(AZ121=4,G121,0)</f>
        <v>0</v>
      </c>
      <c r="BE121" s="233">
        <f>IF(AZ121=5,G121,0)</f>
        <v>0</v>
      </c>
      <c r="CA121" s="268">
        <v>12</v>
      </c>
      <c r="CB121" s="268">
        <v>0</v>
      </c>
    </row>
    <row r="122" spans="1:80" x14ac:dyDescent="0.2">
      <c r="A122" s="260">
        <v>70</v>
      </c>
      <c r="B122" s="261" t="s">
        <v>282</v>
      </c>
      <c r="C122" s="262" t="s">
        <v>283</v>
      </c>
      <c r="D122" s="263" t="s">
        <v>284</v>
      </c>
      <c r="E122" s="264">
        <v>180</v>
      </c>
      <c r="F122" s="264"/>
      <c r="G122" s="265">
        <f>E122*F122</f>
        <v>0</v>
      </c>
      <c r="H122" s="266">
        <v>0.180000000000064</v>
      </c>
      <c r="I122" s="267">
        <f>E122*H122</f>
        <v>32.400000000011516</v>
      </c>
      <c r="J122" s="266"/>
      <c r="K122" s="267">
        <f>E122*J122</f>
        <v>0</v>
      </c>
      <c r="O122" s="259">
        <v>2</v>
      </c>
      <c r="AA122" s="233">
        <v>12</v>
      </c>
      <c r="AB122" s="233">
        <v>0</v>
      </c>
      <c r="AC122" s="233">
        <v>203</v>
      </c>
      <c r="AZ122" s="233">
        <v>2</v>
      </c>
      <c r="BA122" s="233">
        <f>IF(AZ122=1,G122,0)</f>
        <v>0</v>
      </c>
      <c r="BB122" s="233">
        <f>IF(AZ122=2,G122,0)</f>
        <v>0</v>
      </c>
      <c r="BC122" s="233">
        <f>IF(AZ122=3,G122,0)</f>
        <v>0</v>
      </c>
      <c r="BD122" s="233">
        <f>IF(AZ122=4,G122,0)</f>
        <v>0</v>
      </c>
      <c r="BE122" s="233">
        <f>IF(AZ122=5,G122,0)</f>
        <v>0</v>
      </c>
      <c r="CA122" s="268">
        <v>12</v>
      </c>
      <c r="CB122" s="268">
        <v>0</v>
      </c>
    </row>
    <row r="123" spans="1:80" x14ac:dyDescent="0.2">
      <c r="A123" s="279"/>
      <c r="B123" s="280" t="s">
        <v>102</v>
      </c>
      <c r="C123" s="281" t="s">
        <v>219</v>
      </c>
      <c r="D123" s="282"/>
      <c r="E123" s="283"/>
      <c r="F123" s="284"/>
      <c r="G123" s="285">
        <f>SUM(G83:G122)</f>
        <v>0</v>
      </c>
      <c r="H123" s="286"/>
      <c r="I123" s="287">
        <f>SUM(I83:I122)</f>
        <v>32.418490000011516</v>
      </c>
      <c r="J123" s="286"/>
      <c r="K123" s="287">
        <f>SUM(K83:K122)</f>
        <v>0</v>
      </c>
      <c r="O123" s="259">
        <v>4</v>
      </c>
      <c r="BA123" s="288">
        <f>SUM(BA83:BA122)</f>
        <v>0</v>
      </c>
      <c r="BB123" s="288">
        <f>SUM(BB83:BB122)</f>
        <v>0</v>
      </c>
      <c r="BC123" s="288">
        <f>SUM(BC83:BC122)</f>
        <v>0</v>
      </c>
      <c r="BD123" s="288">
        <f>SUM(BD83:BD122)</f>
        <v>0</v>
      </c>
      <c r="BE123" s="288">
        <f>SUM(BE83:BE122)</f>
        <v>0</v>
      </c>
    </row>
    <row r="124" spans="1:80" x14ac:dyDescent="0.2">
      <c r="A124" s="249" t="s">
        <v>100</v>
      </c>
      <c r="B124" s="250" t="s">
        <v>285</v>
      </c>
      <c r="C124" s="251" t="s">
        <v>286</v>
      </c>
      <c r="D124" s="252"/>
      <c r="E124" s="253"/>
      <c r="F124" s="253"/>
      <c r="G124" s="254"/>
      <c r="H124" s="255"/>
      <c r="I124" s="256"/>
      <c r="J124" s="257"/>
      <c r="K124" s="258"/>
      <c r="O124" s="259">
        <v>1</v>
      </c>
    </row>
    <row r="125" spans="1:80" x14ac:dyDescent="0.2">
      <c r="A125" s="260">
        <v>71</v>
      </c>
      <c r="B125" s="261" t="s">
        <v>288</v>
      </c>
      <c r="C125" s="262" t="s">
        <v>289</v>
      </c>
      <c r="D125" s="263" t="s">
        <v>222</v>
      </c>
      <c r="E125" s="264">
        <v>26</v>
      </c>
      <c r="F125" s="264"/>
      <c r="G125" s="265">
        <f>E125*F125</f>
        <v>0</v>
      </c>
      <c r="H125" s="266">
        <v>1.20000000000009E-4</v>
      </c>
      <c r="I125" s="267">
        <f>E125*H125</f>
        <v>3.1200000000002341E-3</v>
      </c>
      <c r="J125" s="266">
        <v>0</v>
      </c>
      <c r="K125" s="267">
        <f>E125*J125</f>
        <v>0</v>
      </c>
      <c r="O125" s="259">
        <v>2</v>
      </c>
      <c r="AA125" s="233">
        <v>1</v>
      </c>
      <c r="AB125" s="233">
        <v>7</v>
      </c>
      <c r="AC125" s="233">
        <v>7</v>
      </c>
      <c r="AZ125" s="233">
        <v>2</v>
      </c>
      <c r="BA125" s="233">
        <f>IF(AZ125=1,G125,0)</f>
        <v>0</v>
      </c>
      <c r="BB125" s="233">
        <f>IF(AZ125=2,G125,0)</f>
        <v>0</v>
      </c>
      <c r="BC125" s="233">
        <f>IF(AZ125=3,G125,0)</f>
        <v>0</v>
      </c>
      <c r="BD125" s="233">
        <f>IF(AZ125=4,G125,0)</f>
        <v>0</v>
      </c>
      <c r="BE125" s="233">
        <f>IF(AZ125=5,G125,0)</f>
        <v>0</v>
      </c>
      <c r="CA125" s="268">
        <v>1</v>
      </c>
      <c r="CB125" s="268">
        <v>7</v>
      </c>
    </row>
    <row r="126" spans="1:80" x14ac:dyDescent="0.2">
      <c r="A126" s="269"/>
      <c r="B126" s="273"/>
      <c r="C126" s="335" t="s">
        <v>290</v>
      </c>
      <c r="D126" s="336"/>
      <c r="E126" s="274">
        <v>26</v>
      </c>
      <c r="F126" s="275"/>
      <c r="G126" s="276"/>
      <c r="H126" s="277"/>
      <c r="I126" s="271"/>
      <c r="J126" s="278"/>
      <c r="K126" s="271"/>
      <c r="M126" s="272" t="s">
        <v>290</v>
      </c>
      <c r="O126" s="259"/>
    </row>
    <row r="127" spans="1:80" x14ac:dyDescent="0.2">
      <c r="A127" s="260">
        <v>72</v>
      </c>
      <c r="B127" s="261" t="s">
        <v>291</v>
      </c>
      <c r="C127" s="262" t="s">
        <v>292</v>
      </c>
      <c r="D127" s="263" t="s">
        <v>145</v>
      </c>
      <c r="E127" s="264">
        <v>20</v>
      </c>
      <c r="F127" s="264"/>
      <c r="G127" s="265">
        <f>E127*F127</f>
        <v>0</v>
      </c>
      <c r="H127" s="266">
        <v>0</v>
      </c>
      <c r="I127" s="267">
        <f>E127*H127</f>
        <v>0</v>
      </c>
      <c r="J127" s="266">
        <v>0</v>
      </c>
      <c r="K127" s="267">
        <f>E127*J127</f>
        <v>0</v>
      </c>
      <c r="O127" s="259">
        <v>2</v>
      </c>
      <c r="AA127" s="233">
        <v>1</v>
      </c>
      <c r="AB127" s="233">
        <v>7</v>
      </c>
      <c r="AC127" s="233">
        <v>7</v>
      </c>
      <c r="AZ127" s="233">
        <v>2</v>
      </c>
      <c r="BA127" s="233">
        <f>IF(AZ127=1,G127,0)</f>
        <v>0</v>
      </c>
      <c r="BB127" s="233">
        <f>IF(AZ127=2,G127,0)</f>
        <v>0</v>
      </c>
      <c r="BC127" s="233">
        <f>IF(AZ127=3,G127,0)</f>
        <v>0</v>
      </c>
      <c r="BD127" s="233">
        <f>IF(AZ127=4,G127,0)</f>
        <v>0</v>
      </c>
      <c r="BE127" s="233">
        <f>IF(AZ127=5,G127,0)</f>
        <v>0</v>
      </c>
      <c r="CA127" s="268">
        <v>1</v>
      </c>
      <c r="CB127" s="268">
        <v>7</v>
      </c>
    </row>
    <row r="128" spans="1:80" x14ac:dyDescent="0.2">
      <c r="A128" s="260">
        <v>73</v>
      </c>
      <c r="B128" s="261" t="s">
        <v>293</v>
      </c>
      <c r="C128" s="262" t="s">
        <v>294</v>
      </c>
      <c r="D128" s="263" t="s">
        <v>145</v>
      </c>
      <c r="E128" s="264">
        <v>20</v>
      </c>
      <c r="F128" s="264"/>
      <c r="G128" s="265">
        <f>E128*F128</f>
        <v>0</v>
      </c>
      <c r="H128" s="266">
        <v>0</v>
      </c>
      <c r="I128" s="267">
        <f>E128*H128</f>
        <v>0</v>
      </c>
      <c r="J128" s="266">
        <v>0</v>
      </c>
      <c r="K128" s="267">
        <f>E128*J128</f>
        <v>0</v>
      </c>
      <c r="O128" s="259">
        <v>2</v>
      </c>
      <c r="AA128" s="233">
        <v>1</v>
      </c>
      <c r="AB128" s="233">
        <v>7</v>
      </c>
      <c r="AC128" s="233">
        <v>7</v>
      </c>
      <c r="AZ128" s="233">
        <v>2</v>
      </c>
      <c r="BA128" s="233">
        <f>IF(AZ128=1,G128,0)</f>
        <v>0</v>
      </c>
      <c r="BB128" s="233">
        <f>IF(AZ128=2,G128,0)</f>
        <v>0</v>
      </c>
      <c r="BC128" s="233">
        <f>IF(AZ128=3,G128,0)</f>
        <v>0</v>
      </c>
      <c r="BD128" s="233">
        <f>IF(AZ128=4,G128,0)</f>
        <v>0</v>
      </c>
      <c r="BE128" s="233">
        <f>IF(AZ128=5,G128,0)</f>
        <v>0</v>
      </c>
      <c r="CA128" s="268">
        <v>1</v>
      </c>
      <c r="CB128" s="268">
        <v>7</v>
      </c>
    </row>
    <row r="129" spans="1:80" x14ac:dyDescent="0.2">
      <c r="A129" s="260">
        <v>74</v>
      </c>
      <c r="B129" s="261" t="s">
        <v>295</v>
      </c>
      <c r="C129" s="262" t="s">
        <v>296</v>
      </c>
      <c r="D129" s="263" t="s">
        <v>222</v>
      </c>
      <c r="E129" s="264">
        <v>26</v>
      </c>
      <c r="F129" s="264"/>
      <c r="G129" s="265">
        <f>E129*F129</f>
        <v>0</v>
      </c>
      <c r="H129" s="266">
        <v>0</v>
      </c>
      <c r="I129" s="267">
        <f>E129*H129</f>
        <v>0</v>
      </c>
      <c r="J129" s="266">
        <v>0</v>
      </c>
      <c r="K129" s="267">
        <f>E129*J129</f>
        <v>0</v>
      </c>
      <c r="O129" s="259">
        <v>2</v>
      </c>
      <c r="AA129" s="233">
        <v>1</v>
      </c>
      <c r="AB129" s="233">
        <v>7</v>
      </c>
      <c r="AC129" s="233">
        <v>7</v>
      </c>
      <c r="AZ129" s="233">
        <v>2</v>
      </c>
      <c r="BA129" s="233">
        <f>IF(AZ129=1,G129,0)</f>
        <v>0</v>
      </c>
      <c r="BB129" s="233">
        <f>IF(AZ129=2,G129,0)</f>
        <v>0</v>
      </c>
      <c r="BC129" s="233">
        <f>IF(AZ129=3,G129,0)</f>
        <v>0</v>
      </c>
      <c r="BD129" s="233">
        <f>IF(AZ129=4,G129,0)</f>
        <v>0</v>
      </c>
      <c r="BE129" s="233">
        <f>IF(AZ129=5,G129,0)</f>
        <v>0</v>
      </c>
      <c r="CA129" s="268">
        <v>1</v>
      </c>
      <c r="CB129" s="268">
        <v>7</v>
      </c>
    </row>
    <row r="130" spans="1:80" x14ac:dyDescent="0.2">
      <c r="A130" s="269"/>
      <c r="B130" s="273"/>
      <c r="C130" s="335" t="s">
        <v>297</v>
      </c>
      <c r="D130" s="336"/>
      <c r="E130" s="274">
        <v>0</v>
      </c>
      <c r="F130" s="275"/>
      <c r="G130" s="276"/>
      <c r="H130" s="277"/>
      <c r="I130" s="271"/>
      <c r="J130" s="278"/>
      <c r="K130" s="271"/>
      <c r="M130" s="272">
        <v>0</v>
      </c>
      <c r="O130" s="259"/>
    </row>
    <row r="131" spans="1:80" x14ac:dyDescent="0.2">
      <c r="A131" s="269"/>
      <c r="B131" s="273"/>
      <c r="C131" s="335" t="s">
        <v>290</v>
      </c>
      <c r="D131" s="336"/>
      <c r="E131" s="274">
        <v>26</v>
      </c>
      <c r="F131" s="275"/>
      <c r="G131" s="276"/>
      <c r="H131" s="277"/>
      <c r="I131" s="271"/>
      <c r="J131" s="278"/>
      <c r="K131" s="271"/>
      <c r="M131" s="272" t="s">
        <v>290</v>
      </c>
      <c r="O131" s="259"/>
    </row>
    <row r="132" spans="1:80" ht="22.5" x14ac:dyDescent="0.2">
      <c r="A132" s="260">
        <v>75</v>
      </c>
      <c r="B132" s="261" t="s">
        <v>298</v>
      </c>
      <c r="C132" s="262" t="s">
        <v>299</v>
      </c>
      <c r="D132" s="263" t="s">
        <v>136</v>
      </c>
      <c r="E132" s="264">
        <v>7</v>
      </c>
      <c r="F132" s="264"/>
      <c r="G132" s="265">
        <f>E132*F132</f>
        <v>0</v>
      </c>
      <c r="H132" s="266">
        <v>0</v>
      </c>
      <c r="I132" s="267">
        <f>E132*H132</f>
        <v>0</v>
      </c>
      <c r="J132" s="266"/>
      <c r="K132" s="267">
        <f>E132*J132</f>
        <v>0</v>
      </c>
      <c r="O132" s="259">
        <v>2</v>
      </c>
      <c r="AA132" s="233">
        <v>12</v>
      </c>
      <c r="AB132" s="233">
        <v>0</v>
      </c>
      <c r="AC132" s="233">
        <v>202</v>
      </c>
      <c r="AZ132" s="233">
        <v>2</v>
      </c>
      <c r="BA132" s="233">
        <f>IF(AZ132=1,G132,0)</f>
        <v>0</v>
      </c>
      <c r="BB132" s="233">
        <f>IF(AZ132=2,G132,0)</f>
        <v>0</v>
      </c>
      <c r="BC132" s="233">
        <f>IF(AZ132=3,G132,0)</f>
        <v>0</v>
      </c>
      <c r="BD132" s="233">
        <f>IF(AZ132=4,G132,0)</f>
        <v>0</v>
      </c>
      <c r="BE132" s="233">
        <f>IF(AZ132=5,G132,0)</f>
        <v>0</v>
      </c>
      <c r="CA132" s="268">
        <v>12</v>
      </c>
      <c r="CB132" s="268">
        <v>0</v>
      </c>
    </row>
    <row r="133" spans="1:80" x14ac:dyDescent="0.2">
      <c r="A133" s="260">
        <v>76</v>
      </c>
      <c r="B133" s="261" t="s">
        <v>134</v>
      </c>
      <c r="C133" s="262" t="s">
        <v>300</v>
      </c>
      <c r="D133" s="263" t="s">
        <v>136</v>
      </c>
      <c r="E133" s="264">
        <v>3</v>
      </c>
      <c r="F133" s="264"/>
      <c r="G133" s="265">
        <f>E133*F133</f>
        <v>0</v>
      </c>
      <c r="H133" s="266">
        <v>1.7719999999997099E-2</v>
      </c>
      <c r="I133" s="267">
        <f>E133*H133</f>
        <v>5.3159999999991298E-2</v>
      </c>
      <c r="J133" s="266"/>
      <c r="K133" s="267">
        <f>E133*J133</f>
        <v>0</v>
      </c>
      <c r="O133" s="259">
        <v>2</v>
      </c>
      <c r="AA133" s="233">
        <v>12</v>
      </c>
      <c r="AB133" s="233">
        <v>0</v>
      </c>
      <c r="AC133" s="233">
        <v>194</v>
      </c>
      <c r="AZ133" s="233">
        <v>2</v>
      </c>
      <c r="BA133" s="233">
        <f>IF(AZ133=1,G133,0)</f>
        <v>0</v>
      </c>
      <c r="BB133" s="233">
        <f>IF(AZ133=2,G133,0)</f>
        <v>0</v>
      </c>
      <c r="BC133" s="233">
        <f>IF(AZ133=3,G133,0)</f>
        <v>0</v>
      </c>
      <c r="BD133" s="233">
        <f>IF(AZ133=4,G133,0)</f>
        <v>0</v>
      </c>
      <c r="BE133" s="233">
        <f>IF(AZ133=5,G133,0)</f>
        <v>0</v>
      </c>
      <c r="CA133" s="268">
        <v>12</v>
      </c>
      <c r="CB133" s="268">
        <v>0</v>
      </c>
    </row>
    <row r="134" spans="1:80" ht="22.5" x14ac:dyDescent="0.2">
      <c r="A134" s="269"/>
      <c r="B134" s="270"/>
      <c r="C134" s="327" t="s">
        <v>301</v>
      </c>
      <c r="D134" s="328"/>
      <c r="E134" s="328"/>
      <c r="F134" s="328"/>
      <c r="G134" s="329"/>
      <c r="I134" s="271"/>
      <c r="K134" s="271"/>
      <c r="L134" s="272" t="s">
        <v>301</v>
      </c>
      <c r="O134" s="259">
        <v>3</v>
      </c>
    </row>
    <row r="135" spans="1:80" x14ac:dyDescent="0.2">
      <c r="A135" s="260">
        <v>77</v>
      </c>
      <c r="B135" s="261" t="s">
        <v>256</v>
      </c>
      <c r="C135" s="262" t="s">
        <v>302</v>
      </c>
      <c r="D135" s="263" t="s">
        <v>136</v>
      </c>
      <c r="E135" s="264">
        <v>1</v>
      </c>
      <c r="F135" s="264"/>
      <c r="G135" s="265">
        <f>E135*F135</f>
        <v>0</v>
      </c>
      <c r="H135" s="266">
        <v>1.7719999999997099E-2</v>
      </c>
      <c r="I135" s="267">
        <f>E135*H135</f>
        <v>1.7719999999997099E-2</v>
      </c>
      <c r="J135" s="266"/>
      <c r="K135" s="267">
        <f>E135*J135</f>
        <v>0</v>
      </c>
      <c r="O135" s="259">
        <v>2</v>
      </c>
      <c r="AA135" s="233">
        <v>12</v>
      </c>
      <c r="AB135" s="233">
        <v>0</v>
      </c>
      <c r="AC135" s="233">
        <v>155</v>
      </c>
      <c r="AZ135" s="233">
        <v>2</v>
      </c>
      <c r="BA135" s="233">
        <f>IF(AZ135=1,G135,0)</f>
        <v>0</v>
      </c>
      <c r="BB135" s="233">
        <f>IF(AZ135=2,G135,0)</f>
        <v>0</v>
      </c>
      <c r="BC135" s="233">
        <f>IF(AZ135=3,G135,0)</f>
        <v>0</v>
      </c>
      <c r="BD135" s="233">
        <f>IF(AZ135=4,G135,0)</f>
        <v>0</v>
      </c>
      <c r="BE135" s="233">
        <f>IF(AZ135=5,G135,0)</f>
        <v>0</v>
      </c>
      <c r="CA135" s="268">
        <v>12</v>
      </c>
      <c r="CB135" s="268">
        <v>0</v>
      </c>
    </row>
    <row r="136" spans="1:80" ht="22.5" x14ac:dyDescent="0.2">
      <c r="A136" s="269"/>
      <c r="B136" s="270"/>
      <c r="C136" s="327" t="s">
        <v>301</v>
      </c>
      <c r="D136" s="328"/>
      <c r="E136" s="328"/>
      <c r="F136" s="328"/>
      <c r="G136" s="329"/>
      <c r="I136" s="271"/>
      <c r="K136" s="271"/>
      <c r="L136" s="272" t="s">
        <v>301</v>
      </c>
      <c r="O136" s="259">
        <v>3</v>
      </c>
    </row>
    <row r="137" spans="1:80" x14ac:dyDescent="0.2">
      <c r="A137" s="260">
        <v>78</v>
      </c>
      <c r="B137" s="261" t="s">
        <v>258</v>
      </c>
      <c r="C137" s="262" t="s">
        <v>303</v>
      </c>
      <c r="D137" s="263" t="s">
        <v>136</v>
      </c>
      <c r="E137" s="264">
        <v>4</v>
      </c>
      <c r="F137" s="264"/>
      <c r="G137" s="265">
        <f>E137*F137</f>
        <v>0</v>
      </c>
      <c r="H137" s="266">
        <v>1.7719999999997099E-2</v>
      </c>
      <c r="I137" s="267">
        <f>E137*H137</f>
        <v>7.0879999999988397E-2</v>
      </c>
      <c r="J137" s="266"/>
      <c r="K137" s="267">
        <f>E137*J137</f>
        <v>0</v>
      </c>
      <c r="O137" s="259">
        <v>2</v>
      </c>
      <c r="AA137" s="233">
        <v>12</v>
      </c>
      <c r="AB137" s="233">
        <v>0</v>
      </c>
      <c r="AC137" s="233">
        <v>198</v>
      </c>
      <c r="AZ137" s="233">
        <v>2</v>
      </c>
      <c r="BA137" s="233">
        <f>IF(AZ137=1,G137,0)</f>
        <v>0</v>
      </c>
      <c r="BB137" s="233">
        <f>IF(AZ137=2,G137,0)</f>
        <v>0</v>
      </c>
      <c r="BC137" s="233">
        <f>IF(AZ137=3,G137,0)</f>
        <v>0</v>
      </c>
      <c r="BD137" s="233">
        <f>IF(AZ137=4,G137,0)</f>
        <v>0</v>
      </c>
      <c r="BE137" s="233">
        <f>IF(AZ137=5,G137,0)</f>
        <v>0</v>
      </c>
      <c r="CA137" s="268">
        <v>12</v>
      </c>
      <c r="CB137" s="268">
        <v>0</v>
      </c>
    </row>
    <row r="138" spans="1:80" ht="22.5" x14ac:dyDescent="0.2">
      <c r="A138" s="269"/>
      <c r="B138" s="270"/>
      <c r="C138" s="327" t="s">
        <v>301</v>
      </c>
      <c r="D138" s="328"/>
      <c r="E138" s="328"/>
      <c r="F138" s="328"/>
      <c r="G138" s="329"/>
      <c r="I138" s="271"/>
      <c r="K138" s="271"/>
      <c r="L138" s="272" t="s">
        <v>301</v>
      </c>
      <c r="O138" s="259">
        <v>3</v>
      </c>
    </row>
    <row r="139" spans="1:80" x14ac:dyDescent="0.2">
      <c r="A139" s="260">
        <v>79</v>
      </c>
      <c r="B139" s="261" t="s">
        <v>260</v>
      </c>
      <c r="C139" s="262" t="s">
        <v>304</v>
      </c>
      <c r="D139" s="263" t="s">
        <v>136</v>
      </c>
      <c r="E139" s="264">
        <v>2</v>
      </c>
      <c r="F139" s="264"/>
      <c r="G139" s="265">
        <f>E139*F139</f>
        <v>0</v>
      </c>
      <c r="H139" s="266">
        <v>1.7719999999997099E-2</v>
      </c>
      <c r="I139" s="267">
        <f>E139*H139</f>
        <v>3.5439999999994198E-2</v>
      </c>
      <c r="J139" s="266"/>
      <c r="K139" s="267">
        <f>E139*J139</f>
        <v>0</v>
      </c>
      <c r="O139" s="259">
        <v>2</v>
      </c>
      <c r="AA139" s="233">
        <v>12</v>
      </c>
      <c r="AB139" s="233">
        <v>0</v>
      </c>
      <c r="AC139" s="233">
        <v>158</v>
      </c>
      <c r="AZ139" s="233">
        <v>2</v>
      </c>
      <c r="BA139" s="233">
        <f>IF(AZ139=1,G139,0)</f>
        <v>0</v>
      </c>
      <c r="BB139" s="233">
        <f>IF(AZ139=2,G139,0)</f>
        <v>0</v>
      </c>
      <c r="BC139" s="233">
        <f>IF(AZ139=3,G139,0)</f>
        <v>0</v>
      </c>
      <c r="BD139" s="233">
        <f>IF(AZ139=4,G139,0)</f>
        <v>0</v>
      </c>
      <c r="BE139" s="233">
        <f>IF(AZ139=5,G139,0)</f>
        <v>0</v>
      </c>
      <c r="CA139" s="268">
        <v>12</v>
      </c>
      <c r="CB139" s="268">
        <v>0</v>
      </c>
    </row>
    <row r="140" spans="1:80" ht="22.5" x14ac:dyDescent="0.2">
      <c r="A140" s="269"/>
      <c r="B140" s="270"/>
      <c r="C140" s="327" t="s">
        <v>301</v>
      </c>
      <c r="D140" s="328"/>
      <c r="E140" s="328"/>
      <c r="F140" s="328"/>
      <c r="G140" s="329"/>
      <c r="I140" s="271"/>
      <c r="K140" s="271"/>
      <c r="L140" s="272" t="s">
        <v>301</v>
      </c>
      <c r="O140" s="259">
        <v>3</v>
      </c>
    </row>
    <row r="141" spans="1:80" x14ac:dyDescent="0.2">
      <c r="A141" s="260">
        <v>80</v>
      </c>
      <c r="B141" s="261" t="s">
        <v>264</v>
      </c>
      <c r="C141" s="262" t="s">
        <v>305</v>
      </c>
      <c r="D141" s="263" t="s">
        <v>136</v>
      </c>
      <c r="E141" s="264">
        <v>4</v>
      </c>
      <c r="F141" s="264"/>
      <c r="G141" s="265">
        <f>E141*F141</f>
        <v>0</v>
      </c>
      <c r="H141" s="266">
        <v>1.7719999999997099E-2</v>
      </c>
      <c r="I141" s="267">
        <f>E141*H141</f>
        <v>7.0879999999988397E-2</v>
      </c>
      <c r="J141" s="266"/>
      <c r="K141" s="267">
        <f>E141*J141</f>
        <v>0</v>
      </c>
      <c r="O141" s="259">
        <v>2</v>
      </c>
      <c r="AA141" s="233">
        <v>12</v>
      </c>
      <c r="AB141" s="233">
        <v>0</v>
      </c>
      <c r="AC141" s="233">
        <v>157</v>
      </c>
      <c r="AZ141" s="233">
        <v>2</v>
      </c>
      <c r="BA141" s="233">
        <f>IF(AZ141=1,G141,0)</f>
        <v>0</v>
      </c>
      <c r="BB141" s="233">
        <f>IF(AZ141=2,G141,0)</f>
        <v>0</v>
      </c>
      <c r="BC141" s="233">
        <f>IF(AZ141=3,G141,0)</f>
        <v>0</v>
      </c>
      <c r="BD141" s="233">
        <f>IF(AZ141=4,G141,0)</f>
        <v>0</v>
      </c>
      <c r="BE141" s="233">
        <f>IF(AZ141=5,G141,0)</f>
        <v>0</v>
      </c>
      <c r="CA141" s="268">
        <v>12</v>
      </c>
      <c r="CB141" s="268">
        <v>0</v>
      </c>
    </row>
    <row r="142" spans="1:80" ht="22.5" x14ac:dyDescent="0.2">
      <c r="A142" s="269"/>
      <c r="B142" s="270"/>
      <c r="C142" s="327" t="s">
        <v>301</v>
      </c>
      <c r="D142" s="328"/>
      <c r="E142" s="328"/>
      <c r="F142" s="328"/>
      <c r="G142" s="329"/>
      <c r="I142" s="271"/>
      <c r="K142" s="271"/>
      <c r="L142" s="272" t="s">
        <v>301</v>
      </c>
      <c r="O142" s="259">
        <v>3</v>
      </c>
    </row>
    <row r="143" spans="1:80" x14ac:dyDescent="0.2">
      <c r="A143" s="260">
        <v>81</v>
      </c>
      <c r="B143" s="261" t="s">
        <v>267</v>
      </c>
      <c r="C143" s="262" t="s">
        <v>306</v>
      </c>
      <c r="D143" s="263" t="s">
        <v>136</v>
      </c>
      <c r="E143" s="264">
        <v>1</v>
      </c>
      <c r="F143" s="264"/>
      <c r="G143" s="265">
        <f>E143*F143</f>
        <v>0</v>
      </c>
      <c r="H143" s="266">
        <v>1.7719999999997099E-2</v>
      </c>
      <c r="I143" s="267">
        <f>E143*H143</f>
        <v>1.7719999999997099E-2</v>
      </c>
      <c r="J143" s="266"/>
      <c r="K143" s="267">
        <f>E143*J143</f>
        <v>0</v>
      </c>
      <c r="O143" s="259">
        <v>2</v>
      </c>
      <c r="AA143" s="233">
        <v>12</v>
      </c>
      <c r="AB143" s="233">
        <v>0</v>
      </c>
      <c r="AC143" s="233">
        <v>159</v>
      </c>
      <c r="AZ143" s="233">
        <v>2</v>
      </c>
      <c r="BA143" s="233">
        <f>IF(AZ143=1,G143,0)</f>
        <v>0</v>
      </c>
      <c r="BB143" s="233">
        <f>IF(AZ143=2,G143,0)</f>
        <v>0</v>
      </c>
      <c r="BC143" s="233">
        <f>IF(AZ143=3,G143,0)</f>
        <v>0</v>
      </c>
      <c r="BD143" s="233">
        <f>IF(AZ143=4,G143,0)</f>
        <v>0</v>
      </c>
      <c r="BE143" s="233">
        <f>IF(AZ143=5,G143,0)</f>
        <v>0</v>
      </c>
      <c r="CA143" s="268">
        <v>12</v>
      </c>
      <c r="CB143" s="268">
        <v>0</v>
      </c>
    </row>
    <row r="144" spans="1:80" ht="22.5" x14ac:dyDescent="0.2">
      <c r="A144" s="269"/>
      <c r="B144" s="270"/>
      <c r="C144" s="327" t="s">
        <v>301</v>
      </c>
      <c r="D144" s="328"/>
      <c r="E144" s="328"/>
      <c r="F144" s="328"/>
      <c r="G144" s="329"/>
      <c r="I144" s="271"/>
      <c r="K144" s="271"/>
      <c r="L144" s="272" t="s">
        <v>301</v>
      </c>
      <c r="O144" s="259">
        <v>3</v>
      </c>
    </row>
    <row r="145" spans="1:80" x14ac:dyDescent="0.2">
      <c r="A145" s="260">
        <v>82</v>
      </c>
      <c r="B145" s="261" t="s">
        <v>271</v>
      </c>
      <c r="C145" s="262" t="s">
        <v>307</v>
      </c>
      <c r="D145" s="263" t="s">
        <v>136</v>
      </c>
      <c r="E145" s="264">
        <v>2</v>
      </c>
      <c r="F145" s="264"/>
      <c r="G145" s="265">
        <f>E145*F145</f>
        <v>0</v>
      </c>
      <c r="H145" s="266">
        <v>1.7719999999997099E-2</v>
      </c>
      <c r="I145" s="267">
        <f>E145*H145</f>
        <v>3.5439999999994198E-2</v>
      </c>
      <c r="J145" s="266"/>
      <c r="K145" s="267">
        <f>E145*J145</f>
        <v>0</v>
      </c>
      <c r="O145" s="259">
        <v>2</v>
      </c>
      <c r="AA145" s="233">
        <v>12</v>
      </c>
      <c r="AB145" s="233">
        <v>0</v>
      </c>
      <c r="AC145" s="233">
        <v>195</v>
      </c>
      <c r="AZ145" s="233">
        <v>2</v>
      </c>
      <c r="BA145" s="233">
        <f>IF(AZ145=1,G145,0)</f>
        <v>0</v>
      </c>
      <c r="BB145" s="233">
        <f>IF(AZ145=2,G145,0)</f>
        <v>0</v>
      </c>
      <c r="BC145" s="233">
        <f>IF(AZ145=3,G145,0)</f>
        <v>0</v>
      </c>
      <c r="BD145" s="233">
        <f>IF(AZ145=4,G145,0)</f>
        <v>0</v>
      </c>
      <c r="BE145" s="233">
        <f>IF(AZ145=5,G145,0)</f>
        <v>0</v>
      </c>
      <c r="CA145" s="268">
        <v>12</v>
      </c>
      <c r="CB145" s="268">
        <v>0</v>
      </c>
    </row>
    <row r="146" spans="1:80" ht="22.5" x14ac:dyDescent="0.2">
      <c r="A146" s="269"/>
      <c r="B146" s="270"/>
      <c r="C146" s="327" t="s">
        <v>301</v>
      </c>
      <c r="D146" s="328"/>
      <c r="E146" s="328"/>
      <c r="F146" s="328"/>
      <c r="G146" s="329"/>
      <c r="I146" s="271"/>
      <c r="K146" s="271"/>
      <c r="L146" s="272" t="s">
        <v>301</v>
      </c>
      <c r="O146" s="259">
        <v>3</v>
      </c>
    </row>
    <row r="147" spans="1:80" x14ac:dyDescent="0.2">
      <c r="A147" s="260">
        <v>83</v>
      </c>
      <c r="B147" s="261" t="s">
        <v>273</v>
      </c>
      <c r="C147" s="262" t="s">
        <v>308</v>
      </c>
      <c r="D147" s="263" t="s">
        <v>136</v>
      </c>
      <c r="E147" s="264">
        <v>1</v>
      </c>
      <c r="F147" s="264"/>
      <c r="G147" s="265">
        <f>E147*F147</f>
        <v>0</v>
      </c>
      <c r="H147" s="266">
        <v>1.7719999999997099E-2</v>
      </c>
      <c r="I147" s="267">
        <f>E147*H147</f>
        <v>1.7719999999997099E-2</v>
      </c>
      <c r="J147" s="266"/>
      <c r="K147" s="267">
        <f>E147*J147</f>
        <v>0</v>
      </c>
      <c r="O147" s="259">
        <v>2</v>
      </c>
      <c r="AA147" s="233">
        <v>12</v>
      </c>
      <c r="AB147" s="233">
        <v>0</v>
      </c>
      <c r="AC147" s="233">
        <v>162</v>
      </c>
      <c r="AZ147" s="233">
        <v>2</v>
      </c>
      <c r="BA147" s="233">
        <f>IF(AZ147=1,G147,0)</f>
        <v>0</v>
      </c>
      <c r="BB147" s="233">
        <f>IF(AZ147=2,G147,0)</f>
        <v>0</v>
      </c>
      <c r="BC147" s="233">
        <f>IF(AZ147=3,G147,0)</f>
        <v>0</v>
      </c>
      <c r="BD147" s="233">
        <f>IF(AZ147=4,G147,0)</f>
        <v>0</v>
      </c>
      <c r="BE147" s="233">
        <f>IF(AZ147=5,G147,0)</f>
        <v>0</v>
      </c>
      <c r="CA147" s="268">
        <v>12</v>
      </c>
      <c r="CB147" s="268">
        <v>0</v>
      </c>
    </row>
    <row r="148" spans="1:80" ht="22.5" x14ac:dyDescent="0.2">
      <c r="A148" s="269"/>
      <c r="B148" s="270"/>
      <c r="C148" s="327" t="s">
        <v>301</v>
      </c>
      <c r="D148" s="328"/>
      <c r="E148" s="328"/>
      <c r="F148" s="328"/>
      <c r="G148" s="329"/>
      <c r="I148" s="271"/>
      <c r="K148" s="271"/>
      <c r="L148" s="272" t="s">
        <v>301</v>
      </c>
      <c r="O148" s="259">
        <v>3</v>
      </c>
    </row>
    <row r="149" spans="1:80" x14ac:dyDescent="0.2">
      <c r="A149" s="260">
        <v>84</v>
      </c>
      <c r="B149" s="261" t="s">
        <v>274</v>
      </c>
      <c r="C149" s="262" t="s">
        <v>309</v>
      </c>
      <c r="D149" s="263" t="s">
        <v>136</v>
      </c>
      <c r="E149" s="264">
        <v>1</v>
      </c>
      <c r="F149" s="264"/>
      <c r="G149" s="265">
        <f>E149*F149</f>
        <v>0</v>
      </c>
      <c r="H149" s="266">
        <v>1.7719999999997099E-2</v>
      </c>
      <c r="I149" s="267">
        <f>E149*H149</f>
        <v>1.7719999999997099E-2</v>
      </c>
      <c r="J149" s="266"/>
      <c r="K149" s="267">
        <f>E149*J149</f>
        <v>0</v>
      </c>
      <c r="O149" s="259">
        <v>2</v>
      </c>
      <c r="AA149" s="233">
        <v>12</v>
      </c>
      <c r="AB149" s="233">
        <v>0</v>
      </c>
      <c r="AC149" s="233">
        <v>196</v>
      </c>
      <c r="AZ149" s="233">
        <v>2</v>
      </c>
      <c r="BA149" s="233">
        <f>IF(AZ149=1,G149,0)</f>
        <v>0</v>
      </c>
      <c r="BB149" s="233">
        <f>IF(AZ149=2,G149,0)</f>
        <v>0</v>
      </c>
      <c r="BC149" s="233">
        <f>IF(AZ149=3,G149,0)</f>
        <v>0</v>
      </c>
      <c r="BD149" s="233">
        <f>IF(AZ149=4,G149,0)</f>
        <v>0</v>
      </c>
      <c r="BE149" s="233">
        <f>IF(AZ149=5,G149,0)</f>
        <v>0</v>
      </c>
      <c r="CA149" s="268">
        <v>12</v>
      </c>
      <c r="CB149" s="268">
        <v>0</v>
      </c>
    </row>
    <row r="150" spans="1:80" ht="22.5" x14ac:dyDescent="0.2">
      <c r="A150" s="269"/>
      <c r="B150" s="270"/>
      <c r="C150" s="327" t="s">
        <v>301</v>
      </c>
      <c r="D150" s="328"/>
      <c r="E150" s="328"/>
      <c r="F150" s="328"/>
      <c r="G150" s="329"/>
      <c r="I150" s="271"/>
      <c r="K150" s="271"/>
      <c r="L150" s="272" t="s">
        <v>301</v>
      </c>
      <c r="O150" s="259">
        <v>3</v>
      </c>
    </row>
    <row r="151" spans="1:80" x14ac:dyDescent="0.2">
      <c r="A151" s="260">
        <v>85</v>
      </c>
      <c r="B151" s="261" t="s">
        <v>276</v>
      </c>
      <c r="C151" s="262" t="s">
        <v>310</v>
      </c>
      <c r="D151" s="263" t="s">
        <v>136</v>
      </c>
      <c r="E151" s="264">
        <v>1</v>
      </c>
      <c r="F151" s="264"/>
      <c r="G151" s="265">
        <f>E151*F151</f>
        <v>0</v>
      </c>
      <c r="H151" s="266">
        <v>5.0000000000025597E-3</v>
      </c>
      <c r="I151" s="267">
        <f>E151*H151</f>
        <v>5.0000000000025597E-3</v>
      </c>
      <c r="J151" s="266"/>
      <c r="K151" s="267">
        <f>E151*J151</f>
        <v>0</v>
      </c>
      <c r="O151" s="259">
        <v>2</v>
      </c>
      <c r="AA151" s="233">
        <v>12</v>
      </c>
      <c r="AB151" s="233">
        <v>0</v>
      </c>
      <c r="AC151" s="233">
        <v>45</v>
      </c>
      <c r="AZ151" s="233">
        <v>2</v>
      </c>
      <c r="BA151" s="233">
        <f>IF(AZ151=1,G151,0)</f>
        <v>0</v>
      </c>
      <c r="BB151" s="233">
        <f>IF(AZ151=2,G151,0)</f>
        <v>0</v>
      </c>
      <c r="BC151" s="233">
        <f>IF(AZ151=3,G151,0)</f>
        <v>0</v>
      </c>
      <c r="BD151" s="233">
        <f>IF(AZ151=4,G151,0)</f>
        <v>0</v>
      </c>
      <c r="BE151" s="233">
        <f>IF(AZ151=5,G151,0)</f>
        <v>0</v>
      </c>
      <c r="CA151" s="268">
        <v>12</v>
      </c>
      <c r="CB151" s="268">
        <v>0</v>
      </c>
    </row>
    <row r="152" spans="1:80" x14ac:dyDescent="0.2">
      <c r="A152" s="269"/>
      <c r="B152" s="270"/>
      <c r="C152" s="327" t="s">
        <v>311</v>
      </c>
      <c r="D152" s="328"/>
      <c r="E152" s="328"/>
      <c r="F152" s="328"/>
      <c r="G152" s="329"/>
      <c r="I152" s="271"/>
      <c r="K152" s="271"/>
      <c r="L152" s="272" t="s">
        <v>311</v>
      </c>
      <c r="O152" s="259">
        <v>3</v>
      </c>
    </row>
    <row r="153" spans="1:80" x14ac:dyDescent="0.2">
      <c r="A153" s="260">
        <v>86</v>
      </c>
      <c r="B153" s="261" t="s">
        <v>280</v>
      </c>
      <c r="C153" s="262" t="s">
        <v>312</v>
      </c>
      <c r="D153" s="263" t="s">
        <v>222</v>
      </c>
      <c r="E153" s="264">
        <v>1</v>
      </c>
      <c r="F153" s="264"/>
      <c r="G153" s="265">
        <f>E153*F153</f>
        <v>0</v>
      </c>
      <c r="H153" s="266">
        <v>6.5999999999988299E-3</v>
      </c>
      <c r="I153" s="267">
        <f>E153*H153</f>
        <v>6.5999999999988299E-3</v>
      </c>
      <c r="J153" s="266"/>
      <c r="K153" s="267">
        <f>E153*J153</f>
        <v>0</v>
      </c>
      <c r="O153" s="259">
        <v>2</v>
      </c>
      <c r="AA153" s="233">
        <v>12</v>
      </c>
      <c r="AB153" s="233">
        <v>0</v>
      </c>
      <c r="AC153" s="233">
        <v>164</v>
      </c>
      <c r="AZ153" s="233">
        <v>2</v>
      </c>
      <c r="BA153" s="233">
        <f>IF(AZ153=1,G153,0)</f>
        <v>0</v>
      </c>
      <c r="BB153" s="233">
        <f>IF(AZ153=2,G153,0)</f>
        <v>0</v>
      </c>
      <c r="BC153" s="233">
        <f>IF(AZ153=3,G153,0)</f>
        <v>0</v>
      </c>
      <c r="BD153" s="233">
        <f>IF(AZ153=4,G153,0)</f>
        <v>0</v>
      </c>
      <c r="BE153" s="233">
        <f>IF(AZ153=5,G153,0)</f>
        <v>0</v>
      </c>
      <c r="CA153" s="268">
        <v>12</v>
      </c>
      <c r="CB153" s="268">
        <v>0</v>
      </c>
    </row>
    <row r="154" spans="1:80" x14ac:dyDescent="0.2">
      <c r="A154" s="269"/>
      <c r="B154" s="270"/>
      <c r="C154" s="327" t="s">
        <v>311</v>
      </c>
      <c r="D154" s="328"/>
      <c r="E154" s="328"/>
      <c r="F154" s="328"/>
      <c r="G154" s="329"/>
      <c r="I154" s="271"/>
      <c r="K154" s="271"/>
      <c r="L154" s="272" t="s">
        <v>311</v>
      </c>
      <c r="O154" s="259">
        <v>3</v>
      </c>
    </row>
    <row r="155" spans="1:80" x14ac:dyDescent="0.2">
      <c r="A155" s="260">
        <v>87</v>
      </c>
      <c r="B155" s="261" t="s">
        <v>282</v>
      </c>
      <c r="C155" s="262" t="s">
        <v>313</v>
      </c>
      <c r="D155" s="263" t="s">
        <v>222</v>
      </c>
      <c r="E155" s="264">
        <v>3</v>
      </c>
      <c r="F155" s="264"/>
      <c r="G155" s="265">
        <f>E155*F155</f>
        <v>0</v>
      </c>
      <c r="H155" s="266">
        <v>8.8999999999970197E-3</v>
      </c>
      <c r="I155" s="267">
        <f>E155*H155</f>
        <v>2.6699999999991057E-2</v>
      </c>
      <c r="J155" s="266"/>
      <c r="K155" s="267">
        <f>E155*J155</f>
        <v>0</v>
      </c>
      <c r="O155" s="259">
        <v>2</v>
      </c>
      <c r="AA155" s="233">
        <v>12</v>
      </c>
      <c r="AB155" s="233">
        <v>0</v>
      </c>
      <c r="AC155" s="233">
        <v>199</v>
      </c>
      <c r="AZ155" s="233">
        <v>2</v>
      </c>
      <c r="BA155" s="233">
        <f>IF(AZ155=1,G155,0)</f>
        <v>0</v>
      </c>
      <c r="BB155" s="233">
        <f>IF(AZ155=2,G155,0)</f>
        <v>0</v>
      </c>
      <c r="BC155" s="233">
        <f>IF(AZ155=3,G155,0)</f>
        <v>0</v>
      </c>
      <c r="BD155" s="233">
        <f>IF(AZ155=4,G155,0)</f>
        <v>0</v>
      </c>
      <c r="BE155" s="233">
        <f>IF(AZ155=5,G155,0)</f>
        <v>0</v>
      </c>
      <c r="CA155" s="268">
        <v>12</v>
      </c>
      <c r="CB155" s="268">
        <v>0</v>
      </c>
    </row>
    <row r="156" spans="1:80" x14ac:dyDescent="0.2">
      <c r="A156" s="269"/>
      <c r="B156" s="270"/>
      <c r="C156" s="327" t="s">
        <v>311</v>
      </c>
      <c r="D156" s="328"/>
      <c r="E156" s="328"/>
      <c r="F156" s="328"/>
      <c r="G156" s="329"/>
      <c r="I156" s="271"/>
      <c r="K156" s="271"/>
      <c r="L156" s="272" t="s">
        <v>311</v>
      </c>
      <c r="O156" s="259">
        <v>3</v>
      </c>
    </row>
    <row r="157" spans="1:80" x14ac:dyDescent="0.2">
      <c r="A157" s="260">
        <v>88</v>
      </c>
      <c r="B157" s="261" t="s">
        <v>314</v>
      </c>
      <c r="C157" s="262" t="s">
        <v>315</v>
      </c>
      <c r="D157" s="263" t="s">
        <v>136</v>
      </c>
      <c r="E157" s="264">
        <v>1</v>
      </c>
      <c r="F157" s="264"/>
      <c r="G157" s="265">
        <f>E157*F157</f>
        <v>0</v>
      </c>
      <c r="H157" s="266">
        <v>1.0900000000006601E-2</v>
      </c>
      <c r="I157" s="267">
        <f>E157*H157</f>
        <v>1.0900000000006601E-2</v>
      </c>
      <c r="J157" s="266"/>
      <c r="K157" s="267">
        <f>E157*J157</f>
        <v>0</v>
      </c>
      <c r="O157" s="259">
        <v>2</v>
      </c>
      <c r="AA157" s="233">
        <v>12</v>
      </c>
      <c r="AB157" s="233">
        <v>0</v>
      </c>
      <c r="AC157" s="233">
        <v>165</v>
      </c>
      <c r="AZ157" s="233">
        <v>2</v>
      </c>
      <c r="BA157" s="233">
        <f>IF(AZ157=1,G157,0)</f>
        <v>0</v>
      </c>
      <c r="BB157" s="233">
        <f>IF(AZ157=2,G157,0)</f>
        <v>0</v>
      </c>
      <c r="BC157" s="233">
        <f>IF(AZ157=3,G157,0)</f>
        <v>0</v>
      </c>
      <c r="BD157" s="233">
        <f>IF(AZ157=4,G157,0)</f>
        <v>0</v>
      </c>
      <c r="BE157" s="233">
        <f>IF(AZ157=5,G157,0)</f>
        <v>0</v>
      </c>
      <c r="CA157" s="268">
        <v>12</v>
      </c>
      <c r="CB157" s="268">
        <v>0</v>
      </c>
    </row>
    <row r="158" spans="1:80" x14ac:dyDescent="0.2">
      <c r="A158" s="269"/>
      <c r="B158" s="270"/>
      <c r="C158" s="327"/>
      <c r="D158" s="328"/>
      <c r="E158" s="328"/>
      <c r="F158" s="328"/>
      <c r="G158" s="329"/>
      <c r="I158" s="271"/>
      <c r="K158" s="271"/>
      <c r="L158" s="272" t="s">
        <v>311</v>
      </c>
      <c r="O158" s="259">
        <v>3</v>
      </c>
    </row>
    <row r="159" spans="1:80" ht="22.5" x14ac:dyDescent="0.2">
      <c r="A159" s="260">
        <v>89</v>
      </c>
      <c r="B159" s="261" t="s">
        <v>137</v>
      </c>
      <c r="C159" s="262" t="s">
        <v>316</v>
      </c>
      <c r="D159" s="263" t="s">
        <v>101</v>
      </c>
      <c r="E159" s="264">
        <v>56</v>
      </c>
      <c r="F159" s="264"/>
      <c r="G159" s="265">
        <f>E159*F159</f>
        <v>0</v>
      </c>
      <c r="H159" s="266">
        <v>0</v>
      </c>
      <c r="I159" s="267">
        <f>E159*H159</f>
        <v>0</v>
      </c>
      <c r="J159" s="266"/>
      <c r="K159" s="267">
        <f>E159*J159</f>
        <v>0</v>
      </c>
      <c r="O159" s="259">
        <v>2</v>
      </c>
      <c r="AA159" s="233">
        <v>12</v>
      </c>
      <c r="AB159" s="233">
        <v>0</v>
      </c>
      <c r="AC159" s="233">
        <v>166</v>
      </c>
      <c r="AZ159" s="233">
        <v>2</v>
      </c>
      <c r="BA159" s="233">
        <f>IF(AZ159=1,G159,0)</f>
        <v>0</v>
      </c>
      <c r="BB159" s="233">
        <f>IF(AZ159=2,G159,0)</f>
        <v>0</v>
      </c>
      <c r="BC159" s="233">
        <f>IF(AZ159=3,G159,0)</f>
        <v>0</v>
      </c>
      <c r="BD159" s="233">
        <f>IF(AZ159=4,G159,0)</f>
        <v>0</v>
      </c>
      <c r="BE159" s="233">
        <f>IF(AZ159=5,G159,0)</f>
        <v>0</v>
      </c>
      <c r="CA159" s="268">
        <v>12</v>
      </c>
      <c r="CB159" s="268">
        <v>0</v>
      </c>
    </row>
    <row r="160" spans="1:80" x14ac:dyDescent="0.2">
      <c r="A160" s="260">
        <v>90</v>
      </c>
      <c r="B160" s="261" t="s">
        <v>253</v>
      </c>
      <c r="C160" s="262" t="s">
        <v>254</v>
      </c>
      <c r="D160" s="263" t="s">
        <v>133</v>
      </c>
      <c r="E160" s="264">
        <v>0.388999999999944</v>
      </c>
      <c r="F160" s="264"/>
      <c r="G160" s="265">
        <f>E160*F160</f>
        <v>0</v>
      </c>
      <c r="H160" s="266">
        <v>0</v>
      </c>
      <c r="I160" s="267">
        <f>E160*H160</f>
        <v>0</v>
      </c>
      <c r="J160" s="266"/>
      <c r="K160" s="267">
        <f>E160*J160</f>
        <v>0</v>
      </c>
      <c r="O160" s="259">
        <v>2</v>
      </c>
      <c r="AA160" s="233">
        <v>7</v>
      </c>
      <c r="AB160" s="233">
        <v>1001</v>
      </c>
      <c r="AC160" s="233">
        <v>5</v>
      </c>
      <c r="AZ160" s="233">
        <v>2</v>
      </c>
      <c r="BA160" s="233">
        <f>IF(AZ160=1,G160,0)</f>
        <v>0</v>
      </c>
      <c r="BB160" s="233">
        <f>IF(AZ160=2,G160,0)</f>
        <v>0</v>
      </c>
      <c r="BC160" s="233">
        <f>IF(AZ160=3,G160,0)</f>
        <v>0</v>
      </c>
      <c r="BD160" s="233">
        <f>IF(AZ160=4,G160,0)</f>
        <v>0</v>
      </c>
      <c r="BE160" s="233">
        <f>IF(AZ160=5,G160,0)</f>
        <v>0</v>
      </c>
      <c r="CA160" s="268">
        <v>7</v>
      </c>
      <c r="CB160" s="268">
        <v>1001</v>
      </c>
    </row>
    <row r="161" spans="1:57" x14ac:dyDescent="0.2">
      <c r="A161" s="279"/>
      <c r="B161" s="280" t="s">
        <v>102</v>
      </c>
      <c r="C161" s="281" t="s">
        <v>287</v>
      </c>
      <c r="D161" s="282"/>
      <c r="E161" s="283"/>
      <c r="F161" s="284"/>
      <c r="G161" s="285">
        <f>SUM(G124:G160)</f>
        <v>0</v>
      </c>
      <c r="H161" s="286"/>
      <c r="I161" s="287">
        <f>SUM(I124:I160)</f>
        <v>0.38899999999994422</v>
      </c>
      <c r="J161" s="286"/>
      <c r="K161" s="287">
        <f>SUM(K124:K160)</f>
        <v>0</v>
      </c>
      <c r="O161" s="259">
        <v>4</v>
      </c>
      <c r="BA161" s="288">
        <f>SUM(BA124:BA160)</f>
        <v>0</v>
      </c>
      <c r="BB161" s="288">
        <f>SUM(BB124:BB160)</f>
        <v>0</v>
      </c>
      <c r="BC161" s="288">
        <f>SUM(BC124:BC160)</f>
        <v>0</v>
      </c>
      <c r="BD161" s="288">
        <f>SUM(BD124:BD160)</f>
        <v>0</v>
      </c>
      <c r="BE161" s="288">
        <f>SUM(BE124:BE160)</f>
        <v>0</v>
      </c>
    </row>
    <row r="162" spans="1:57" x14ac:dyDescent="0.2">
      <c r="E162" s="233"/>
    </row>
    <row r="163" spans="1:57" x14ac:dyDescent="0.2">
      <c r="E163" s="233"/>
    </row>
    <row r="164" spans="1:57" x14ac:dyDescent="0.2">
      <c r="E164" s="233"/>
    </row>
    <row r="165" spans="1:57" x14ac:dyDescent="0.2">
      <c r="E165" s="233"/>
    </row>
    <row r="166" spans="1:57" x14ac:dyDescent="0.2">
      <c r="E166" s="233"/>
    </row>
    <row r="167" spans="1:57" x14ac:dyDescent="0.2">
      <c r="E167" s="233"/>
    </row>
    <row r="168" spans="1:57" x14ac:dyDescent="0.2">
      <c r="E168" s="233"/>
    </row>
    <row r="169" spans="1:57" x14ac:dyDescent="0.2">
      <c r="E169" s="233"/>
    </row>
    <row r="170" spans="1:57" x14ac:dyDescent="0.2">
      <c r="E170" s="233"/>
    </row>
    <row r="171" spans="1:57" x14ac:dyDescent="0.2">
      <c r="E171" s="233"/>
    </row>
    <row r="172" spans="1:57" x14ac:dyDescent="0.2">
      <c r="E172" s="233"/>
    </row>
    <row r="173" spans="1:57" x14ac:dyDescent="0.2">
      <c r="E173" s="233"/>
    </row>
    <row r="174" spans="1:57" x14ac:dyDescent="0.2">
      <c r="E174" s="233"/>
    </row>
    <row r="175" spans="1:57" x14ac:dyDescent="0.2">
      <c r="E175" s="233"/>
    </row>
    <row r="176" spans="1:57" x14ac:dyDescent="0.2">
      <c r="E176" s="233"/>
    </row>
    <row r="177" spans="1:7" x14ac:dyDescent="0.2">
      <c r="E177" s="233"/>
    </row>
    <row r="178" spans="1:7" x14ac:dyDescent="0.2">
      <c r="E178" s="233"/>
    </row>
    <row r="179" spans="1:7" x14ac:dyDescent="0.2">
      <c r="E179" s="233"/>
    </row>
    <row r="180" spans="1:7" x14ac:dyDescent="0.2">
      <c r="E180" s="233"/>
    </row>
    <row r="181" spans="1:7" x14ac:dyDescent="0.2">
      <c r="E181" s="233"/>
    </row>
    <row r="182" spans="1:7" x14ac:dyDescent="0.2">
      <c r="E182" s="233"/>
    </row>
    <row r="183" spans="1:7" x14ac:dyDescent="0.2">
      <c r="E183" s="233"/>
    </row>
    <row r="184" spans="1:7" x14ac:dyDescent="0.2">
      <c r="E184" s="233"/>
    </row>
    <row r="185" spans="1:7" x14ac:dyDescent="0.2">
      <c r="A185" s="278"/>
      <c r="B185" s="278"/>
      <c r="C185" s="278"/>
      <c r="D185" s="278"/>
      <c r="E185" s="278"/>
      <c r="F185" s="278"/>
      <c r="G185" s="278"/>
    </row>
    <row r="186" spans="1:7" x14ac:dyDescent="0.2">
      <c r="A186" s="278"/>
      <c r="B186" s="278"/>
      <c r="C186" s="278"/>
      <c r="D186" s="278"/>
      <c r="E186" s="278"/>
      <c r="F186" s="278"/>
      <c r="G186" s="278"/>
    </row>
    <row r="187" spans="1:7" x14ac:dyDescent="0.2">
      <c r="A187" s="278"/>
      <c r="B187" s="278"/>
      <c r="C187" s="278"/>
      <c r="D187" s="278"/>
      <c r="E187" s="278"/>
      <c r="F187" s="278"/>
      <c r="G187" s="278"/>
    </row>
    <row r="188" spans="1:7" x14ac:dyDescent="0.2">
      <c r="A188" s="278"/>
      <c r="B188" s="278"/>
      <c r="C188" s="278"/>
      <c r="D188" s="278"/>
      <c r="E188" s="278"/>
      <c r="F188" s="278"/>
      <c r="G188" s="278"/>
    </row>
    <row r="189" spans="1:7" x14ac:dyDescent="0.2">
      <c r="E189" s="233"/>
    </row>
    <row r="190" spans="1:7" x14ac:dyDescent="0.2">
      <c r="E190" s="233"/>
    </row>
    <row r="191" spans="1:7" x14ac:dyDescent="0.2">
      <c r="E191" s="233"/>
    </row>
    <row r="192" spans="1:7" x14ac:dyDescent="0.2">
      <c r="E192" s="233"/>
    </row>
    <row r="193" spans="5:5" x14ac:dyDescent="0.2">
      <c r="E193" s="233"/>
    </row>
    <row r="194" spans="5:5" x14ac:dyDescent="0.2">
      <c r="E194" s="233"/>
    </row>
    <row r="195" spans="5:5" x14ac:dyDescent="0.2">
      <c r="E195" s="233"/>
    </row>
    <row r="196" spans="5:5" x14ac:dyDescent="0.2">
      <c r="E196" s="233"/>
    </row>
    <row r="197" spans="5:5" x14ac:dyDescent="0.2">
      <c r="E197" s="233"/>
    </row>
    <row r="198" spans="5:5" x14ac:dyDescent="0.2">
      <c r="E198" s="233"/>
    </row>
    <row r="199" spans="5:5" x14ac:dyDescent="0.2">
      <c r="E199" s="233"/>
    </row>
    <row r="200" spans="5:5" x14ac:dyDescent="0.2">
      <c r="E200" s="233"/>
    </row>
    <row r="201" spans="5:5" x14ac:dyDescent="0.2">
      <c r="E201" s="233"/>
    </row>
    <row r="202" spans="5:5" x14ac:dyDescent="0.2">
      <c r="E202" s="233"/>
    </row>
    <row r="203" spans="5:5" x14ac:dyDescent="0.2">
      <c r="E203" s="233"/>
    </row>
    <row r="204" spans="5:5" x14ac:dyDescent="0.2">
      <c r="E204" s="233"/>
    </row>
    <row r="205" spans="5:5" x14ac:dyDescent="0.2">
      <c r="E205" s="233"/>
    </row>
    <row r="206" spans="5:5" x14ac:dyDescent="0.2">
      <c r="E206" s="233"/>
    </row>
    <row r="207" spans="5:5" x14ac:dyDescent="0.2">
      <c r="E207" s="233"/>
    </row>
    <row r="208" spans="5:5" x14ac:dyDescent="0.2">
      <c r="E208" s="233"/>
    </row>
    <row r="209" spans="1:7" x14ac:dyDescent="0.2">
      <c r="E209" s="233"/>
    </row>
    <row r="210" spans="1:7" x14ac:dyDescent="0.2">
      <c r="E210" s="233"/>
    </row>
    <row r="211" spans="1:7" x14ac:dyDescent="0.2">
      <c r="E211" s="233"/>
    </row>
    <row r="212" spans="1:7" x14ac:dyDescent="0.2">
      <c r="E212" s="233"/>
    </row>
    <row r="213" spans="1:7" x14ac:dyDescent="0.2">
      <c r="E213" s="233"/>
    </row>
    <row r="214" spans="1:7" x14ac:dyDescent="0.2">
      <c r="E214" s="233"/>
    </row>
    <row r="215" spans="1:7" x14ac:dyDescent="0.2">
      <c r="E215" s="233"/>
    </row>
    <row r="216" spans="1:7" x14ac:dyDescent="0.2">
      <c r="E216" s="233"/>
    </row>
    <row r="217" spans="1:7" x14ac:dyDescent="0.2">
      <c r="E217" s="233"/>
    </row>
    <row r="218" spans="1:7" x14ac:dyDescent="0.2">
      <c r="E218" s="233"/>
    </row>
    <row r="219" spans="1:7" x14ac:dyDescent="0.2">
      <c r="E219" s="233"/>
    </row>
    <row r="220" spans="1:7" x14ac:dyDescent="0.2">
      <c r="A220" s="289"/>
      <c r="B220" s="289"/>
    </row>
    <row r="221" spans="1:7" x14ac:dyDescent="0.2">
      <c r="A221" s="278"/>
      <c r="B221" s="278"/>
      <c r="C221" s="290"/>
      <c r="D221" s="290"/>
      <c r="E221" s="291"/>
      <c r="F221" s="290"/>
      <c r="G221" s="292"/>
    </row>
    <row r="222" spans="1:7" x14ac:dyDescent="0.2">
      <c r="A222" s="293"/>
      <c r="B222" s="293"/>
      <c r="C222" s="278"/>
      <c r="D222" s="278"/>
      <c r="E222" s="294"/>
      <c r="F222" s="278"/>
      <c r="G222" s="278"/>
    </row>
    <row r="223" spans="1:7" x14ac:dyDescent="0.2">
      <c r="A223" s="278"/>
      <c r="B223" s="278"/>
      <c r="C223" s="278"/>
      <c r="D223" s="278"/>
      <c r="E223" s="294"/>
      <c r="F223" s="278"/>
      <c r="G223" s="278"/>
    </row>
    <row r="224" spans="1:7" x14ac:dyDescent="0.2">
      <c r="A224" s="278"/>
      <c r="B224" s="278"/>
      <c r="C224" s="278"/>
      <c r="D224" s="278"/>
      <c r="E224" s="294"/>
      <c r="F224" s="278"/>
      <c r="G224" s="278"/>
    </row>
    <row r="225" spans="1:7" x14ac:dyDescent="0.2">
      <c r="A225" s="278"/>
      <c r="B225" s="278"/>
      <c r="C225" s="278"/>
      <c r="D225" s="278"/>
      <c r="E225" s="294"/>
      <c r="F225" s="278"/>
      <c r="G225" s="278"/>
    </row>
    <row r="226" spans="1:7" x14ac:dyDescent="0.2">
      <c r="A226" s="278"/>
      <c r="B226" s="278"/>
      <c r="C226" s="278"/>
      <c r="D226" s="278"/>
      <c r="E226" s="294"/>
      <c r="F226" s="278"/>
      <c r="G226" s="278"/>
    </row>
    <row r="227" spans="1:7" x14ac:dyDescent="0.2">
      <c r="A227" s="278"/>
      <c r="B227" s="278"/>
      <c r="C227" s="278"/>
      <c r="D227" s="278"/>
      <c r="E227" s="294"/>
      <c r="F227" s="278"/>
      <c r="G227" s="278"/>
    </row>
    <row r="228" spans="1:7" x14ac:dyDescent="0.2">
      <c r="A228" s="278"/>
      <c r="B228" s="278"/>
      <c r="C228" s="278"/>
      <c r="D228" s="278"/>
      <c r="E228" s="294"/>
      <c r="F228" s="278"/>
      <c r="G228" s="278"/>
    </row>
    <row r="229" spans="1:7" x14ac:dyDescent="0.2">
      <c r="A229" s="278"/>
      <c r="B229" s="278"/>
      <c r="C229" s="278"/>
      <c r="D229" s="278"/>
      <c r="E229" s="294"/>
      <c r="F229" s="278"/>
      <c r="G229" s="278"/>
    </row>
    <row r="230" spans="1:7" x14ac:dyDescent="0.2">
      <c r="A230" s="278"/>
      <c r="B230" s="278"/>
      <c r="C230" s="278"/>
      <c r="D230" s="278"/>
      <c r="E230" s="294"/>
      <c r="F230" s="278"/>
      <c r="G230" s="278"/>
    </row>
    <row r="231" spans="1:7" x14ac:dyDescent="0.2">
      <c r="A231" s="278"/>
      <c r="B231" s="278"/>
      <c r="C231" s="278"/>
      <c r="D231" s="278"/>
      <c r="E231" s="294"/>
      <c r="F231" s="278"/>
      <c r="G231" s="278"/>
    </row>
    <row r="232" spans="1:7" x14ac:dyDescent="0.2">
      <c r="A232" s="278"/>
      <c r="B232" s="278"/>
      <c r="C232" s="278"/>
      <c r="D232" s="278"/>
      <c r="E232" s="294"/>
      <c r="F232" s="278"/>
      <c r="G232" s="278"/>
    </row>
    <row r="233" spans="1:7" x14ac:dyDescent="0.2">
      <c r="A233" s="278"/>
      <c r="B233" s="278"/>
      <c r="C233" s="278"/>
      <c r="D233" s="278"/>
      <c r="E233" s="294"/>
      <c r="F233" s="278"/>
      <c r="G233" s="278"/>
    </row>
    <row r="234" spans="1:7" x14ac:dyDescent="0.2">
      <c r="A234" s="278"/>
      <c r="B234" s="278"/>
      <c r="C234" s="278"/>
      <c r="D234" s="278"/>
      <c r="E234" s="294"/>
      <c r="F234" s="278"/>
      <c r="G234" s="278"/>
    </row>
  </sheetData>
  <mergeCells count="57">
    <mergeCell ref="C136:G136"/>
    <mergeCell ref="C156:G156"/>
    <mergeCell ref="C158:G158"/>
    <mergeCell ref="C144:G144"/>
    <mergeCell ref="C146:G146"/>
    <mergeCell ref="C148:G148"/>
    <mergeCell ref="C150:G150"/>
    <mergeCell ref="C152:G152"/>
    <mergeCell ref="C154:G154"/>
    <mergeCell ref="C138:G138"/>
    <mergeCell ref="C140:G140"/>
    <mergeCell ref="C142:G142"/>
    <mergeCell ref="C105:G105"/>
    <mergeCell ref="C106:G106"/>
    <mergeCell ref="C108:G108"/>
    <mergeCell ref="C109:G109"/>
    <mergeCell ref="C111:G111"/>
    <mergeCell ref="C112:G112"/>
    <mergeCell ref="C114:G114"/>
    <mergeCell ref="C116:G116"/>
    <mergeCell ref="C119:G119"/>
    <mergeCell ref="C126:D126"/>
    <mergeCell ref="C130:D130"/>
    <mergeCell ref="C131:D131"/>
    <mergeCell ref="C134:G134"/>
    <mergeCell ref="C75:D75"/>
    <mergeCell ref="C77:D77"/>
    <mergeCell ref="C79:G79"/>
    <mergeCell ref="C120:G120"/>
    <mergeCell ref="C44:G44"/>
    <mergeCell ref="C46:G46"/>
    <mergeCell ref="C49:G49"/>
    <mergeCell ref="C50:D50"/>
    <mergeCell ref="C52:G52"/>
    <mergeCell ref="C53:D53"/>
    <mergeCell ref="C55:G55"/>
    <mergeCell ref="C56:D56"/>
    <mergeCell ref="C58:G58"/>
    <mergeCell ref="C30:G30"/>
    <mergeCell ref="C32:G32"/>
    <mergeCell ref="C38:G38"/>
    <mergeCell ref="C59:D59"/>
    <mergeCell ref="C61:G61"/>
    <mergeCell ref="C27:G27"/>
    <mergeCell ref="A1:G1"/>
    <mergeCell ref="A3:B3"/>
    <mergeCell ref="A4:B4"/>
    <mergeCell ref="E4:G4"/>
    <mergeCell ref="C9:G9"/>
    <mergeCell ref="C11:G11"/>
    <mergeCell ref="C13:G13"/>
    <mergeCell ref="C15:G15"/>
    <mergeCell ref="C17:G17"/>
    <mergeCell ref="C19:G19"/>
    <mergeCell ref="C21:G21"/>
    <mergeCell ref="C23:G23"/>
    <mergeCell ref="C25:G25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27</vt:i4>
      </vt:variant>
    </vt:vector>
  </HeadingPairs>
  <TitlesOfParts>
    <vt:vector size="31" baseType="lpstr">
      <vt:lpstr>Stavba</vt:lpstr>
      <vt:lpstr>M01 D.1.4b KL</vt:lpstr>
      <vt:lpstr>M01 D.1.4b Rek</vt:lpstr>
      <vt:lpstr>M01 D.1.4b Pol</vt:lpstr>
      <vt:lpstr>Stavba!CelkemObjekty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'M01 D.1.4b Pol'!Názvy_tisku</vt:lpstr>
      <vt:lpstr>'M01 D.1.4b Rek'!Názvy_tisku</vt:lpstr>
      <vt:lpstr>Stavba!Objednatel</vt:lpstr>
      <vt:lpstr>Stavba!Objekt</vt:lpstr>
      <vt:lpstr>'M01 D.1.4b KL'!Oblast_tisku</vt:lpstr>
      <vt:lpstr>'M01 D.1.4b Pol'!Oblast_tisku</vt:lpstr>
      <vt:lpstr>'M01 D.1.4b Rek'!Oblast_tisku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Stavba!SazbaDPH1</vt:lpstr>
      <vt:lpstr>Stavba!SazbaDPH2</vt:lpstr>
      <vt:lpstr>Stavba!SoucetDilu</vt:lpstr>
      <vt:lpstr>Stavba!StavbaCelkem</vt:lpstr>
      <vt:lpstr>Stavba!Zhotovitel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Onderka</dc:creator>
  <cp:lastModifiedBy>Pokorný Jan</cp:lastModifiedBy>
  <dcterms:created xsi:type="dcterms:W3CDTF">2017-04-18T11:46:22Z</dcterms:created>
  <dcterms:modified xsi:type="dcterms:W3CDTF">2017-04-28T07:09:51Z</dcterms:modified>
</cp:coreProperties>
</file>