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55" windowWidth="19815" windowHeight="9405" activeTab="0"/>
  </bookViews>
  <sheets>
    <sheet name="Rekapitulace stavby" sheetId="1" r:id="rId1"/>
    <sheet name="IO 01 - Komunikace, odsta..." sheetId="2" r:id="rId2"/>
    <sheet name="IO 01 - Sanace podloží dl..." sheetId="3" r:id="rId3"/>
    <sheet name="IO 02 - Zrušení stávající..." sheetId="4" r:id="rId4"/>
    <sheet name="IO 03 - Nová přípojka vod..." sheetId="5" r:id="rId5"/>
    <sheet name="IO 04.1 - Nová přípojka s..." sheetId="6" r:id="rId6"/>
    <sheet name="IO 04.2 - Nová přípojka d..." sheetId="7" r:id="rId7"/>
    <sheet name="IO 05 - Rekonstrukce skří..." sheetId="8" r:id="rId8"/>
    <sheet name="IO 06 - Úprava stávající ..." sheetId="9" r:id="rId9"/>
    <sheet name="IO 07 - Signalizace výjez..." sheetId="10" r:id="rId10"/>
    <sheet name="SO 01 - Demolice objektu ..." sheetId="11" r:id="rId11"/>
    <sheet name="D.1.1 - Architektonicko s..." sheetId="12" r:id="rId12"/>
    <sheet name="INT - Interiér" sheetId="13" r:id="rId13"/>
    <sheet name="KOMP - Kompresor na stlač..." sheetId="14" r:id="rId14"/>
    <sheet name="D.1.2 - Stavebně konstruk..." sheetId="15" r:id="rId15"/>
    <sheet name="D.1.4.1 - Zdravotechnika" sheetId="16" r:id="rId16"/>
    <sheet name="D.1.4.2 - Vzduchotechnika" sheetId="17" r:id="rId17"/>
    <sheet name="D.1.4.3 - Vytápění" sheetId="18" r:id="rId18"/>
    <sheet name="D.1.4.4 - Elektroinstalac..." sheetId="19" r:id="rId19"/>
    <sheet name="D.1.4.5 - Slaboproud" sheetId="20" r:id="rId20"/>
    <sheet name="D.1.4.6 - VNitřní plynovod" sheetId="21" r:id="rId21"/>
    <sheet name="VON - Vedlejší a ostatní ..." sheetId="22" r:id="rId22"/>
    <sheet name="Pokyny pro vyplnění" sheetId="23" r:id="rId23"/>
  </sheets>
  <definedNames>
    <definedName name="_xlnm._FilterDatabase" localSheetId="11" hidden="1">'D.1.1 - Architektonicko s...'!$C$109:$K$1998</definedName>
    <definedName name="_xlnm._FilterDatabase" localSheetId="14" hidden="1">'D.1.2 - Stavebně konstruk...'!$C$91:$K$446</definedName>
    <definedName name="_xlnm._FilterDatabase" localSheetId="15" hidden="1">'D.1.4.1 - Zdravotechnika'!$C$87:$K$90</definedName>
    <definedName name="_xlnm._FilterDatabase" localSheetId="16" hidden="1">'D.1.4.2 - Vzduchotechnika'!$C$87:$K$90</definedName>
    <definedName name="_xlnm._FilterDatabase" localSheetId="17" hidden="1">'D.1.4.3 - Vytápění'!$C$87:$K$90</definedName>
    <definedName name="_xlnm._FilterDatabase" localSheetId="18" hidden="1">'D.1.4.4 - Elektroinstalac...'!$C$87:$K$96</definedName>
    <definedName name="_xlnm._FilterDatabase" localSheetId="19" hidden="1">'D.1.4.5 - Slaboproud'!$C$87:$K$90</definedName>
    <definedName name="_xlnm._FilterDatabase" localSheetId="20" hidden="1">'D.1.4.6 - VNitřní plynovod'!$C$87:$K$90</definedName>
    <definedName name="_xlnm._FilterDatabase" localSheetId="12" hidden="1">'INT - Interiér'!$C$88:$K$132</definedName>
    <definedName name="_xlnm._FilterDatabase" localSheetId="1" hidden="1">'IO 01 - Komunikace, odsta...'!$C$86:$K$296</definedName>
    <definedName name="_xlnm._FilterDatabase" localSheetId="2" hidden="1">'IO 01 - Sanace podloží dl...'!$C$85:$K$109</definedName>
    <definedName name="_xlnm._FilterDatabase" localSheetId="3" hidden="1">'IO 02 - Zrušení stávající...'!$C$75:$K$78</definedName>
    <definedName name="_xlnm._FilterDatabase" localSheetId="4" hidden="1">'IO 03 - Nová přípojka vod...'!$C$75:$K$78</definedName>
    <definedName name="_xlnm._FilterDatabase" localSheetId="5" hidden="1">'IO 04.1 - Nová přípojka s...'!$C$75:$K$78</definedName>
    <definedName name="_xlnm._FilterDatabase" localSheetId="6" hidden="1">'IO 04.2 - Nová přípojka d...'!$C$75:$K$80</definedName>
    <definedName name="_xlnm._FilterDatabase" localSheetId="7" hidden="1">'IO 05 - Rekonstrukce skří...'!$C$75:$K$78</definedName>
    <definedName name="_xlnm._FilterDatabase" localSheetId="8" hidden="1">'IO 06 - Úprava stávající ...'!$C$75:$K$78</definedName>
    <definedName name="_xlnm._FilterDatabase" localSheetId="9" hidden="1">'IO 07 - Signalizace výjez...'!$C$75:$K$78</definedName>
    <definedName name="_xlnm._FilterDatabase" localSheetId="13" hidden="1">'KOMP - Kompresor na stlač...'!$C$88:$K$122</definedName>
    <definedName name="_xlnm._FilterDatabase" localSheetId="10" hidden="1">'SO 01 - Demolice objektu ...'!$C$80:$K$108</definedName>
    <definedName name="_xlnm._FilterDatabase" localSheetId="21" hidden="1">'VON - Vedlejší a ostatní ...'!$C$80:$K$163</definedName>
    <definedName name="_xlnm.Print_Area" localSheetId="11">'D.1.1 - Architektonicko s...'!$C$4:$J$38,'D.1.1 - Architektonicko s...'!$C$44:$J$89,'D.1.1 - Architektonicko s...'!$C$95:$K$1998</definedName>
    <definedName name="_xlnm.Print_Area" localSheetId="14">'D.1.2 - Stavebně konstruk...'!$C$4:$J$38,'D.1.2 - Stavebně konstruk...'!$C$44:$J$71,'D.1.2 - Stavebně konstruk...'!$C$77:$K$446</definedName>
    <definedName name="_xlnm.Print_Area" localSheetId="15">'D.1.4.1 - Zdravotechnika'!$C$4:$J$40,'D.1.4.1 - Zdravotechnika'!$C$46:$J$65,'D.1.4.1 - Zdravotechnika'!$C$71:$K$90</definedName>
    <definedName name="_xlnm.Print_Area" localSheetId="16">'D.1.4.2 - Vzduchotechnika'!$C$4:$J$40,'D.1.4.2 - Vzduchotechnika'!$C$46:$J$65,'D.1.4.2 - Vzduchotechnika'!$C$71:$K$90</definedName>
    <definedName name="_xlnm.Print_Area" localSheetId="17">'D.1.4.3 - Vytápění'!$C$4:$J$40,'D.1.4.3 - Vytápění'!$C$46:$J$65,'D.1.4.3 - Vytápění'!$C$71:$K$90</definedName>
    <definedName name="_xlnm.Print_Area" localSheetId="18">'D.1.4.4 - Elektroinstalac...'!$C$4:$J$40,'D.1.4.4 - Elektroinstalac...'!$C$46:$J$65,'D.1.4.4 - Elektroinstalac...'!$C$71:$K$96</definedName>
    <definedName name="_xlnm.Print_Area" localSheetId="19">'D.1.4.5 - Slaboproud'!$C$4:$J$40,'D.1.4.5 - Slaboproud'!$C$46:$J$65,'D.1.4.5 - Slaboproud'!$C$71:$K$90</definedName>
    <definedName name="_xlnm.Print_Area" localSheetId="20">'D.1.4.6 - VNitřní plynovod'!$C$4:$J$40,'D.1.4.6 - VNitřní plynovod'!$C$46:$J$65,'D.1.4.6 - VNitřní plynovod'!$C$71:$K$90</definedName>
    <definedName name="_xlnm.Print_Area" localSheetId="12">'INT - Interiér'!$C$4:$J$40,'INT - Interiér'!$C$46:$J$66,'INT - Interiér'!$C$72:$K$132</definedName>
    <definedName name="_xlnm.Print_Area" localSheetId="1">'IO 01 - Komunikace, odsta...'!$C$4:$J$36,'IO 01 - Komunikace, odsta...'!$C$42:$J$68,'IO 01 - Komunikace, odsta...'!$C$74:$K$296</definedName>
    <definedName name="_xlnm.Print_Area" localSheetId="2">'IO 01 - Sanace podloží dl...'!$C$4:$J$38,'IO 01 - Sanace podloží dl...'!$C$44:$J$65,'IO 01 - Sanace podloží dl...'!$C$71:$K$109</definedName>
    <definedName name="_xlnm.Print_Area" localSheetId="3">'IO 02 - Zrušení stávající...'!$C$4:$J$36,'IO 02 - Zrušení stávající...'!$C$42:$J$57,'IO 02 - Zrušení stávající...'!$C$63:$K$78</definedName>
    <definedName name="_xlnm.Print_Area" localSheetId="4">'IO 03 - Nová přípojka vod...'!$C$4:$J$36,'IO 03 - Nová přípojka vod...'!$C$42:$J$57,'IO 03 - Nová přípojka vod...'!$C$63:$K$78</definedName>
    <definedName name="_xlnm.Print_Area" localSheetId="5">'IO 04.1 - Nová přípojka s...'!$C$4:$J$36,'IO 04.1 - Nová přípojka s...'!$C$42:$J$57,'IO 04.1 - Nová přípojka s...'!$C$63:$K$78</definedName>
    <definedName name="_xlnm.Print_Area" localSheetId="6">'IO 04.2 - Nová přípojka d...'!$C$4:$J$36,'IO 04.2 - Nová přípojka d...'!$C$42:$J$57,'IO 04.2 - Nová přípojka d...'!$C$63:$K$80</definedName>
    <definedName name="_xlnm.Print_Area" localSheetId="7">'IO 05 - Rekonstrukce skří...'!$C$4:$J$36,'IO 05 - Rekonstrukce skří...'!$C$42:$J$57,'IO 05 - Rekonstrukce skří...'!$C$63:$K$78</definedName>
    <definedName name="_xlnm.Print_Area" localSheetId="8">'IO 06 - Úprava stávající ...'!$C$4:$J$36,'IO 06 - Úprava stávající ...'!$C$42:$J$57,'IO 06 - Úprava stávající ...'!$C$63:$K$78</definedName>
    <definedName name="_xlnm.Print_Area" localSheetId="9">'IO 07 - Signalizace výjez...'!$C$4:$J$36,'IO 07 - Signalizace výjez...'!$C$42:$J$57,'IO 07 - Signalizace výjez...'!$C$63:$K$78</definedName>
    <definedName name="_xlnm.Print_Area" localSheetId="13">'KOMP - Kompresor na stlač...'!$C$4:$J$40,'KOMP - Kompresor na stlač...'!$C$46:$J$66,'KOMP - Kompresor na stlač...'!$C$72:$K$122</definedName>
    <definedName name="_xlnm.Print_Area" localSheetId="2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stavby'!$C$39:$AQ$77</definedName>
    <definedName name="_xlnm.Print_Area" localSheetId="10">'SO 01 - Demolice objektu ...'!$C$4:$J$36,'SO 01 - Demolice objektu ...'!$C$42:$J$62,'SO 01 - Demolice objektu ...'!$C$68:$K$108</definedName>
    <definedName name="_xlnm.Print_Area" localSheetId="21">'VON - Vedlejší a ostatní ...'!$C$4:$J$36,'VON - Vedlejší a ostatní ...'!$C$42:$J$62,'VON - Vedlejší a ostatní ...'!$C$68:$K$163</definedName>
    <definedName name="_xlnm.Print_Titles" localSheetId="0">'Rekapitulace stavby'!$49:$49</definedName>
    <definedName name="_xlnm.Print_Titles" localSheetId="2">'IO 01 - Sanace podloží dl...'!$85:$85</definedName>
    <definedName name="_xlnm.Print_Titles" localSheetId="3">'IO 02 - Zrušení stávající...'!$75:$75</definedName>
    <definedName name="_xlnm.Print_Titles" localSheetId="4">'IO 03 - Nová přípojka vod...'!$75:$75</definedName>
    <definedName name="_xlnm.Print_Titles" localSheetId="5">'IO 04.1 - Nová přípojka s...'!$75:$75</definedName>
    <definedName name="_xlnm.Print_Titles" localSheetId="6">'IO 04.2 - Nová přípojka d...'!$75:$75</definedName>
    <definedName name="_xlnm.Print_Titles" localSheetId="7">'IO 05 - Rekonstrukce skří...'!$75:$75</definedName>
    <definedName name="_xlnm.Print_Titles" localSheetId="8">'IO 06 - Úprava stávající ...'!$75:$75</definedName>
    <definedName name="_xlnm.Print_Titles" localSheetId="9">'IO 07 - Signalizace výjez...'!$75:$75</definedName>
    <definedName name="_xlnm.Print_Titles" localSheetId="10">'SO 01 - Demolice objektu ...'!$80:$80</definedName>
    <definedName name="_xlnm.Print_Titles" localSheetId="11">'D.1.1 - Architektonicko s...'!$109:$109</definedName>
    <definedName name="_xlnm.Print_Titles" localSheetId="12">'INT - Interiér'!$88:$88</definedName>
    <definedName name="_xlnm.Print_Titles" localSheetId="13">'KOMP - Kompresor na stlač...'!$88:$88</definedName>
    <definedName name="_xlnm.Print_Titles" localSheetId="14">'D.1.2 - Stavebně konstruk...'!$91:$91</definedName>
    <definedName name="_xlnm.Print_Titles" localSheetId="15">'D.1.4.1 - Zdravotechnika'!$87:$87</definedName>
    <definedName name="_xlnm.Print_Titles" localSheetId="16">'D.1.4.2 - Vzduchotechnika'!$87:$87</definedName>
    <definedName name="_xlnm.Print_Titles" localSheetId="17">'D.1.4.3 - Vytápění'!$87:$87</definedName>
    <definedName name="_xlnm.Print_Titles" localSheetId="18">'D.1.4.4 - Elektroinstalac...'!$87:$87</definedName>
    <definedName name="_xlnm.Print_Titles" localSheetId="19">'D.1.4.5 - Slaboproud'!$87:$87</definedName>
    <definedName name="_xlnm.Print_Titles" localSheetId="20">'D.1.4.6 - VNitřní plynovod'!$87:$87</definedName>
    <definedName name="_xlnm.Print_Titles" localSheetId="21">'VON - Vedlejší a ostatní ...'!$80:$80</definedName>
  </definedNames>
  <calcPr calcId="145621"/>
</workbook>
</file>

<file path=xl/sharedStrings.xml><?xml version="1.0" encoding="utf-8"?>
<sst xmlns="http://schemas.openxmlformats.org/spreadsheetml/2006/main" count="30228" uniqueCount="3169">
  <si>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</si>
  <si>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</si>
  <si>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</si>
  <si>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</si>
  <si>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</si>
  <si>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</si>
  <si>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</si>
  <si>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{ef9f15d8-dd0f-4bb2-8d01-64b4ba909168}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</si>
  <si>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</si>
  <si>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</si>
  <si>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</si>
  <si>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</si>
  <si>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</si>
  <si>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</si>
  <si>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</si>
  <si>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</si>
  <si>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RZP202017_DPS_KPL_D1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</si>
  <si>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</si>
  <si>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</si>
  <si>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IVC v Jablunkově</t>
  </si>
  <si>
    <t>KSO:</t>
  </si>
  <si>
    <t/>
  </si>
  <si>
    <t>CC-CZ:</t>
  </si>
  <si>
    <t>Místo:</t>
  </si>
  <si>
    <t xml:space="preserve"> </t>
  </si>
  <si>
    <t>Datum:</t>
  </si>
  <si>
    <t>22. 3. 2018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</si>
  <si>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</si>
  <si>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</si>
  <si>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</si>
  <si>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</si>
  <si>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</si>
  <si>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</si>
  <si>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</si>
  <si>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</si>
  <si>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</si>
  <si>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</si>
  <si>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</si>
  <si>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</si>
  <si>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</si>
  <si>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</si>
  <si>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</si>
  <si>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</si>
  <si>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</si>
  <si>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</si>
  <si>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</si>
  <si>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</si>
  <si>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</si>
  <si>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</si>
  <si>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</si>
  <si>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</si>
  <si>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</si>
  <si>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</si>
  <si>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</si>
  <si>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</si>
  <si>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</si>
  <si>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</si>
  <si>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</si>
  <si>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</si>
  <si>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</si>
  <si>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</si>
  <si>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</si>
  <si>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</si>
  <si>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</si>
  <si>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</si>
  <si>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</si>
  <si>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</si>
  <si>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</si>
  <si>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</si>
  <si>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</si>
  <si>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</si>
  <si>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</si>
  <si>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</si>
  <si>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IO 01</t>
  </si>
  <si>
    <t>Komunikace, odstavné a zpevněné plochy</t>
  </si>
  <si>
    <t>ING</t>
  </si>
  <si>
    <t>1</t>
  </si>
  <si>
    <t>{e25eb53c-60d6-410a-9152-3f3040562739}</t>
  </si>
  <si>
    <t>/</t>
  </si>
  <si>
    <t>Soupis</t>
  </si>
  <si>
    <t>2</t>
  </si>
  <si>
    <t>###NOINSERT###</t>
  </si>
  <si>
    <t>Sanace podloží dle provedeného průzkumu</t>
  </si>
  <si>
    <t>{ea595790-69a5-42cd-a796-f74765f669d5}</t>
  </si>
  <si>
    <t>IO 02</t>
  </si>
  <si>
    <t>Zrušení stávajících přípojek kanalizace (splašková a deštová)</t>
  </si>
  <si>
    <t>{df9cd0e9-ee8d-4fad-8bcf-1812f91c6faf}</t>
  </si>
  <si>
    <t>IO 03</t>
  </si>
  <si>
    <t>Nová přípojka vodovodu</t>
  </si>
  <si>
    <t>{c572bc80-30bb-4ae3-ba57-ea8ec32999fc}</t>
  </si>
  <si>
    <t>IO 04.1</t>
  </si>
  <si>
    <t>Nová přípojka splaškové kanalizace</t>
  </si>
  <si>
    <t>{e582074f-d14c-4de2-a3d7-14192acc921a}</t>
  </si>
  <si>
    <t>IO 04.2</t>
  </si>
  <si>
    <t>Nová přípojka deštové kanalizace</t>
  </si>
  <si>
    <t>{0306872c-8838-4ef2-a396-1e144d654e8b}</t>
  </si>
  <si>
    <t>IO 05</t>
  </si>
  <si>
    <t>Rekonstrukce skříně HUP  stávající přípojky plynu</t>
  </si>
  <si>
    <t>{db889ad3-0bb3-4fb5-b93b-7475483cac3d}</t>
  </si>
  <si>
    <t>IO 06</t>
  </si>
  <si>
    <t>Úprava stávající přípojky NN</t>
  </si>
  <si>
    <t>{56e45141-9c81-4ab1-a446-af301d466d1f}</t>
  </si>
  <si>
    <t>IO 07</t>
  </si>
  <si>
    <t>Signalizace výjezdu zásahových vozidel</t>
  </si>
  <si>
    <t>{69d2086f-5cbf-4b88-940c-b7855f5ad93c}</t>
  </si>
  <si>
    <t>SO 01</t>
  </si>
  <si>
    <t>Demolice objektu hasičské zbrojnice</t>
  </si>
  <si>
    <t>STA</t>
  </si>
  <si>
    <t>{d6142603-8bfc-4e5f-b133-a8f33e2ca3f7}</t>
  </si>
  <si>
    <t>SO 02</t>
  </si>
  <si>
    <t>Novostavba IVC</t>
  </si>
  <si>
    <t>{14022913-e89e-4bb0-b1e9-255cfc7f98fd}</t>
  </si>
  <si>
    <t>D.1.1</t>
  </si>
  <si>
    <t>Architektonicko stavební řešení</t>
  </si>
  <si>
    <t>{27bf0540-f939-4f13-b81c-9ae126e9a91c}</t>
  </si>
  <si>
    <t>3</t>
  </si>
  <si>
    <t>INT</t>
  </si>
  <si>
    <t>Interiér</t>
  </si>
  <si>
    <t>{8d4f0634-1f60-402b-8a33-e6174495d51d}</t>
  </si>
  <si>
    <t>KOMP</t>
  </si>
  <si>
    <t>Kompresor na stlačený vzduch</t>
  </si>
  <si>
    <t>{bb2e0c7e-bc13-4936-a328-050d946e5296}</t>
  </si>
  <si>
    <t>D.1.2</t>
  </si>
  <si>
    <t>Stavebně konstrukční část</t>
  </si>
  <si>
    <t>{4faf4f89-bd7f-4d06-901d-9d334774c2e4}</t>
  </si>
  <si>
    <t>D.1.4</t>
  </si>
  <si>
    <t>Technika prostředí staveb</t>
  </si>
  <si>
    <t>{b76c206d-2291-4519-a36d-7afc1d6168e7}</t>
  </si>
  <si>
    <t>D.1.4.1</t>
  </si>
  <si>
    <t>Zdravotechnika</t>
  </si>
  <si>
    <t>{70aead64-fcb3-452a-a610-6dd5a37f07c9}</t>
  </si>
  <si>
    <t>D.1.4.2</t>
  </si>
  <si>
    <t>Vzduchotechnika</t>
  </si>
  <si>
    <t>{4349e008-fd7d-4d25-abc0-48c5e4f03953}</t>
  </si>
  <si>
    <t>D.1.4.3</t>
  </si>
  <si>
    <t>Vytápění</t>
  </si>
  <si>
    <t>{20a64243-e677-4540-b036-064158067b1c}</t>
  </si>
  <si>
    <t>D.1.4.4</t>
  </si>
  <si>
    <t>Elektroinstalace, bleskosvod</t>
  </si>
  <si>
    <t>{344992c8-3f4c-46a3-a427-e1c639785d6f}</t>
  </si>
  <si>
    <t>D.1.4.5</t>
  </si>
  <si>
    <t>Slaboproud</t>
  </si>
  <si>
    <t>{270f60b5-81ac-4bec-a17f-296b8c5ac8f5}</t>
  </si>
  <si>
    <t>D.1.4.6</t>
  </si>
  <si>
    <t>VNitřní plynovod</t>
  </si>
  <si>
    <t>{4f847a29-433d-40f8-b501-192fc6e30021}</t>
  </si>
  <si>
    <t>VON</t>
  </si>
  <si>
    <t>Vedlejší a ostatní náklady</t>
  </si>
  <si>
    <t>{95088686-28e7-4411-b31a-8100de2b1bf7}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</si>
  <si>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</si>
  <si>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</si>
  <si>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</si>
  <si>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</si>
  <si>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</si>
  <si>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</si>
  <si>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</si>
  <si>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01 - Komunikace, odstavné a zpevněné plochy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</si>
  <si>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</si>
  <si>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</si>
  <si>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</si>
  <si>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</si>
  <si>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</si>
  <si>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</si>
  <si>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</si>
  <si>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</si>
  <si>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</si>
  <si>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</si>
  <si>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</si>
  <si>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</si>
  <si>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  96 - Bourání konstrukcí</t>
  </si>
  <si>
    <t xml:space="preserve">    997 - Přesun sutě</t>
  </si>
  <si>
    <t xml:space="preserve">    998 - Přesun hmot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</si>
  <si>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</si>
  <si>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</si>
  <si>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</si>
  <si>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</si>
  <si>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</si>
  <si>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</si>
  <si>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</si>
  <si>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</si>
  <si>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</si>
  <si>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</si>
  <si>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</si>
  <si>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</si>
  <si>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</si>
  <si>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</si>
  <si>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</si>
  <si>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</si>
  <si>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</si>
  <si>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</si>
  <si>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</si>
  <si>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</si>
  <si>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</si>
  <si>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</si>
  <si>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</si>
  <si>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</si>
  <si>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</si>
  <si>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-1339813409</t>
  </si>
  <si>
    <t>VV</t>
  </si>
  <si>
    <t>(23,5+27)*0,5</t>
  </si>
  <si>
    <t>Mezisoučet</t>
  </si>
  <si>
    <t>113106123</t>
  </si>
  <si>
    <t>Rozebrání dlažeb komunikací pro pěší ze zámkových dlaždic</t>
  </si>
  <si>
    <t>-58511314</t>
  </si>
  <si>
    <t>31+21</t>
  </si>
  <si>
    <t>113106171</t>
  </si>
  <si>
    <t>Rozebrání dlažeb vozovek pl do 50 m2 ze zámkové dlažby s ložem z kameniva</t>
  </si>
  <si>
    <t>-1403370171</t>
  </si>
  <si>
    <t>17+6,2</t>
  </si>
  <si>
    <t>113107122</t>
  </si>
  <si>
    <t>Odstranění podkladu pl do 50 m2 z kameniva drceného tl 200 mm</t>
  </si>
  <si>
    <t>-277548441</t>
  </si>
  <si>
    <t>"stávající chodník"31+21</t>
  </si>
  <si>
    <t>5</t>
  </si>
  <si>
    <t>113107125</t>
  </si>
  <si>
    <t>Odstranění podkladu pl do 50 m2 z kameniva drceného tl 500 mm</t>
  </si>
  <si>
    <t>-906821630</t>
  </si>
  <si>
    <t>"stávající komunikace"23,2</t>
  </si>
  <si>
    <t>6</t>
  </si>
  <si>
    <t>113107224</t>
  </si>
  <si>
    <t>Odstranění podkladu pl přes 200 m2 z kameniva drceného tl 400 mm</t>
  </si>
  <si>
    <t>-2096267790</t>
  </si>
  <si>
    <t>"stávající asf.plocha"430,5</t>
  </si>
  <si>
    <t>7</t>
  </si>
  <si>
    <t>113154124</t>
  </si>
  <si>
    <t>Frézování živičného krytu tl 100 mm pruh š 1 m pl do 500 m2 bez překážek v trase</t>
  </si>
  <si>
    <t>88488966</t>
  </si>
  <si>
    <t>430,5</t>
  </si>
  <si>
    <t>8</t>
  </si>
  <si>
    <t>113155123</t>
  </si>
  <si>
    <t>Frézování betonového krytu tl 50 mm pruh š 1 m pl do 500 m2 bez překážek v trase</t>
  </si>
  <si>
    <t>1137666490</t>
  </si>
  <si>
    <t>9</t>
  </si>
  <si>
    <t>113201112</t>
  </si>
  <si>
    <t>Vytrhání obrub silničních ležatých</t>
  </si>
  <si>
    <t>m</t>
  </si>
  <si>
    <t>-87223013</t>
  </si>
  <si>
    <t>21,5+28,3</t>
  </si>
  <si>
    <t>9+23,5+28</t>
  </si>
  <si>
    <t>Součet</t>
  </si>
  <si>
    <t>10</t>
  </si>
  <si>
    <t>113202111</t>
  </si>
  <si>
    <t>Vytrhání obrub krajníků obrubníků stojatých</t>
  </si>
  <si>
    <t>-1782895499</t>
  </si>
  <si>
    <t>23</t>
  </si>
  <si>
    <t>11</t>
  </si>
  <si>
    <t>121101101</t>
  </si>
  <si>
    <t>Sejmutí ornice s přemístěním na vzdálenost do 50 m</t>
  </si>
  <si>
    <t>m3</t>
  </si>
  <si>
    <t>1641047721</t>
  </si>
  <si>
    <t>11*0,1</t>
  </si>
  <si>
    <t>12</t>
  </si>
  <si>
    <t>122202202</t>
  </si>
  <si>
    <t>Odkopávky a prokopávky nezapažené pro silnice objemu do 1000 m3 v hornině tř. 3</t>
  </si>
  <si>
    <t>1094460967</t>
  </si>
  <si>
    <t>"stání"35,5*0,15</t>
  </si>
  <si>
    <t>"chodník"35,5*0,1</t>
  </si>
  <si>
    <t>13</t>
  </si>
  <si>
    <t>122202209</t>
  </si>
  <si>
    <t>Příplatek k odkopávkám a prokopávkám pro silnice v hornině tř. 3 za lepivost</t>
  </si>
  <si>
    <t>940853672</t>
  </si>
  <si>
    <t>8,875*0,3</t>
  </si>
  <si>
    <t>14</t>
  </si>
  <si>
    <t>132201101</t>
  </si>
  <si>
    <t>Hloubení rýh š do 600 mm v hornině tř. 3 objemu do 100 m3</t>
  </si>
  <si>
    <t>-197012317</t>
  </si>
  <si>
    <t>"trativod" (0,4*0,5*38)</t>
  </si>
  <si>
    <t>132201109</t>
  </si>
  <si>
    <t>Příplatek za lepivost k hloubení rýh š do 600 mm v hornině tř. 3</t>
  </si>
  <si>
    <t>1557779681</t>
  </si>
  <si>
    <t>7,6*0,3</t>
  </si>
  <si>
    <t>16</t>
  </si>
  <si>
    <t>162701105</t>
  </si>
  <si>
    <t>Vodorovné přemístění do 10000 m výkopku/sypaniny z horniny tř. 1 až 4</t>
  </si>
  <si>
    <t>-862710935</t>
  </si>
  <si>
    <t>8,875+7,6</t>
  </si>
  <si>
    <t>17</t>
  </si>
  <si>
    <t>171201201</t>
  </si>
  <si>
    <t>Uložení sypaniny na skládky</t>
  </si>
  <si>
    <t>-1345841557</t>
  </si>
  <si>
    <t>16,475</t>
  </si>
  <si>
    <t>18</t>
  </si>
  <si>
    <t>171201211</t>
  </si>
  <si>
    <t>Poplatek za uložení odpadu ze sypaniny na skládce (skládkovné)</t>
  </si>
  <si>
    <t>t</t>
  </si>
  <si>
    <t>-1725498545</t>
  </si>
  <si>
    <t>16,475*1,65</t>
  </si>
  <si>
    <t>19</t>
  </si>
  <si>
    <t>174101101</t>
  </si>
  <si>
    <t>Zásyp jam, šachet rýh nebo kolem objektů sypaninou se zhutněním</t>
  </si>
  <si>
    <t>-1101585958</t>
  </si>
  <si>
    <t>"trativod" (0,4*0,5*38)-(0,15*38)</t>
  </si>
  <si>
    <t>20</t>
  </si>
  <si>
    <t>M</t>
  </si>
  <si>
    <t>583336770</t>
  </si>
  <si>
    <t>kamenivo těžené hrubé  frakce 16-32</t>
  </si>
  <si>
    <t>1699539818</t>
  </si>
  <si>
    <t>1,9*1,85 "Přepočtené koeficientem množství</t>
  </si>
  <si>
    <t>174102101</t>
  </si>
  <si>
    <t>Zásyp jam, šachet a rýh do 30 m3 sypaninou se zhutněním při překopech inženýrských sítí</t>
  </si>
  <si>
    <t>1511087529</t>
  </si>
  <si>
    <t>"po odsteraněném chodníku"2</t>
  </si>
  <si>
    <t>22</t>
  </si>
  <si>
    <t>103641000</t>
  </si>
  <si>
    <t>zemina pro terénní úpravy - tříděná</t>
  </si>
  <si>
    <t>-977482529</t>
  </si>
  <si>
    <t>2*1,7</t>
  </si>
  <si>
    <t>181151311</t>
  </si>
  <si>
    <t>Plošná úprava terénu přes 500 m2 zemina tř 1 až 4 nerovnosti do 100 mm v rovinně a svahu do 1:5</t>
  </si>
  <si>
    <t>697765452</t>
  </si>
  <si>
    <t>"sjezd"431</t>
  </si>
  <si>
    <t>"stání"35,5</t>
  </si>
  <si>
    <t>"chodník"38,5+1</t>
  </si>
  <si>
    <t>24</t>
  </si>
  <si>
    <t>181301101</t>
  </si>
  <si>
    <t>Rozprostření ornice tl vrstvy do 100 mm pl do 500 m2 v rovině nebo ve svahu do 1:5</t>
  </si>
  <si>
    <t>114879215</t>
  </si>
  <si>
    <t>"trávník"3</t>
  </si>
  <si>
    <t>25</t>
  </si>
  <si>
    <t>103641010</t>
  </si>
  <si>
    <t>zemina pro terénní úpravy -  ornice</t>
  </si>
  <si>
    <t>-926861196</t>
  </si>
  <si>
    <t>3*0,1</t>
  </si>
  <si>
    <t>0,3*1,7 "Přepočtené koeficientem množství</t>
  </si>
  <si>
    <t>26</t>
  </si>
  <si>
    <t>181411131</t>
  </si>
  <si>
    <t>Založení parkového trávníku výsevem plochy do 1000 m2 v rovině a ve svahu do 1:5</t>
  </si>
  <si>
    <t>1118496349</t>
  </si>
  <si>
    <t>27</t>
  </si>
  <si>
    <t>005724100</t>
  </si>
  <si>
    <t>osivo směs travní parková</t>
  </si>
  <si>
    <t>kg</t>
  </si>
  <si>
    <t>-741981300</t>
  </si>
  <si>
    <t>3*0,015 "Přepočtené koeficientem množství</t>
  </si>
  <si>
    <t>28</t>
  </si>
  <si>
    <t>181951102</t>
  </si>
  <si>
    <t>Úprava pláně v hornině tř. 1 až 4 se zhutněním</t>
  </si>
  <si>
    <t>-35401311</t>
  </si>
  <si>
    <t>506+3</t>
  </si>
  <si>
    <t>29</t>
  </si>
  <si>
    <t>182303111</t>
  </si>
  <si>
    <t>Doplnění zeminy nebo substrátu na travnatých plochách tl 50 mm rovina v rovinně a svahu do 1:5</t>
  </si>
  <si>
    <t>-1349696163</t>
  </si>
  <si>
    <t>30</t>
  </si>
  <si>
    <t>103715000</t>
  </si>
  <si>
    <t>substrát pro trávníky A  VL</t>
  </si>
  <si>
    <t>-1944077450</t>
  </si>
  <si>
    <t>3*0,058 "Přepočtené koeficientem množství</t>
  </si>
  <si>
    <t>Zakládání</t>
  </si>
  <si>
    <t>31</t>
  </si>
  <si>
    <t>212752212</t>
  </si>
  <si>
    <t>Trativod z drenážních trubek plastových flexibilních D do 100 mm včetně lože otevřený výkop ( lože+obsyp 0,15m3/m)</t>
  </si>
  <si>
    <t>-1686837683</t>
  </si>
  <si>
    <t>38</t>
  </si>
  <si>
    <t>Komunikace pozemní</t>
  </si>
  <si>
    <t>32</t>
  </si>
  <si>
    <t>564851111</t>
  </si>
  <si>
    <t>Podklad ze štěrkodrtě ŠD tl 150 mm</t>
  </si>
  <si>
    <t>1114419928</t>
  </si>
  <si>
    <t>"chodník" 38,5+1</t>
  </si>
  <si>
    <t>"stání" 35,5</t>
  </si>
  <si>
    <t>33</t>
  </si>
  <si>
    <t>564861111</t>
  </si>
  <si>
    <t>Podklad ze štěrkodrtě ŠD tl 200 mm</t>
  </si>
  <si>
    <t>845616106</t>
  </si>
  <si>
    <t>"sjezd" 431</t>
  </si>
  <si>
    <t>34</t>
  </si>
  <si>
    <t>564952111</t>
  </si>
  <si>
    <t>Podklad z mechanicky zpevněného kameniva MZK tl 150 mm</t>
  </si>
  <si>
    <t>1315814300</t>
  </si>
  <si>
    <t>35</t>
  </si>
  <si>
    <t>565165111</t>
  </si>
  <si>
    <t>Asfaltový beton vrstva podkladní ACP 16 (obalované kamenivo OKS) tl 80 mm š do 3 m</t>
  </si>
  <si>
    <t>-1137530587</t>
  </si>
  <si>
    <t>36</t>
  </si>
  <si>
    <t>572340111</t>
  </si>
  <si>
    <t>Vyspravení krytu komunikací po překopech plochy do 15 m2 asfaltovým betonem ACO (AB) tl 50 mm</t>
  </si>
  <si>
    <t>-1532267616</t>
  </si>
  <si>
    <t>"navázání na živičná povrch dle popisu v TZ a výkresech" (0,1*43)</t>
  </si>
  <si>
    <t>37</t>
  </si>
  <si>
    <t>577134131</t>
  </si>
  <si>
    <t>Asfaltový beton vrstva obrusná ACO 11 (ABS) tř. I tl 40 mm š do 3 m z modifikovaného asfaltu</t>
  </si>
  <si>
    <t>-506607834</t>
  </si>
  <si>
    <t>591111111</t>
  </si>
  <si>
    <t>Kladení dlažby z kostek velkých z kamene do lože z kameniva těženého tl 50 mm</t>
  </si>
  <si>
    <t>-2074678803</t>
  </si>
  <si>
    <t>52,5*0,5</t>
  </si>
  <si>
    <t>39</t>
  </si>
  <si>
    <t>583801590</t>
  </si>
  <si>
    <t>kostka dlažební velká, žula velikost 15/17 třída II šedá</t>
  </si>
  <si>
    <t>-2094128399</t>
  </si>
  <si>
    <t>26,25*0,333 "Přepočtené koeficientem množství</t>
  </si>
  <si>
    <t>40</t>
  </si>
  <si>
    <t>596211110</t>
  </si>
  <si>
    <t>Kladení zámkové dlažby komunikací pro pěší tl 60 mm skupiny A pl do 50 m2 vč.lože z kameniva tl.do 40 mm</t>
  </si>
  <si>
    <t>-485067322</t>
  </si>
  <si>
    <t>"zpětná montáž rozebrané dlažby"17</t>
  </si>
  <si>
    <t>41</t>
  </si>
  <si>
    <t>596211114</t>
  </si>
  <si>
    <t>Příplatek za kombinaci dvou barev u kladení betonových dlažeb komunikací pro pěší tl 60 mm skupiny A</t>
  </si>
  <si>
    <t>-1443570659</t>
  </si>
  <si>
    <t>42</t>
  </si>
  <si>
    <t>592450280</t>
  </si>
  <si>
    <t xml:space="preserve">dlažba zámková  tl.x6 cm </t>
  </si>
  <si>
    <t>-1787930187</t>
  </si>
  <si>
    <t>38,5</t>
  </si>
  <si>
    <t>38,5*1,02 "Přepočtené koeficientem množství</t>
  </si>
  <si>
    <t>43</t>
  </si>
  <si>
    <t>592451190</t>
  </si>
  <si>
    <t>dlažba zámková  slepecká 20x10x6 cm barevná</t>
  </si>
  <si>
    <t>285594718</t>
  </si>
  <si>
    <t>44</t>
  </si>
  <si>
    <t>596211210</t>
  </si>
  <si>
    <t>Kladení zámkové dlažby komunikací pro pěší tl 80 mm skupiny A pl do 50 m2 vč.lože z kameniva tl.do 50 mm</t>
  </si>
  <si>
    <t>821823471</t>
  </si>
  <si>
    <t>45</t>
  </si>
  <si>
    <t>592449990</t>
  </si>
  <si>
    <t xml:space="preserve">dlažba zámková tl. 8 cm </t>
  </si>
  <si>
    <t>-985751705</t>
  </si>
  <si>
    <t>13,5</t>
  </si>
  <si>
    <t>13,5*1,02 "Přepočtené koeficientem množství</t>
  </si>
  <si>
    <t>46</t>
  </si>
  <si>
    <t>599141111</t>
  </si>
  <si>
    <t>Vyplnění spár mezi silničními dílci živičnou zálivkou</t>
  </si>
  <si>
    <t>1279996311</t>
  </si>
  <si>
    <t>Ostatní konstrukce a práce, bourání</t>
  </si>
  <si>
    <t>91</t>
  </si>
  <si>
    <t>Doplňující konstrukce a práce pozemních komunikací, letišť a ploch</t>
  </si>
  <si>
    <t>47</t>
  </si>
  <si>
    <t>914111111</t>
  </si>
  <si>
    <t>Montáž svislé dopravní značky do velikosti 1 m2 objímkami na sloupek nebo konzolu</t>
  </si>
  <si>
    <t>kus</t>
  </si>
  <si>
    <t>629358944</t>
  </si>
  <si>
    <t>"IP12+E13+E8e"1</t>
  </si>
  <si>
    <t>"A22+E13"1</t>
  </si>
  <si>
    <t>"IP12+E13+E8d"1</t>
  </si>
  <si>
    <t>"IP12+E13"1</t>
  </si>
  <si>
    <t>"IP12"1</t>
  </si>
  <si>
    <t>"IZ8a"1</t>
  </si>
  <si>
    <t>"A10+E13"1</t>
  </si>
  <si>
    <t>"A10+E13+E7b"1</t>
  </si>
  <si>
    <t>48</t>
  </si>
  <si>
    <t>404442570.RZ</t>
  </si>
  <si>
    <t>značka svislá reflexní AL - různé značky a tabulky  dle popisu v TZ a ve výkresech</t>
  </si>
  <si>
    <t>-1432750100</t>
  </si>
  <si>
    <t>49</t>
  </si>
  <si>
    <t>914511112</t>
  </si>
  <si>
    <t>Montáž sloupku dopravních značek délky do 3,5 m s betonovým základem a patkou</t>
  </si>
  <si>
    <t>-270318981</t>
  </si>
  <si>
    <t>50</t>
  </si>
  <si>
    <t>404452300</t>
  </si>
  <si>
    <t>sloupek Zn 70 - 350</t>
  </si>
  <si>
    <t>1899095467</t>
  </si>
  <si>
    <t>51</t>
  </si>
  <si>
    <t>404452410</t>
  </si>
  <si>
    <t>patka hliníková HP 70</t>
  </si>
  <si>
    <t>2020563237</t>
  </si>
  <si>
    <t>52</t>
  </si>
  <si>
    <t>914431112</t>
  </si>
  <si>
    <t>Montáž dopravního zrcadla o velikosti do 1m2 na sloupek nebo konzolu</t>
  </si>
  <si>
    <t>1499344217</t>
  </si>
  <si>
    <t>53</t>
  </si>
  <si>
    <t>404452040</t>
  </si>
  <si>
    <t>zrcadlo dopravní DZ - 810 čtvercové 800 x 1000 mm</t>
  </si>
  <si>
    <t>-1676078003</t>
  </si>
  <si>
    <t>54</t>
  </si>
  <si>
    <t>915211111</t>
  </si>
  <si>
    <t>Vodorovné dopravní značení dělící čáry souvislé š 125 mm bílý plast</t>
  </si>
  <si>
    <t>2008496499</t>
  </si>
  <si>
    <t>"kolmé stání V10f+V10e+v10e+V13+3xV10e" 100</t>
  </si>
  <si>
    <t>55</t>
  </si>
  <si>
    <t>915311113</t>
  </si>
  <si>
    <t>Předformátované vodorovné dopravní značení dopravní značky do 5 m2</t>
  </si>
  <si>
    <t>-1799619829</t>
  </si>
  <si>
    <t>"symbol vozíčku"1</t>
  </si>
  <si>
    <t>56</t>
  </si>
  <si>
    <t>916131213</t>
  </si>
  <si>
    <t>Osazení silničního obrubníku betonového stojatého s boční opěrou do lože z betonu prostého</t>
  </si>
  <si>
    <t>-496179134</t>
  </si>
  <si>
    <t>64</t>
  </si>
  <si>
    <t>57</t>
  </si>
  <si>
    <t>592174170</t>
  </si>
  <si>
    <t>obrubník betonový chodníkový  100x10x25 cm</t>
  </si>
  <si>
    <t>-1594250396</t>
  </si>
  <si>
    <t>"prořez"2</t>
  </si>
  <si>
    <t>58</t>
  </si>
  <si>
    <t>592174680</t>
  </si>
  <si>
    <t>obrubník betonový silniční nájezdový 100x15x15 cm</t>
  </si>
  <si>
    <t>-757185139</t>
  </si>
  <si>
    <t>"prořez"1</t>
  </si>
  <si>
    <t>59</t>
  </si>
  <si>
    <t>592174690</t>
  </si>
  <si>
    <t>obrubník betonový silniční přechodový L + P 100x15x15-25 cm</t>
  </si>
  <si>
    <t>-365514801</t>
  </si>
  <si>
    <t>60</t>
  </si>
  <si>
    <t>916231213</t>
  </si>
  <si>
    <t>Osazení chodníkového obrubníku betonového stojatého s boční opěrou do lože z betonu prostého</t>
  </si>
  <si>
    <t>-1517716498</t>
  </si>
  <si>
    <t>61</t>
  </si>
  <si>
    <t>592174160</t>
  </si>
  <si>
    <t>obrubník betonový chodníkový</t>
  </si>
  <si>
    <t>939032190</t>
  </si>
  <si>
    <t>62</t>
  </si>
  <si>
    <t>919735112</t>
  </si>
  <si>
    <t>Řezání stávajícího živičného krytu hl do 100 mm</t>
  </si>
  <si>
    <t>-561532953</t>
  </si>
  <si>
    <t>63</t>
  </si>
  <si>
    <t>919726122</t>
  </si>
  <si>
    <t>Geotextilie pro ochranu, separaci a filtraci netkaná měrná hmotnost do 300 g/m2</t>
  </si>
  <si>
    <t>-1837737670</t>
  </si>
  <si>
    <t>466</t>
  </si>
  <si>
    <t>93</t>
  </si>
  <si>
    <t>Různé dokončovací konstrukce a práce inženýrských staveb</t>
  </si>
  <si>
    <t>935113111</t>
  </si>
  <si>
    <t>Osazení odvodňovacího polymerbetonového žlabu s krycím roštem šířky do 200 mm vč.vpusti</t>
  </si>
  <si>
    <t>-724470638</t>
  </si>
  <si>
    <t>"liniový žlab pro zatížení D400"28,5</t>
  </si>
  <si>
    <t>65</t>
  </si>
  <si>
    <t>592270000.RRDVŽL</t>
  </si>
  <si>
    <t>žlab odvodňovací - polymerbetonový monolit - přírodní - žlab 100 cm (systémové řešení dle popisu v TZ a ve výkresech)</t>
  </si>
  <si>
    <t>-1728602943</t>
  </si>
  <si>
    <t>66</t>
  </si>
  <si>
    <t>592270000.RRDČT</t>
  </si>
  <si>
    <t>žlab odvodňovací - polymerbetonový monolit - přírodní - čelní stěna  (systémové řešení dle popisu v TZ a ve výkresech)</t>
  </si>
  <si>
    <t>-418505716</t>
  </si>
  <si>
    <t>67</t>
  </si>
  <si>
    <t>592270000.RRDRD</t>
  </si>
  <si>
    <t>žlab odvodňovací - polymerbetonový monolit - přírodní - revizní díl  (systémové řešení dle popisu v TZ a ve výkresech)</t>
  </si>
  <si>
    <t>-1795037908</t>
  </si>
  <si>
    <t>68</t>
  </si>
  <si>
    <t>592270000.RRDVP</t>
  </si>
  <si>
    <t>žlab odvodňovací - polymerbetonový monolit - přírodní - vpust DN 150  (systémové řešení dle popisu v TZ a ve výkresech)</t>
  </si>
  <si>
    <t>928853419</t>
  </si>
  <si>
    <t>96</t>
  </si>
  <si>
    <t>Bourání konstrukcí</t>
  </si>
  <si>
    <t>69</t>
  </si>
  <si>
    <t>966006132</t>
  </si>
  <si>
    <t>Odstranění značek dopravních nebo orientačních se sloupky s betonovými patkami</t>
  </si>
  <si>
    <t>-1788751034</t>
  </si>
  <si>
    <t>997</t>
  </si>
  <si>
    <t>Přesun sutě</t>
  </si>
  <si>
    <t>70</t>
  </si>
  <si>
    <t>997006512</t>
  </si>
  <si>
    <t>Vodorovné doprava suti s naložením a složením na skládku do 1 km</t>
  </si>
  <si>
    <t>1885430342</t>
  </si>
  <si>
    <t>71</t>
  </si>
  <si>
    <t>997006519</t>
  </si>
  <si>
    <t>Příplatek k vodorovnému přemístění suti na skládku ZKD 1 km přes 1 km</t>
  </si>
  <si>
    <t>1434248953</t>
  </si>
  <si>
    <t>511,151*11</t>
  </si>
  <si>
    <t>72</t>
  </si>
  <si>
    <t>997013831</t>
  </si>
  <si>
    <t>Poplatek za uložení stavebního směsného odpadu na skládce (skládkovné)</t>
  </si>
  <si>
    <t>-2088218507</t>
  </si>
  <si>
    <t>511,151-497</t>
  </si>
  <si>
    <t>73</t>
  </si>
  <si>
    <t>997221815</t>
  </si>
  <si>
    <t>Poplatek za uložení betonového odpadu na skládce (skládkovné)</t>
  </si>
  <si>
    <t>579442532</t>
  </si>
  <si>
    <t>74</t>
  </si>
  <si>
    <t>997221845</t>
  </si>
  <si>
    <t>Poplatek za uložení odpadu z asfaltových povrchů na skládce (skládkovné)</t>
  </si>
  <si>
    <t>1424908253</t>
  </si>
  <si>
    <t>110+55</t>
  </si>
  <si>
    <t>75</t>
  </si>
  <si>
    <t>997221855</t>
  </si>
  <si>
    <t>Poplatek za uložení odpadu z kameniva na skládce (skládkovné)</t>
  </si>
  <si>
    <t>1235731575</t>
  </si>
  <si>
    <t>15+245+17</t>
  </si>
  <si>
    <t>998</t>
  </si>
  <si>
    <t>Přesun hmot</t>
  </si>
  <si>
    <t>76</t>
  </si>
  <si>
    <t>998225111</t>
  </si>
  <si>
    <t>Přesun hmot pro pozemní komunikace s krytem z kamene, monolitickým betonovým nebo živičným</t>
  </si>
  <si>
    <t>676794996</t>
  </si>
  <si>
    <t>OST</t>
  </si>
  <si>
    <t>Ostatní</t>
  </si>
  <si>
    <t>77</t>
  </si>
  <si>
    <t>OSTUPRAVA</t>
  </si>
  <si>
    <t>Úprava šachet a šoupat do nové výškové úrovně</t>
  </si>
  <si>
    <t>kpl</t>
  </si>
  <si>
    <t>262144</t>
  </si>
  <si>
    <t>464853700</t>
  </si>
  <si>
    <t>Soupis:</t>
  </si>
  <si>
    <t>IO 01 - Sanace podloží dle provedeného průzkumu</t>
  </si>
  <si>
    <t>122202201</t>
  </si>
  <si>
    <t>Odkopávky a prokopávky nezapažené pro silnice objemu do 100 m3 v hornině tř. 3</t>
  </si>
  <si>
    <t>-961531139</t>
  </si>
  <si>
    <t>"výměna podloží vozovka+chodník "466*0,5</t>
  </si>
  <si>
    <t>"výměna podloží chodník "39,5*0,5</t>
  </si>
  <si>
    <t>307374729</t>
  </si>
  <si>
    <t>252,750*0,3</t>
  </si>
  <si>
    <t>-1136784610</t>
  </si>
  <si>
    <t>252,750</t>
  </si>
  <si>
    <t>-1182828472</t>
  </si>
  <si>
    <t>1107238158</t>
  </si>
  <si>
    <t>252,75*1,65</t>
  </si>
  <si>
    <t>1272327382</t>
  </si>
  <si>
    <t>466+39,5</t>
  </si>
  <si>
    <t>-1877330376</t>
  </si>
  <si>
    <t>564871116</t>
  </si>
  <si>
    <t>Podklad ze štěrkodrtě ŠD tl. 300 mm</t>
  </si>
  <si>
    <t>-1858326982</t>
  </si>
  <si>
    <t>39,5+466</t>
  </si>
  <si>
    <t>998223011</t>
  </si>
  <si>
    <t>Přesun hmot pro pozemní komunikace s krytem dlážděným</t>
  </si>
  <si>
    <t>1155051101</t>
  </si>
  <si>
    <t>IO 02 - Zrušení stávajících přípojek kanalizace (splašková a deštová)</t>
  </si>
  <si>
    <t>DESTS0000.R</t>
  </si>
  <si>
    <t>Dodávka+montáž zrušené přípojky destové a kanalizační</t>
  </si>
  <si>
    <t>-1324531799</t>
  </si>
  <si>
    <t>IO 03 - Nová přípojka vodovodu</t>
  </si>
  <si>
    <t>VODA00000.R</t>
  </si>
  <si>
    <t>Dodávka+montáž přípojky vody</t>
  </si>
  <si>
    <t>498817024</t>
  </si>
  <si>
    <t>IO 04.1 - Nová přípojka splaškové kanalizace</t>
  </si>
  <si>
    <t>KANSPAS000.R</t>
  </si>
  <si>
    <t>Dodávka+montáž přípojky splaškové kanalizace</t>
  </si>
  <si>
    <t>296922114</t>
  </si>
  <si>
    <t>IO 04.2 - Nová přípojka deštové kanalizace</t>
  </si>
  <si>
    <t>KANDEST0000.R</t>
  </si>
  <si>
    <t>Dodávka+montáž přípojky deštové kanalizace</t>
  </si>
  <si>
    <t>754330250</t>
  </si>
  <si>
    <t>LLK000000.R</t>
  </si>
  <si>
    <t>Dodávka+montáž lapače lehkých olejů</t>
  </si>
  <si>
    <t>-1672179548</t>
  </si>
  <si>
    <t>IO 05 - Rekonstrukce skříně HUP  stávající přípojky plynu</t>
  </si>
  <si>
    <t>HUP000000.R</t>
  </si>
  <si>
    <t>Dodávka + montáž úpravy skříně HUP a plynoměru</t>
  </si>
  <si>
    <t>1461640567</t>
  </si>
  <si>
    <t>IO 06 - Úprava stávající přípojky NN</t>
  </si>
  <si>
    <t>NN0000000.R</t>
  </si>
  <si>
    <t>Dodávka+montáž úpravy stávající přípojky NN</t>
  </si>
  <si>
    <t>-1359599204</t>
  </si>
  <si>
    <t>IO 07 - Signalizace výjezdu zásahových vozidel</t>
  </si>
  <si>
    <t>SIG000000.R</t>
  </si>
  <si>
    <t>Dodávka+montáž signalizace</t>
  </si>
  <si>
    <t>1239064337</t>
  </si>
  <si>
    <t>SO 01 - Demolice objektu hasičské zbrojnice</t>
  </si>
  <si>
    <t>VRN - Vedlejší rozpočtové náklady</t>
  </si>
  <si>
    <t xml:space="preserve">    VRN9 - Ostatní náklady</t>
  </si>
  <si>
    <t>981011412</t>
  </si>
  <si>
    <t>Demolice budov zděných na MC nebo z betonu podíl konstrukcí do 15 % postupným rozebíráním</t>
  </si>
  <si>
    <t>-2055697605</t>
  </si>
  <si>
    <t>3850*0,5</t>
  </si>
  <si>
    <t>981013412</t>
  </si>
  <si>
    <t>Demolice budov zděných na MC nebo z betonu podíl konstrukcí do 15 % těžkou mechanizací</t>
  </si>
  <si>
    <t>928974266</t>
  </si>
  <si>
    <t>981511114</t>
  </si>
  <si>
    <t>Demolice konstrukcí objektů z betonu železového postupným rozebíráním</t>
  </si>
  <si>
    <t>-1364840792</t>
  </si>
  <si>
    <t>"základy u sousední budovy" (0,6*0,8*2)*5</t>
  </si>
  <si>
    <t>981513114</t>
  </si>
  <si>
    <t>Demolice konstrukcí objektů z betonu železového těžkou mechanizací</t>
  </si>
  <si>
    <t>-1564308995</t>
  </si>
  <si>
    <t>(0,6*0,8*10)*5+(0,6*0,8*30,7)</t>
  </si>
  <si>
    <t>1012405053</t>
  </si>
  <si>
    <t>1666814607</t>
  </si>
  <si>
    <t>1105,922*12</t>
  </si>
  <si>
    <t>997013802</t>
  </si>
  <si>
    <t>Poplatek za uložení stavebního železobetonového odpadu na skládce (skládkovné)</t>
  </si>
  <si>
    <t>1475749281</t>
  </si>
  <si>
    <t>100</t>
  </si>
  <si>
    <t>997013803</t>
  </si>
  <si>
    <t>Poplatek za uložení stavebního odpadu z keramických materiálů na skládce (skládkovné)</t>
  </si>
  <si>
    <t>893928884</t>
  </si>
  <si>
    <t>900</t>
  </si>
  <si>
    <t>1583800047</t>
  </si>
  <si>
    <t>1105,922-1000</t>
  </si>
  <si>
    <t>VRN</t>
  </si>
  <si>
    <t>Vedlejší rozpočtové náklady</t>
  </si>
  <si>
    <t>VRN9</t>
  </si>
  <si>
    <t>Ostatní náklady</t>
  </si>
  <si>
    <t>091003000</t>
  </si>
  <si>
    <t>Bez rozlišení - odpojení objektu od inž.sítí ( voda, kanalizace, elektro, datové a telefonní rozvody atd.)</t>
  </si>
  <si>
    <t>1024</t>
  </si>
  <si>
    <t>1516339553</t>
  </si>
  <si>
    <t>091003000.RV</t>
  </si>
  <si>
    <t>Bez rozlišení - vyklizení objektu</t>
  </si>
  <si>
    <t>1456745009</t>
  </si>
  <si>
    <t>SO 02 - Novostavba IVC</t>
  </si>
  <si>
    <t>D.1.1 - Architektonicko stavební řešení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</si>
  <si>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</si>
  <si>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</si>
  <si>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</si>
  <si>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</si>
  <si>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</si>
  <si>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93 - Různé dokončovací konstrukce a práce inženýrských staveb</t>
  </si>
  <si>
    <t xml:space="preserve">    94 - Lešení a stavební výtahy</t>
  </si>
  <si>
    <t xml:space="preserve">    95 - Různé dokončovací konstrukce a práce pozemních staveb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</si>
  <si>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</si>
  <si>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</si>
  <si>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</si>
  <si>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</si>
  <si>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761 - Konstrukce prosvětlovací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</si>
  <si>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</si>
  <si>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</si>
  <si>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</si>
  <si>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</si>
  <si>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</si>
  <si>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</si>
  <si>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</si>
  <si>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</si>
  <si>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</si>
  <si>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784 - Dokončovací práce - malby a tapety</t>
  </si>
  <si>
    <t>OST - Ostatní dodávka a montáže dle DPS</t>
  </si>
  <si>
    <t>112101101</t>
  </si>
  <si>
    <t>Kácení stromů listnatých D kmene do 300 mm</t>
  </si>
  <si>
    <t>1139499823</t>
  </si>
  <si>
    <t>112201104</t>
  </si>
  <si>
    <t>Odstranění pařezů D do 900 mm</t>
  </si>
  <si>
    <t>1308478660</t>
  </si>
  <si>
    <t>271</t>
  </si>
  <si>
    <t>119001313</t>
  </si>
  <si>
    <t>Ruční vrty pro plotové sloupky a sazenice D do 300 mm</t>
  </si>
  <si>
    <t>-347233789</t>
  </si>
  <si>
    <t>"Z/24 sloupky "(0,8*3)*5</t>
  </si>
  <si>
    <t>"Z/25 sloupky"(0,8*3)*8</t>
  </si>
  <si>
    <t>122201102</t>
  </si>
  <si>
    <t>Odkopávky a prokopávky nezapažené v hornině tř. 3 objem do 1000 m3</t>
  </si>
  <si>
    <t>1476232951</t>
  </si>
  <si>
    <t>"srovnání terénu po demolici" (14,5*0,2*34)</t>
  </si>
  <si>
    <t>122201109</t>
  </si>
  <si>
    <t>Příplatek za lepivost u odkopávek v hornině tř. 1 až 3</t>
  </si>
  <si>
    <t>-158932155</t>
  </si>
  <si>
    <t>98,6*0,3</t>
  </si>
  <si>
    <t>1232662445</t>
  </si>
  <si>
    <t>"nouzový zdroj" (0,3*0,9*2)*2</t>
  </si>
  <si>
    <t>-574227880</t>
  </si>
  <si>
    <t>1,08*0,3</t>
  </si>
  <si>
    <t>132201202</t>
  </si>
  <si>
    <t>Hloubení rýh š do 2000 mm v hornině tř. 3 objemu do 1000 m3</t>
  </si>
  <si>
    <t>263516788</t>
  </si>
  <si>
    <t>(0,5*1,2*11,5)</t>
  </si>
  <si>
    <t>(0,8*1,2*12)</t>
  </si>
  <si>
    <t>(0,8*1,2*12,5)</t>
  </si>
  <si>
    <t>(0,8*1,2*13)</t>
  </si>
  <si>
    <t>(0,8*1,2*13,5)</t>
  </si>
  <si>
    <t>(0,8*1,2*14)</t>
  </si>
  <si>
    <t>(0,8*1,2*14,5)</t>
  </si>
  <si>
    <t>(0,8*1,2*14,8)</t>
  </si>
  <si>
    <t>(0,5*1,2*8,4)+(0,5*1,2*2,8)*2</t>
  </si>
  <si>
    <t>(0,5*1,2*31)</t>
  </si>
  <si>
    <t>(0,8*1,2*31)</t>
  </si>
  <si>
    <t>(0,3*0,55*2,9)</t>
  </si>
  <si>
    <t>"prostor pro bednění a odbednění"150</t>
  </si>
  <si>
    <t>132201209</t>
  </si>
  <si>
    <t>Příplatek za lepivost k hloubení rýh š do 2000 mm v hornině tř. 3</t>
  </si>
  <si>
    <t>743771610</t>
  </si>
  <si>
    <t>154,667*0,3</t>
  </si>
  <si>
    <t>150*0,3</t>
  </si>
  <si>
    <t>133201101</t>
  </si>
  <si>
    <t>Hloubení šachet v hornině tř. 3 objemu do 100 m3</t>
  </si>
  <si>
    <t>629686859</t>
  </si>
  <si>
    <t>(1,3*1,3*1,6)</t>
  </si>
  <si>
    <t>133201109</t>
  </si>
  <si>
    <t>Příplatek za lepivost u hloubení šachet v hornině tř. 3</t>
  </si>
  <si>
    <t>-317643231</t>
  </si>
  <si>
    <t>(1,3*1,3*1,6)*0,3</t>
  </si>
  <si>
    <t>0,811*0,3 'Přepočtené koeficientem množství</t>
  </si>
  <si>
    <t>162201431</t>
  </si>
  <si>
    <t>Vodorovné přemístění větví stromů listnatých do 2 km D kmene do 300 mm</t>
  </si>
  <si>
    <t>-1307243011</t>
  </si>
  <si>
    <t>162301411</t>
  </si>
  <si>
    <t>Vodorovné přemístění kmenů stromů listnatých do 5 km D kmene do 300 mm</t>
  </si>
  <si>
    <t>-2116149417</t>
  </si>
  <si>
    <t>162301424</t>
  </si>
  <si>
    <t>Vodorovné přemístění pařezů do 5 km D do 900 mm</t>
  </si>
  <si>
    <t>1731045796</t>
  </si>
  <si>
    <t>-993720086</t>
  </si>
  <si>
    <t>"odkop"98</t>
  </si>
  <si>
    <t>"rýhy"154,667+1,08</t>
  </si>
  <si>
    <t>"šachty"2,704</t>
  </si>
  <si>
    <t>"vrty pro sloupky"0,735</t>
  </si>
  <si>
    <t>82060605</t>
  </si>
  <si>
    <t>256,451+0,735</t>
  </si>
  <si>
    <t>-350795466</t>
  </si>
  <si>
    <t>257,186*1,65</t>
  </si>
  <si>
    <t>-30735023</t>
  </si>
  <si>
    <t>"zpětný zásyp po odbednění"150</t>
  </si>
  <si>
    <t>273321411</t>
  </si>
  <si>
    <t>Základové desky ze ŽB bez zvýšených nároků na prostředí tř. C 20/25</t>
  </si>
  <si>
    <t>-807999562</t>
  </si>
  <si>
    <t>"revizní šachta - dno + strop" (1,3*0,2*1,6)*2</t>
  </si>
  <si>
    <t>"odpočet poklop"-(0,6*0,2*0,9)</t>
  </si>
  <si>
    <t>"P1"</t>
  </si>
  <si>
    <t>"101"13,8*0,1</t>
  </si>
  <si>
    <t>"102"7,7*0,1</t>
  </si>
  <si>
    <t>"103"8,1*0,1</t>
  </si>
  <si>
    <t>"104"8,2*0,1</t>
  </si>
  <si>
    <t>"106"7,4*0,1</t>
  </si>
  <si>
    <t>"108"7,7*0,1</t>
  </si>
  <si>
    <t>"114"3,6*0,1</t>
  </si>
  <si>
    <t>"115"3,2*0,1</t>
  </si>
  <si>
    <t>"116"13,1*0,1</t>
  </si>
  <si>
    <t>"P2"</t>
  </si>
  <si>
    <t>"105"9,7*0,1</t>
  </si>
  <si>
    <t>"107"9,1*0,1</t>
  </si>
  <si>
    <t>"P9+1.09"16,8*0,09</t>
  </si>
  <si>
    <t>"nouzový zdroj" (1*0,15*2)</t>
  </si>
  <si>
    <t>273362021</t>
  </si>
  <si>
    <t>Výztuž základových desek svařovanými sítěmi Kari</t>
  </si>
  <si>
    <t>458399920</t>
  </si>
  <si>
    <t>"šachta - dno+ strop" ((1,6*1,3)*2)*0,00790*1,25*2</t>
  </si>
  <si>
    <t>"101"13,8*0,00444*1,25</t>
  </si>
  <si>
    <t>"102"7,7*0,00444*1,25</t>
  </si>
  <si>
    <t>"103"8,1*0,00444*1,25</t>
  </si>
  <si>
    <t>"104"8,2*0,00444*1,25</t>
  </si>
  <si>
    <t>"106"7,4*0,00444*1,25</t>
  </si>
  <si>
    <t>"108"7,7*0,00444*1,25</t>
  </si>
  <si>
    <t>"114"3,6*0,00444*1,25</t>
  </si>
  <si>
    <t>"115"3,2*0,00444*1,25</t>
  </si>
  <si>
    <t>"116"13,1*0,00444*1,25</t>
  </si>
  <si>
    <t>"105"9,7*0,00444*1,25</t>
  </si>
  <si>
    <t>"107"9,1*0,00444*1,25</t>
  </si>
  <si>
    <t>"P9+1.09"16,8*0,00444*1,25</t>
  </si>
  <si>
    <t>"druhá vrstva kari" 0,406+0,105+0,093</t>
  </si>
  <si>
    <t>"nouzový zdroj"12*0,00444*1,25</t>
  </si>
  <si>
    <t>274321411</t>
  </si>
  <si>
    <t>Základové pasy ze ŽB bez zvýšených nároků na prostředí tř. C 20/25</t>
  </si>
  <si>
    <t>-287380550</t>
  </si>
  <si>
    <t>1,08*1,025 "Přepočtené koeficientem množství</t>
  </si>
  <si>
    <t>272</t>
  </si>
  <si>
    <t>275313611</t>
  </si>
  <si>
    <t>Základové patky z betonu tř. C 16/20</t>
  </si>
  <si>
    <t>-263685020</t>
  </si>
  <si>
    <t>"Z/24"</t>
  </si>
  <si>
    <t>(PI*0,15*0,15*0,8)*5</t>
  </si>
  <si>
    <t>"Z/25"</t>
  </si>
  <si>
    <t>(PI*0,15*0,15*0,8)*8</t>
  </si>
  <si>
    <t>0,735*1,025 'Přepočtené koeficientem množství</t>
  </si>
  <si>
    <t>279321346</t>
  </si>
  <si>
    <t>Základová zeď ze ŽB tř. C 20/25 bez výztuže</t>
  </si>
  <si>
    <t>-777475208</t>
  </si>
  <si>
    <t>"šachta" (1,3*0,2*1,6)*2+(1,6*0,2*1,6)*2</t>
  </si>
  <si>
    <t>279351101</t>
  </si>
  <si>
    <t>Zřízení bednění základových zdí jednostranné</t>
  </si>
  <si>
    <t>1396491146</t>
  </si>
  <si>
    <t>"šachta" (1,2*1,2)*2+(0,9*1,2)*2</t>
  </si>
  <si>
    <t>279351102</t>
  </si>
  <si>
    <t>Odstranění bednění základových zdí jednostranné</t>
  </si>
  <si>
    <t>993044030</t>
  </si>
  <si>
    <t>5,040</t>
  </si>
  <si>
    <t>279362021</t>
  </si>
  <si>
    <t>Výztuž základových zdí nosných svařovanými sítěmi Kari</t>
  </si>
  <si>
    <t>-489386970</t>
  </si>
  <si>
    <t>"šachta" ((1,3*1,6)*2+(1,6*1,6))*0,0079*1,25*2</t>
  </si>
  <si>
    <t>Svislé a kompletní konstrukce</t>
  </si>
  <si>
    <t>311271054</t>
  </si>
  <si>
    <t>Zdivo nosné tl 175 mm z tvárnic vápenopískových plných na pero a drážku  na MC</t>
  </si>
  <si>
    <t>-205703258</t>
  </si>
  <si>
    <t>"atika" (84*0,175)</t>
  </si>
  <si>
    <t>311271074</t>
  </si>
  <si>
    <t>Zdivo nosné tl 240 mm z tvárnic vápenopískových plných na pero a drážku  na MC</t>
  </si>
  <si>
    <t>1518120757</t>
  </si>
  <si>
    <t>"vnitřní nosné zdi"</t>
  </si>
  <si>
    <t>"101,110/102,111"((12,2*4,5)-(1*2))*0,24</t>
  </si>
  <si>
    <t>"111,104,106/108,107,105"((12,8*4,5)-(1*2)*3)*0,24</t>
  </si>
  <si>
    <t>"109,107,105/112"((13,3*5,7)-(1*2)*3)*0,24</t>
  </si>
  <si>
    <t>"112/113"((13,7*5,7)-((1*2)+1,7*2))*0,24</t>
  </si>
  <si>
    <t>"201,202/207,208,205,203"((12,8*3)-(0,9*2))*0,24</t>
  </si>
  <si>
    <t>"207,208/209,210"(5,2*3)*0,24</t>
  </si>
  <si>
    <t>"203,214/204,215"(5,5*3)*0,24</t>
  </si>
  <si>
    <t>"209,210/211"(5,5*3)*0,24</t>
  </si>
  <si>
    <t>"205,204/206"((7,8*3)-(0,9*2))*0,24</t>
  </si>
  <si>
    <t>"301,302/309,307,305,303"((12,8*3)-(0,9*2)*2)*0,24</t>
  </si>
  <si>
    <t>"305,303/306,304"(7,8*3)*0,24</t>
  </si>
  <si>
    <t>"312,308,306,304/311,324,313"((13,3*3)-(0,9*2))*0,24</t>
  </si>
  <si>
    <t>"319,319,314/311,324,313"((13,6*3)-(0,9*2))*0,24</t>
  </si>
  <si>
    <t>"věž"((5,2*15,5)*2+(2,5*15,5))*0,24</t>
  </si>
  <si>
    <t>"obvod.zdiv vč.atik"</t>
  </si>
  <si>
    <t>((2,8*9)+(2,5*9))*0,24</t>
  </si>
  <si>
    <t>(14*10,1+14*10,1+6,5*10,1)*0,24</t>
  </si>
  <si>
    <t>(16,5*11,5+16,5*14,5+12,5*11,5+13,5*2,5)*0,24</t>
  </si>
  <si>
    <t>"odpočet atika tl.175 mm" -(84*0,175)</t>
  </si>
  <si>
    <t>"odpočet výplně"</t>
  </si>
  <si>
    <t>-(1*1,7*0,24)*16</t>
  </si>
  <si>
    <t>-(1*1,7*0,24)*11</t>
  </si>
  <si>
    <t>-(1,2*1,7*0,24)*4</t>
  </si>
  <si>
    <t>-(1,2*1,7*0,24)*2</t>
  </si>
  <si>
    <t>-(3*1,7*0,24)*2</t>
  </si>
  <si>
    <t>-(1*1,7*0,24)*4</t>
  </si>
  <si>
    <t>-(1,8*2*0,24)*1</t>
  </si>
  <si>
    <t>-(3*2,7*0,24)*1</t>
  </si>
  <si>
    <t>-(1*2*0,24)*1</t>
  </si>
  <si>
    <t>-(3*3*0,24)*1</t>
  </si>
  <si>
    <t>-(3*3*0,24)*2</t>
  </si>
  <si>
    <t>-(3*4*0,24)*3</t>
  </si>
  <si>
    <t>317278001</t>
  </si>
  <si>
    <t>Překlady vápenopískové š 115 mm v 240 mm dl 1000 mm na maltu MC</t>
  </si>
  <si>
    <t>-584663011</t>
  </si>
  <si>
    <t>"3.NP-f"1</t>
  </si>
  <si>
    <t>317278002</t>
  </si>
  <si>
    <t>Překlady vápenopískové š 115 mm v 240 mm dl 1250 mm na maltu MC</t>
  </si>
  <si>
    <t>1636520046</t>
  </si>
  <si>
    <t>"1.NP -a"3</t>
  </si>
  <si>
    <t>"2.NP -a"9</t>
  </si>
  <si>
    <t>"3.NP -a"20</t>
  </si>
  <si>
    <t>317278004</t>
  </si>
  <si>
    <t>Překlady vápenopískové š 115 mm v 240 mm dl 1750 mm na maltu MC</t>
  </si>
  <si>
    <t>-977497680</t>
  </si>
  <si>
    <t>"2.NP-h"1</t>
  </si>
  <si>
    <t>"3.NP-h"3</t>
  </si>
  <si>
    <t>317278021</t>
  </si>
  <si>
    <t>Překlady vápenopískové š 240 mm v 240 mm dl 1000 mm na maltu MC</t>
  </si>
  <si>
    <t>1867352879</t>
  </si>
  <si>
    <t>"1.NP-f"3</t>
  </si>
  <si>
    <t>317278022</t>
  </si>
  <si>
    <t>Překlady vápenopískové š 240 mm v 240 mm dl 1250 mm na maltu MC</t>
  </si>
  <si>
    <t>1097410355</t>
  </si>
  <si>
    <t>"1.NP-c"3</t>
  </si>
  <si>
    <t>317278023</t>
  </si>
  <si>
    <t>Překlady vápenopískové š 240 mm v 240 mm dl 1500 mm na maltu MC</t>
  </si>
  <si>
    <t>-1097806135</t>
  </si>
  <si>
    <t>"1.NP-b"9</t>
  </si>
  <si>
    <t>"2.NP-b"13</t>
  </si>
  <si>
    <t>"3.NP-b"19</t>
  </si>
  <si>
    <t>"věž nad okny 4.5.NP"2</t>
  </si>
  <si>
    <t>317278024</t>
  </si>
  <si>
    <t>Překlady vápenopískové š 240 mm v 240 mm dl 1750 mm na maltu MC</t>
  </si>
  <si>
    <t>-58441438</t>
  </si>
  <si>
    <t>"3.NP-i"6</t>
  </si>
  <si>
    <t>317278025</t>
  </si>
  <si>
    <t>Překlady vápenopískové š 240 mm v 240 mm dl 2000 mm na maltu MC</t>
  </si>
  <si>
    <t>-1404304067</t>
  </si>
  <si>
    <t>"1.NP-e"1</t>
  </si>
  <si>
    <t>"1.NP-g"1</t>
  </si>
  <si>
    <t>317278026</t>
  </si>
  <si>
    <t>Překlady vápenopískové š 240 mm v 240 mm dl 2250 mm na maltu MC</t>
  </si>
  <si>
    <t>-1604686179</t>
  </si>
  <si>
    <t>"1.NP-d"1</t>
  </si>
  <si>
    <t>342278002</t>
  </si>
  <si>
    <t>Příčky tl 115 mm z cihel vápenopískových  dl 240 mm pevnosti P 25 na MC</t>
  </si>
  <si>
    <t>-83063579</t>
  </si>
  <si>
    <t>"101/110"(4*4,5)</t>
  </si>
  <si>
    <t>"102/103"(4*4,5)</t>
  </si>
  <si>
    <t>"103/104,106"(4*4,5)-(0,9*2)</t>
  </si>
  <si>
    <t>"104/106"(4*4,5)</t>
  </si>
  <si>
    <t>"111/103,106"(6*4,5)</t>
  </si>
  <si>
    <t>"105/107"(3,5*4,5)</t>
  </si>
  <si>
    <t>"107/108"(3,5*4,5)</t>
  </si>
  <si>
    <t>"108*109"(4*3)</t>
  </si>
  <si>
    <t>"114/115"(2,6*3)</t>
  </si>
  <si>
    <t>"116/115"(2,6*3)</t>
  </si>
  <si>
    <t>"113/115"(1,2*3)</t>
  </si>
  <si>
    <t>"201/202"(4*3)-(0,8*2)</t>
  </si>
  <si>
    <t>"207/208"(4*3)-(0,7*2)+(1,2*2+0,9*2)</t>
  </si>
  <si>
    <t>"208/205"(4*3)-(0,9*2)</t>
  </si>
  <si>
    <t>"205/203,214"(4*3)-(0,9*2)*2</t>
  </si>
  <si>
    <t>"203/214"(2+1,4)*3</t>
  </si>
  <si>
    <t>"215/204"(2+1,4)*3</t>
  </si>
  <si>
    <t>"205/204,215"(4*3)-(0,9*2)*2</t>
  </si>
  <si>
    <t>"205/210"(4*3)-(0,9*2)</t>
  </si>
  <si>
    <t>"209/210"(4*3)-(0,9*2)+(0,9*2+1,2*2)</t>
  </si>
  <si>
    <t>"211/206"(3,5*3)-(0,9*2)</t>
  </si>
  <si>
    <t>"212/213"(2,6*3)</t>
  </si>
  <si>
    <t>"212/113"(2,6*3)</t>
  </si>
  <si>
    <t>"301/302"(4*3)</t>
  </si>
  <si>
    <t>"303/305"(4*3)-(0,9*2)</t>
  </si>
  <si>
    <t>"304/306"(4*3)-(0,9*2)</t>
  </si>
  <si>
    <t>"305/307"(2,7*3)-(0,9*2)</t>
  </si>
  <si>
    <t>"307/309"(2,7*3)-(0,9*2)+(1,5+1)*3-(0,7*2)</t>
  </si>
  <si>
    <t>"308/310,312"(5,5+2,2*2+2,6+1)*3-(0,7*2)*4</t>
  </si>
  <si>
    <t>"309/310"(2,2*3)</t>
  </si>
  <si>
    <t>"307/308"(2,6*3)</t>
  </si>
  <si>
    <t>"308/306"(5,5*3)-((0,9*2)+(0,6*4))</t>
  </si>
  <si>
    <t>"311/324,313"(3,5*3)*2-(0,9*2)*2</t>
  </si>
  <si>
    <t>"314/315,316"(6,8*2+4,4+1,5)*3-(0,9*2)*3</t>
  </si>
  <si>
    <t>"322/323"(2,6*3)*2</t>
  </si>
  <si>
    <t>"321/320"(5,8*3)-(0,6*2)</t>
  </si>
  <si>
    <t>"321,320/316,314"(3,5+5,3)*3-(0,9*2)</t>
  </si>
  <si>
    <t>"320/317,319"(5,8*3)-(0,8*2)</t>
  </si>
  <si>
    <t>"314/317,319"(2,9+1,8)*3</t>
  </si>
  <si>
    <t>"317/318"(2,3*3)-(0,8*2)</t>
  </si>
  <si>
    <t>"319/318,317"(4,7*3)-(0,8*2)</t>
  </si>
  <si>
    <t>"věž"(2,6*3)*2</t>
  </si>
  <si>
    <t>Úprava povrchů vnitřních</t>
  </si>
  <si>
    <t>611142001</t>
  </si>
  <si>
    <t>Potažení vnitřních stropů sklovláknitým pletivem vtlačeným do tenkovrstvé hmoty</t>
  </si>
  <si>
    <t>-722256096</t>
  </si>
  <si>
    <t>"101"13,8</t>
  </si>
  <si>
    <t>"102"7,7</t>
  </si>
  <si>
    <t>"103"8,1</t>
  </si>
  <si>
    <t>"104"8,2</t>
  </si>
  <si>
    <t>"105"9,7</t>
  </si>
  <si>
    <t>"106"7,4</t>
  </si>
  <si>
    <t>"107"9,1</t>
  </si>
  <si>
    <t>"108"7,7</t>
  </si>
  <si>
    <t>"109"16,8</t>
  </si>
  <si>
    <t>"110"33,4</t>
  </si>
  <si>
    <t>"111"69</t>
  </si>
  <si>
    <t>"112"118,7</t>
  </si>
  <si>
    <t>"113"61,7</t>
  </si>
  <si>
    <t>"114"3,6</t>
  </si>
  <si>
    <t>"115"3,2</t>
  </si>
  <si>
    <t>"116"13,1</t>
  </si>
  <si>
    <t>"206"25,4</t>
  </si>
  <si>
    <t>"212"7</t>
  </si>
  <si>
    <t>"213"12,5</t>
  </si>
  <si>
    <t>"214"2,7</t>
  </si>
  <si>
    <t>"215"2,7</t>
  </si>
  <si>
    <t>"311"9</t>
  </si>
  <si>
    <t>"312"4,1</t>
  </si>
  <si>
    <t>"313"25,4</t>
  </si>
  <si>
    <t>"322"7</t>
  </si>
  <si>
    <t>"323"12,5</t>
  </si>
  <si>
    <t>"324"8,7</t>
  </si>
  <si>
    <t>611321341</t>
  </si>
  <si>
    <t>Vápenocementová omítka štuková dvouvrstvá vnitřních stropů rovných nanášená strojně</t>
  </si>
  <si>
    <t>1279919801</t>
  </si>
  <si>
    <t>611321391</t>
  </si>
  <si>
    <t>Příplatek k vápenocementové omítce vnitřních stropů za každých dalších 5 mm tloušťky strojně</t>
  </si>
  <si>
    <t>690664700</t>
  </si>
  <si>
    <t>508,2</t>
  </si>
  <si>
    <t>612131111</t>
  </si>
  <si>
    <t>Polymercementový spojovací můstek vnitřních stěn nanášený ručně</t>
  </si>
  <si>
    <t>-456204499</t>
  </si>
  <si>
    <t>583,3*2</t>
  </si>
  <si>
    <t>1642,150</t>
  </si>
  <si>
    <t>612321341</t>
  </si>
  <si>
    <t>Vápenocementová omítka štuková dvouvrstvá vnitřních stěn nanášená strojně</t>
  </si>
  <si>
    <t>2007459725</t>
  </si>
  <si>
    <t>"příčky"</t>
  </si>
  <si>
    <t>"101/110"(4*4,5)*2</t>
  </si>
  <si>
    <t>"102/103"(4*4,5)*2</t>
  </si>
  <si>
    <t>"103/104,106"((4*4,5)-(0,9*2))*2</t>
  </si>
  <si>
    <t>"104/106"(4*4,5)*2</t>
  </si>
  <si>
    <t>"111/103,106"(6*4,5)*2</t>
  </si>
  <si>
    <t>"105/107"(3,5*4,5)*2</t>
  </si>
  <si>
    <t>"107/108"(3,5*4,5)*2</t>
  </si>
  <si>
    <t>"108*109"(4*3)*2</t>
  </si>
  <si>
    <t>"114/115"(2,6*3)*2</t>
  </si>
  <si>
    <t>"116/115"(2,6*3)*2</t>
  </si>
  <si>
    <t>"113/115"(1,2*3)*2</t>
  </si>
  <si>
    <t>"201/202"((4*3)-(0,8*2))*2</t>
  </si>
  <si>
    <t>"207/208"((4*3)-(0,7*2)+(1,2*2+0,9*2))*2</t>
  </si>
  <si>
    <t>"208/205"((4*3)-(0,9*2))*2</t>
  </si>
  <si>
    <t>"205/203,214"((4*3)-(0,9*2)*2)*2</t>
  </si>
  <si>
    <t>"203/214"((2+1,4)*3)*2</t>
  </si>
  <si>
    <t>"215/204"((2+1,4)*3)*2</t>
  </si>
  <si>
    <t>"205/204,215"((4*3)-(0,9*2)*2)*2</t>
  </si>
  <si>
    <t>"205/210"((4*3)-(0,9*2))*2</t>
  </si>
  <si>
    <t>"209/210"((4*3)-(0,9*2)+(0,9*2+1,2*2))*2</t>
  </si>
  <si>
    <t>"211/206"((3,5*3)-(0,9*2))*2</t>
  </si>
  <si>
    <t>"212/213"(2,6*3)*2</t>
  </si>
  <si>
    <t>"212/113"(2,6*3)*2</t>
  </si>
  <si>
    <t>"301/302"(4*3)*2</t>
  </si>
  <si>
    <t>"303/305"((4*3)-(0,9*2))*2</t>
  </si>
  <si>
    <t>"304/306"((4*3)-(0,9*2))*2</t>
  </si>
  <si>
    <t>"305/307"((2,7*3)-(0,9*2))*2</t>
  </si>
  <si>
    <t>"307/309"((2,7*3)-(0,9*2)+(1,5+1)*3-(0,7*2))*2</t>
  </si>
  <si>
    <t>"308/310,312"((5,5+2,2*2+2,6+1)*3-(0,7*2)*4)*2</t>
  </si>
  <si>
    <t>"309/310"(2,2*3)*2</t>
  </si>
  <si>
    <t>"307/308"(2,6*3)*2</t>
  </si>
  <si>
    <t>"308/306"((5,5*3)-((0,9*2)+(0,6*4)))*2</t>
  </si>
  <si>
    <t>"311/324,313"((3,5*3)*2-(0,9*2)*2)*2</t>
  </si>
  <si>
    <t>"314/315,316"((6,8*2+4,4+1,5)*3-(0,9*2)*3)*2</t>
  </si>
  <si>
    <t>"322/323"((2,6*3)*2)*2</t>
  </si>
  <si>
    <t>"321/320"((5,8*3)-(0,6*2))*2</t>
  </si>
  <si>
    <t>"321,320/316,314"((3,5+5,3)*3-(0,9*2))*2</t>
  </si>
  <si>
    <t>"320/317,319"((5,8*3)-(0,8*2))*2</t>
  </si>
  <si>
    <t>"314/317,319"((2,9+1,8)*3)*2</t>
  </si>
  <si>
    <t>"317/318"((2,3*3)-(0,8*2))*2</t>
  </si>
  <si>
    <t>"319/318,317"((4,7*3)-(0,8*2))*2</t>
  </si>
  <si>
    <t>"věž"((2,6*3)*2)*2</t>
  </si>
  <si>
    <t>"101,110/102,111"((12,2*4,5)-(1*2))*2</t>
  </si>
  <si>
    <t>"111,104,106/108,107,105"((12,8*4,5)-(1*2)*3)*2</t>
  </si>
  <si>
    <t>"109,107,105/112"((13,3*5,7)-(1*2)*3)*2</t>
  </si>
  <si>
    <t>"112/113"((13,7*5,7)-((1*2)+1,7*2))*2</t>
  </si>
  <si>
    <t>"201,202/207,208,205,203"((12,8*3)-(0,9*2))*2</t>
  </si>
  <si>
    <t>"207,208/209,210"(5,2*3)*2</t>
  </si>
  <si>
    <t>"203,214/204,215"(5,5*3)*2</t>
  </si>
  <si>
    <t>"209,210/211"(5,5*3)*2</t>
  </si>
  <si>
    <t>"205,204/206"((7,8*3)-(0,9*2))*2</t>
  </si>
  <si>
    <t>"301,302/309,307,305,303"((12,8*3)-(0,9*2)*2)*2</t>
  </si>
  <si>
    <t>"305,303/306,304"(7,8*3)*2</t>
  </si>
  <si>
    <t>"312,308,306,304/311,324,313"((13,3*3)-(0,9*2))*2</t>
  </si>
  <si>
    <t>"319,319,314/311,324,313"((13,6*3)-(0,9*2))*2</t>
  </si>
  <si>
    <t>"věž"((5,2*15,5)*2+(2,5*15,5))*2</t>
  </si>
  <si>
    <t>"obvod.zdivo"</t>
  </si>
  <si>
    <t>((2,8*9)+(2,5*9))</t>
  </si>
  <si>
    <t>(14*10,1+14*10,1+6,5*10,1)</t>
  </si>
  <si>
    <t>(16,5*11,5+16,5*14,5+12,5*11,5+13,5*2,5)</t>
  </si>
  <si>
    <t>-(1*1,7)*16</t>
  </si>
  <si>
    <t>-(1*1,7)*11</t>
  </si>
  <si>
    <t>-(1,2*1,7)*4</t>
  </si>
  <si>
    <t>-(1,2*1,7)*2</t>
  </si>
  <si>
    <t>-(3*1,7)*2</t>
  </si>
  <si>
    <t>-(1*1,7)*4</t>
  </si>
  <si>
    <t>-(1,8*2)*1</t>
  </si>
  <si>
    <t>-(3*2,7)*1</t>
  </si>
  <si>
    <t>-(1*2)*1</t>
  </si>
  <si>
    <t>-(3*3)*1</t>
  </si>
  <si>
    <t>-(3*3)*2</t>
  </si>
  <si>
    <t>-(3*4)*3</t>
  </si>
  <si>
    <t>"odpočet obklad"-586,760</t>
  </si>
  <si>
    <t>612321391</t>
  </si>
  <si>
    <t>Příplatek k vápenocementové omítce vnitřních stěn za každých dalších 5 mm tloušťky strojně</t>
  </si>
  <si>
    <t>1048753956</t>
  </si>
  <si>
    <t>2810,750</t>
  </si>
  <si>
    <t>612325302</t>
  </si>
  <si>
    <t>Vápenocementová štuková omítka ostění nebo nadpraží</t>
  </si>
  <si>
    <t>1304425905</t>
  </si>
  <si>
    <t>"výplně rohy"((1,75*2)*39+(2,1*2)+(2,7*2)+(2,1*2)+(3,1*2)*3+(4*2)*3)*0,1</t>
  </si>
  <si>
    <t>"nadpraží"45*0,1</t>
  </si>
  <si>
    <t>Úprava povrchů vnějších</t>
  </si>
  <si>
    <t>621211041</t>
  </si>
  <si>
    <t>Montáž kontaktního zateplení vnějších podhledů z polystyrénových desek tl do 200 mm</t>
  </si>
  <si>
    <t>-1362067047</t>
  </si>
  <si>
    <t>(0,5*31)</t>
  </si>
  <si>
    <t>283760480</t>
  </si>
  <si>
    <t>deska fasádní polystyrénová  EPS 1000 x 500 x 200 mm</t>
  </si>
  <si>
    <t>-183873704</t>
  </si>
  <si>
    <t>15,5*1,02 "Přepočtené koeficientem množství</t>
  </si>
  <si>
    <t>621251101</t>
  </si>
  <si>
    <t>Příplatek k cenám kontaktního zateplení podhledů za použití tepelněizolačních zátek z polystyrenu</t>
  </si>
  <si>
    <t>155155357</t>
  </si>
  <si>
    <t>15,5</t>
  </si>
  <si>
    <t>622143003</t>
  </si>
  <si>
    <t>Montáž omítkových plastových nebo pozinkovaných rohových profilů s tkaninou</t>
  </si>
  <si>
    <t>446219094</t>
  </si>
  <si>
    <t>"rohy budovy"(11,5*4+10,5*2+15,5*4)</t>
  </si>
  <si>
    <t>"výplně rohy"(1,75*2)*39+(2,1*2)+(2,7*2)+(2,1*2)+(3,1*2)*3+(4*2)*3</t>
  </si>
  <si>
    <t>"nadpraží"45</t>
  </si>
  <si>
    <t>"parapet"45</t>
  </si>
  <si>
    <t>590514820</t>
  </si>
  <si>
    <t>lišta rohová Al ,10/15 cm s tkaninou bal. 2,5 m</t>
  </si>
  <si>
    <t>1533759666</t>
  </si>
  <si>
    <t>321,9*1,05 "Přepočtené koeficientem množství</t>
  </si>
  <si>
    <t>590515100</t>
  </si>
  <si>
    <t>profil okenní s nepřiznanou okapnicí plast 2,0 m</t>
  </si>
  <si>
    <t>-1214650439</t>
  </si>
  <si>
    <t>45*1,05 "Přepočtené koeficientem množství</t>
  </si>
  <si>
    <t>590515120</t>
  </si>
  <si>
    <t>profil parapetní -  plast 2 m</t>
  </si>
  <si>
    <t>-1282542285</t>
  </si>
  <si>
    <t>622143004</t>
  </si>
  <si>
    <t>Montáž omítkových samolepících začišťovacích profilů (APU lišt)</t>
  </si>
  <si>
    <t>-186630962</t>
  </si>
  <si>
    <t>(1*2+1,75*2)*16</t>
  </si>
  <si>
    <t>(1*2+1,75*2)*11</t>
  </si>
  <si>
    <t>(1,25*2+1,75*2)*4</t>
  </si>
  <si>
    <t>(1,25*2+1,75*2)*2</t>
  </si>
  <si>
    <t>(3*2+1,75*2)*2</t>
  </si>
  <si>
    <t>(1*2+1,75*2)*4</t>
  </si>
  <si>
    <t>(1,8+2,1*2)</t>
  </si>
  <si>
    <t>(3+2,7*2)</t>
  </si>
  <si>
    <t>(1+2,1*2)</t>
  </si>
  <si>
    <t>(3*2+3,1*2)</t>
  </si>
  <si>
    <t>(3*2+3,1*2)*2</t>
  </si>
  <si>
    <t>(3*2+4*2)*3</t>
  </si>
  <si>
    <t>590514760</t>
  </si>
  <si>
    <t>profil okenní začišťovací s tkaninou</t>
  </si>
  <si>
    <t>1512501007</t>
  </si>
  <si>
    <t>323,7</t>
  </si>
  <si>
    <t>323,7*1,05 "Přepočtené koeficientem množství</t>
  </si>
  <si>
    <t>622211031</t>
  </si>
  <si>
    <t>Montáž kontaktního zateplení vnějších stěn z polystyrénových desek tl do 160 mm</t>
  </si>
  <si>
    <t>-1405041146</t>
  </si>
  <si>
    <t>"F1,2,3"</t>
  </si>
  <si>
    <t>"JZ" 175+190</t>
  </si>
  <si>
    <t>"JV" (3,9*12,75)</t>
  </si>
  <si>
    <t>"SV" (16,7*4)+(14*5,5)</t>
  </si>
  <si>
    <t>"SZ" (6,2*10,1)</t>
  </si>
  <si>
    <t>"věž" (5,6*2,5+2,8*12)</t>
  </si>
  <si>
    <t>-(3*3)*3</t>
  </si>
  <si>
    <t>-(3,5*4)*3</t>
  </si>
  <si>
    <t>"F4" (12,5+30,2*2+6,2+2,8*2+7,8)*1,5</t>
  </si>
  <si>
    <t>"věž"(5,6*3,5)+(3,4*3,5)*2</t>
  </si>
  <si>
    <t>283763570.R</t>
  </si>
  <si>
    <t>deska polystyrénová  (EPS P) tl.150 mm</t>
  </si>
  <si>
    <t>2116483025</t>
  </si>
  <si>
    <t>138,75*1,02 "Přepočtené koeficientem množství</t>
  </si>
  <si>
    <t>283760440</t>
  </si>
  <si>
    <t>deska fasádní polystyrénová 1000 x 500 x 150 mm</t>
  </si>
  <si>
    <t>2091120920</t>
  </si>
  <si>
    <t>588,045+43,4</t>
  </si>
  <si>
    <t>631,445*1,02 "Přepočtené koeficientem množství</t>
  </si>
  <si>
    <t>622211041</t>
  </si>
  <si>
    <t>Montáž kontaktního zateplení vnějších stěn z polystyrénových desek tl do 200 mm</t>
  </si>
  <si>
    <t>1359807369</t>
  </si>
  <si>
    <t>"věž"(2,9*10,5+2,8*10,5+5,6*12)</t>
  </si>
  <si>
    <t>"SZ"(2,5*13,5)</t>
  </si>
  <si>
    <t>"SV"(16,7*7,6+14*4,6)-((1*1,7)*10+(1,2*1,7)*5+(3*1,7)*2)</t>
  </si>
  <si>
    <t>"JV"(12,75*7,7)-(1*1,75)*10</t>
  </si>
  <si>
    <t>"věž"(5,6*3,5)</t>
  </si>
  <si>
    <t>723704431</t>
  </si>
  <si>
    <t>414,995</t>
  </si>
  <si>
    <t>414,995*1,02 "Přepočtené koeficientem množství</t>
  </si>
  <si>
    <t>622212001</t>
  </si>
  <si>
    <t>Montáž kontaktního zateplení vnějšího ostění hl. špalety do 200 mm z polystyrenu tl do 40 mm</t>
  </si>
  <si>
    <t>154153705</t>
  </si>
  <si>
    <t>283760310</t>
  </si>
  <si>
    <t>deska fasádní polystyrénová 1000 x 500 x 30 mm</t>
  </si>
  <si>
    <t>499172028</t>
  </si>
  <si>
    <t>323,7*0,2</t>
  </si>
  <si>
    <t>64,74*1,02 "Přepočtené koeficientem množství</t>
  </si>
  <si>
    <t>622251101</t>
  </si>
  <si>
    <t>Příplatek k cenám kontaktního zateplení stěn za použití tepelněizolačních zátek z polystyrenu</t>
  </si>
  <si>
    <t>-1171308406</t>
  </si>
  <si>
    <t>395,395+63</t>
  </si>
  <si>
    <t>622252001</t>
  </si>
  <si>
    <t>Montáž zakládacích soklových lišt kontaktního zateplení</t>
  </si>
  <si>
    <t>-53869918</t>
  </si>
  <si>
    <t>31+13+33,5+15+3</t>
  </si>
  <si>
    <t>590516570</t>
  </si>
  <si>
    <t>lišta soklová Al s okapničkou, zakládací U 20 cm, 0,95/200 cm</t>
  </si>
  <si>
    <t>-1976251846</t>
  </si>
  <si>
    <t>622531021</t>
  </si>
  <si>
    <t>Tenkovrstvá silikonová zrnitá omítka tl. 2,0 mm včetně penetrace vnějších stěn</t>
  </si>
  <si>
    <t>804455464</t>
  </si>
  <si>
    <t>"F1,F2"</t>
  </si>
  <si>
    <t>"bílá"</t>
  </si>
  <si>
    <t>"JV"(13,3*7,7)</t>
  </si>
  <si>
    <t>-(1*1,7)*12</t>
  </si>
  <si>
    <t>-(1*1,75)*6</t>
  </si>
  <si>
    <t>-(1,25*1,75)*2</t>
  </si>
  <si>
    <t>"SZ"(0,8*7,7)+(12,2*4,5)+(3,2*5,6)+(9*1,5)</t>
  </si>
  <si>
    <t>-(1*1,75)*3</t>
  </si>
  <si>
    <t>-(0,5*1,75)*2</t>
  </si>
  <si>
    <t>"SV" (13,5*7,6)+(14,4*4,5)</t>
  </si>
  <si>
    <t>-(1,25*1,75)*6</t>
  </si>
  <si>
    <t>-(1,*1,75)*12</t>
  </si>
  <si>
    <t>-(1*1,75)*4</t>
  </si>
  <si>
    <t>-(1,25*1,75)*1</t>
  </si>
  <si>
    <t>-(1,1*1,75)*4</t>
  </si>
  <si>
    <t>"JZ"175</t>
  </si>
  <si>
    <t>"šedá"</t>
  </si>
  <si>
    <t>"SZ"(2,5*15,5)</t>
  </si>
  <si>
    <t>"SV"(3,5*15,5)</t>
  </si>
  <si>
    <t>-(1,8*2)</t>
  </si>
  <si>
    <t>"JZ"(3,5*5,5)</t>
  </si>
  <si>
    <t>Podlahy a podlahové konstrukce</t>
  </si>
  <si>
    <t>631311234</t>
  </si>
  <si>
    <t>Mazanina tl do 240 mm z betonu prostého se zvýšenými nároky na prostředí tř. C 25/30</t>
  </si>
  <si>
    <t>-1030444938</t>
  </si>
  <si>
    <t>"ve spádu"</t>
  </si>
  <si>
    <t>"P3-112"118,7*0,2</t>
  </si>
  <si>
    <t>"P4-113"61,7*0,2</t>
  </si>
  <si>
    <t>"P5-110,111"(33,4+69)*0,15</t>
  </si>
  <si>
    <t>631319202</t>
  </si>
  <si>
    <t>Příplatek k mazaninám za přidání ocelových vláken (drátkobeton) pro objemové vyztužení 20 kg/m3</t>
  </si>
  <si>
    <t>1643712419</t>
  </si>
  <si>
    <t>51,440</t>
  </si>
  <si>
    <t>631351101</t>
  </si>
  <si>
    <t>Zřízení bednění rýh a hran v podlahách</t>
  </si>
  <si>
    <t>-2076854926</t>
  </si>
  <si>
    <t>"odvodnovací žlaby"</t>
  </si>
  <si>
    <t>"113"(0,2*8)*3</t>
  </si>
  <si>
    <t>"112"((0,1*8)*3)*2</t>
  </si>
  <si>
    <t>"111"((0,1*4)*3)*2</t>
  </si>
  <si>
    <t>"110"((0,1*4)*3)</t>
  </si>
  <si>
    <t>631351102</t>
  </si>
  <si>
    <t>Odstranění bednění rýh a hran v podlahách</t>
  </si>
  <si>
    <t>520209961</t>
  </si>
  <si>
    <t>13,2</t>
  </si>
  <si>
    <t>632450134</t>
  </si>
  <si>
    <t>Vyrovnávací cementový potěr tl do 50 mm ze suchých směsí provedený v ploše</t>
  </si>
  <si>
    <t>579303745</t>
  </si>
  <si>
    <t>"P6"</t>
  </si>
  <si>
    <t>"207"8,5</t>
  </si>
  <si>
    <t>"209"9,7</t>
  </si>
  <si>
    <t>"305"5,8</t>
  </si>
  <si>
    <t>"306"5,8</t>
  </si>
  <si>
    <t>"309"5,8</t>
  </si>
  <si>
    <t>"310"8,8</t>
  </si>
  <si>
    <t>"317"3,9</t>
  </si>
  <si>
    <t>"318"6,6</t>
  </si>
  <si>
    <t>"319"13,3</t>
  </si>
  <si>
    <t>632453353</t>
  </si>
  <si>
    <t>Potěr betonový samonivelační tl do 50 mm tř. C 35/45</t>
  </si>
  <si>
    <t>758896630</t>
  </si>
  <si>
    <t>"P10"</t>
  </si>
  <si>
    <t>"202"24,7</t>
  </si>
  <si>
    <t>"203"21,9</t>
  </si>
  <si>
    <t>"204"22,2</t>
  </si>
  <si>
    <t>"304"25,2</t>
  </si>
  <si>
    <t>"P7"</t>
  </si>
  <si>
    <t>"201"24,2</t>
  </si>
  <si>
    <t>"205"11,7</t>
  </si>
  <si>
    <t>"208"10,5</t>
  </si>
  <si>
    <t>"210"10,6</t>
  </si>
  <si>
    <t>"211"18,3</t>
  </si>
  <si>
    <t>"301"24,2</t>
  </si>
  <si>
    <t>"302"24,7</t>
  </si>
  <si>
    <t>"303"24,9</t>
  </si>
  <si>
    <t>"307"6,8</t>
  </si>
  <si>
    <t>"308"13,9</t>
  </si>
  <si>
    <t>"314"19,6</t>
  </si>
  <si>
    <t>"315"30,1</t>
  </si>
  <si>
    <t>"316"62,5</t>
  </si>
  <si>
    <t>"320"29,2</t>
  </si>
  <si>
    <t>"321"20</t>
  </si>
  <si>
    <t>632481213</t>
  </si>
  <si>
    <t>Separační vrstva z PE fólie</t>
  </si>
  <si>
    <t>-2005437921</t>
  </si>
  <si>
    <t>"P1,2,3,4"</t>
  </si>
  <si>
    <t>"P6,P10,P7"</t>
  </si>
  <si>
    <t>Osazování výplní otvorů</t>
  </si>
  <si>
    <t>642944121</t>
  </si>
  <si>
    <t>Osazování ocelových zárubní dodatečné pl do 2,5 m2</t>
  </si>
  <si>
    <t>-815164033</t>
  </si>
  <si>
    <t>"T/01"2+0+0</t>
  </si>
  <si>
    <t>"T/02"1+6+13</t>
  </si>
  <si>
    <t>"T/03"1+3+0</t>
  </si>
  <si>
    <t>"T/04"1+0+0</t>
  </si>
  <si>
    <t>"T/04a"0+0+6</t>
  </si>
  <si>
    <t>"T/05"0+1+2</t>
  </si>
  <si>
    <t>"T/08"0+0+3</t>
  </si>
  <si>
    <t>"P/1"3+0+0</t>
  </si>
  <si>
    <t>"P/2"0+2+1</t>
  </si>
  <si>
    <t>"P/3"0+0+1</t>
  </si>
  <si>
    <t>"P/5"0+0+1</t>
  </si>
  <si>
    <t>553311320.RZD125</t>
  </si>
  <si>
    <t>zárubeň ocelová DZD 600-1100 pro ústí 125 mm</t>
  </si>
  <si>
    <t>-260423167</t>
  </si>
  <si>
    <t>553311300.RDZD250</t>
  </si>
  <si>
    <t>zárubeň ocelová DZD 600-1100 pro ústí 250mm</t>
  </si>
  <si>
    <t>-1816911745</t>
  </si>
  <si>
    <t>553300000.RRAL1</t>
  </si>
  <si>
    <t xml:space="preserve">DZD záruben příplatek za RAL 7004 </t>
  </si>
  <si>
    <t>1962381480</t>
  </si>
  <si>
    <t>553300000.RPOZ</t>
  </si>
  <si>
    <t>DZD záruben příplatek za protipožární provedení zárubně</t>
  </si>
  <si>
    <t>-33235308</t>
  </si>
  <si>
    <t>935932214.R</t>
  </si>
  <si>
    <t>Odvodňovací kompozitní žlab pro zatížení B125 vnitřní š 150 mm s roštem mřížkovým vč.čel (kompletní dodávka+montáž)</t>
  </si>
  <si>
    <t>-706172052</t>
  </si>
  <si>
    <t>"Z/17"3</t>
  </si>
  <si>
    <t>"Z/18"4*2</t>
  </si>
  <si>
    <t>"Z/19"7*2</t>
  </si>
  <si>
    <t>935932217</t>
  </si>
  <si>
    <t>Odvodňovací kompozitní  žlab pro zatížení B125 vnitřní š 200 mm s roštem mřížkovým vč.čel (kompletní dodávka+montáž)</t>
  </si>
  <si>
    <t>362071478</t>
  </si>
  <si>
    <t>"Z/20"7</t>
  </si>
  <si>
    <t>94</t>
  </si>
  <si>
    <t>Lešení a stavební výtahy</t>
  </si>
  <si>
    <t>80</t>
  </si>
  <si>
    <t>941111122</t>
  </si>
  <si>
    <t>Montáž lešení řadového trubkového lehkého s podlahami zatížení do 200 kg/m2 š do 1,2 m v do 25 m</t>
  </si>
  <si>
    <t>-1818575446</t>
  </si>
  <si>
    <t>"JV"(13,5*11)</t>
  </si>
  <si>
    <t>"SZ"(9*11+5,5*15)</t>
  </si>
  <si>
    <t>"SV"(17*11+14,5*9,5+3,5*15)</t>
  </si>
  <si>
    <t>"JZ"(3,5*14,5+4,5*5,5+4,5*3+5*5+12*2)</t>
  </si>
  <si>
    <t>81</t>
  </si>
  <si>
    <t>941111222</t>
  </si>
  <si>
    <t>Příplatek k lešení řadovému trubkovému lehkému s podlahami š 1,2 m v 25 m za první a ZKD den použití</t>
  </si>
  <si>
    <t>-229960311</t>
  </si>
  <si>
    <t>845,25*300</t>
  </si>
  <si>
    <t>82</t>
  </si>
  <si>
    <t>941111822</t>
  </si>
  <si>
    <t>Demontáž lešení řadového trubkového lehkého s podlahami zatížení do 200 kg/m2 š do 1,2 m v do 25 m</t>
  </si>
  <si>
    <t>1304975727</t>
  </si>
  <si>
    <t>845,250</t>
  </si>
  <si>
    <t>83</t>
  </si>
  <si>
    <t>944511111</t>
  </si>
  <si>
    <t>Montáž ochranné sítě z textilie z umělých vláken</t>
  </si>
  <si>
    <t>-1697465779</t>
  </si>
  <si>
    <t>84</t>
  </si>
  <si>
    <t>944511211</t>
  </si>
  <si>
    <t>Příplatek k ochranné síti za první a ZKD den použití</t>
  </si>
  <si>
    <t>-713742272</t>
  </si>
  <si>
    <t>845,250*300</t>
  </si>
  <si>
    <t>85</t>
  </si>
  <si>
    <t>944511811</t>
  </si>
  <si>
    <t>Demontáž ochranné sítě z textilie z umělých vláken</t>
  </si>
  <si>
    <t>-1875853448</t>
  </si>
  <si>
    <t>78</t>
  </si>
  <si>
    <t>949101111</t>
  </si>
  <si>
    <t>Lešení pomocné pro objekty pozemních staveb s lešeňovou podlahou v do 1,9 m zatížení do 150 kg/m2</t>
  </si>
  <si>
    <t>543589513</t>
  </si>
  <si>
    <t>79</t>
  </si>
  <si>
    <t>949101112</t>
  </si>
  <si>
    <t>Lešení pomocné pro objekty pozemních staveb s lešeňovou podlahou v do 3,5 m zatížení do 150 kg/m2</t>
  </si>
  <si>
    <t>1319171996</t>
  </si>
  <si>
    <t>95</t>
  </si>
  <si>
    <t>Různé dokončovací konstrukce a práce pozemních staveb</t>
  </si>
  <si>
    <t>86</t>
  </si>
  <si>
    <t>952901111</t>
  </si>
  <si>
    <t>Vyčištění budov bytové a občanské výstavby při výšce podlaží do 4 m</t>
  </si>
  <si>
    <t>1004819735</t>
  </si>
  <si>
    <t>87</t>
  </si>
  <si>
    <t>953334115</t>
  </si>
  <si>
    <t>Bobtnavý pásek do pracovních spar betonových kcí bentonitový 20 x 05 mm se samolepící vrstvou</t>
  </si>
  <si>
    <t>1553863513</t>
  </si>
  <si>
    <t>"revizní šachta" 6</t>
  </si>
  <si>
    <t>88</t>
  </si>
  <si>
    <t>998011003</t>
  </si>
  <si>
    <t>Přesun hmot pro budovy zděné v do 24 m</t>
  </si>
  <si>
    <t>-1072720259</t>
  </si>
  <si>
    <t>PSV</t>
  </si>
  <si>
    <t>Práce a dodávky PSV</t>
  </si>
  <si>
    <t>711</t>
  </si>
  <si>
    <t>Izolace proti vodě, vlhkosti a plynům</t>
  </si>
  <si>
    <t>89</t>
  </si>
  <si>
    <t>711111001</t>
  </si>
  <si>
    <t>Provedení izolace proti zemní vlhkosti vodorovné za studena nátěrem penetračním</t>
  </si>
  <si>
    <t>1336429397</t>
  </si>
  <si>
    <t>"P1-P5"</t>
  </si>
  <si>
    <t>(12,5*30,4)+(2,8*8,1)+((2,1*30,4)/2)</t>
  </si>
  <si>
    <t>90</t>
  </si>
  <si>
    <t>111631500</t>
  </si>
  <si>
    <t>lak asfaltový ALP/9 (MJ t) bal 9 kg</t>
  </si>
  <si>
    <t>2086201743</t>
  </si>
  <si>
    <t>434,6*0,0003 "Přepočtené koeficientem množství</t>
  </si>
  <si>
    <t>711112001</t>
  </si>
  <si>
    <t>Provedení izolace proti zemní vlhkosti svislé za studena nátěrem penetračním</t>
  </si>
  <si>
    <t>605282396</t>
  </si>
  <si>
    <t>92</t>
  </si>
  <si>
    <t>-278956616</t>
  </si>
  <si>
    <t>138,75*0,00035 "Přepočtené koeficientem množství</t>
  </si>
  <si>
    <t>711113117</t>
  </si>
  <si>
    <t xml:space="preserve">Izolace proti zemní vlhkosti vodorovná za studena  těsnicí stěrkou </t>
  </si>
  <si>
    <t>-1225649011</t>
  </si>
  <si>
    <t>"P4"</t>
  </si>
  <si>
    <t>711113127</t>
  </si>
  <si>
    <t xml:space="preserve">Izolace proti zemní vlhkosti svislá za studena  těsnicí stěrkou </t>
  </si>
  <si>
    <t>-815234231</t>
  </si>
  <si>
    <t>"207"(4*2)*2,1+(2,3*2)*2,1+(1*2)*2,1</t>
  </si>
  <si>
    <t>"209"(2,4*2)*2,1+(4*2)*2,1+(1*4)*2,1</t>
  </si>
  <si>
    <t>"309"(2,7*2)*2,1+(2,2*2)*2,1+(1*2)*2,1+(1,5*2)*2,1</t>
  </si>
  <si>
    <t>"310"(2,2*6)*2,1+(0,9*4)*2,1+(1,5*4)*2,1</t>
  </si>
  <si>
    <t>"318"(2,9*2)*2,1+(2,3*2)*2,1</t>
  </si>
  <si>
    <t>"113"((4,5*2)*5,7)+((14*2)*5,7)-(3,5*4)</t>
  </si>
  <si>
    <t>711141559</t>
  </si>
  <si>
    <t>Provedení izolace proti zemní vlhkosti pásy přitavením vodorovné NAIP</t>
  </si>
  <si>
    <t>1990261897</t>
  </si>
  <si>
    <t>"druhá vrstva"(12,5*30,4)+(2,8*8,1)+((2,1*30,4)/2)</t>
  </si>
  <si>
    <t>628361100</t>
  </si>
  <si>
    <t>pás těžký asfaltovaný s al vložkou</t>
  </si>
  <si>
    <t>65035391</t>
  </si>
  <si>
    <t>434,6*1,15 "Přepočtené koeficientem množství</t>
  </si>
  <si>
    <t>97</t>
  </si>
  <si>
    <t>628331590</t>
  </si>
  <si>
    <t xml:space="preserve">pás těžký asfaltovaný </t>
  </si>
  <si>
    <t>173690284</t>
  </si>
  <si>
    <t>98</t>
  </si>
  <si>
    <t>711142559</t>
  </si>
  <si>
    <t>Provedení izolace proti zemní vlhkosti pásy přitavením svislé NAIP</t>
  </si>
  <si>
    <t>289549196</t>
  </si>
  <si>
    <t>99</t>
  </si>
  <si>
    <t>-1007414960</t>
  </si>
  <si>
    <t>138,75*1,2 "Přepočtené koeficientem množství</t>
  </si>
  <si>
    <t>711161307</t>
  </si>
  <si>
    <t>Izolace proti zemní vlhkosti stěn foliemi nopovými pro běžné podmínky  tl. 0,5 mm šířky 1,5 m</t>
  </si>
  <si>
    <t>-163171476</t>
  </si>
  <si>
    <t>101</t>
  </si>
  <si>
    <t>711161382</t>
  </si>
  <si>
    <t>Izolace proti zemní vlhkosti foliemi nopovými ukončené horní provětrávací lištou</t>
  </si>
  <si>
    <t>2122309715</t>
  </si>
  <si>
    <t>"F4" (12,5+30,2*2+6,2+2,8*2+7,8)</t>
  </si>
  <si>
    <t>102</t>
  </si>
  <si>
    <t>711193121</t>
  </si>
  <si>
    <t xml:space="preserve">Izolace proti zemní vlhkosti na vodorovné ploše těsnicí kaší </t>
  </si>
  <si>
    <t>-774202501</t>
  </si>
  <si>
    <t>103</t>
  </si>
  <si>
    <t>711193131</t>
  </si>
  <si>
    <t xml:space="preserve">Izolace proti zemní vlhkosti na svislé ploše těsnicí kaší </t>
  </si>
  <si>
    <t>-1107455938</t>
  </si>
  <si>
    <t>"116"27</t>
  </si>
  <si>
    <t>"111"(8,5+6,2)*3,1-(1*2)</t>
  </si>
  <si>
    <t>104</t>
  </si>
  <si>
    <t>711493111</t>
  </si>
  <si>
    <t xml:space="preserve">Izolace proti podpovrchové a tlakové vodě vodorovná těsnicí kaší </t>
  </si>
  <si>
    <t>620397437</t>
  </si>
  <si>
    <t>105</t>
  </si>
  <si>
    <t>711493121</t>
  </si>
  <si>
    <t xml:space="preserve">Izolace proti podpovrchové a tlakové vodě svislá  těsnicí kaší </t>
  </si>
  <si>
    <t>783392329</t>
  </si>
  <si>
    <t>"šachta" (1,2*1,6)</t>
  </si>
  <si>
    <t>106</t>
  </si>
  <si>
    <t>998711103</t>
  </si>
  <si>
    <t>Přesun hmot tonážní pro izolace proti vodě, vlhkosti a plynům v objektech výšky do 60 m</t>
  </si>
  <si>
    <t>1758064732</t>
  </si>
  <si>
    <t>712</t>
  </si>
  <si>
    <t>Povlakové krytiny</t>
  </si>
  <si>
    <t>107</t>
  </si>
  <si>
    <t>712311101</t>
  </si>
  <si>
    <t>Provedení povlakové krytiny střech do 10° za studena lakem penetračním nebo asfaltovým</t>
  </si>
  <si>
    <t>-581503734</t>
  </si>
  <si>
    <t>"dle D.1-107"</t>
  </si>
  <si>
    <t>"S1 plocha" ((13,3+14,5)/2)*17</t>
  </si>
  <si>
    <t>"S1 plocha" ((14,5+15,5)/2)*13,8</t>
  </si>
  <si>
    <t>"S1 plocha" (3,4*5,6)</t>
  </si>
  <si>
    <t>"S2" (3,2*3,2)</t>
  </si>
  <si>
    <t>"S1 atika" (120*0,75)-9</t>
  </si>
  <si>
    <t>"S2 atika" (3,4*2+5,6*2)*0,5</t>
  </si>
  <si>
    <t>108</t>
  </si>
  <si>
    <t>-1638088074</t>
  </si>
  <si>
    <t>562,580</t>
  </si>
  <si>
    <t>562,58*0,0003 "Přepočtené koeficientem množství</t>
  </si>
  <si>
    <t>109</t>
  </si>
  <si>
    <t>712331111</t>
  </si>
  <si>
    <t>Provedení povlakové krytiny střech do 10° podkladní vrstvy pásy na sucho samolepící</t>
  </si>
  <si>
    <t>-1399219084</t>
  </si>
  <si>
    <t>"samolepící pás"</t>
  </si>
  <si>
    <t>110</t>
  </si>
  <si>
    <t>628662800</t>
  </si>
  <si>
    <t xml:space="preserve">podkladní pás asfaltový SBS modifikovaný za studena samolepící se samolepícímy přesahy </t>
  </si>
  <si>
    <t>2033664173</t>
  </si>
  <si>
    <t>562,58*1,15 "Přepočtené koeficientem množství</t>
  </si>
  <si>
    <t>111</t>
  </si>
  <si>
    <t>712341559</t>
  </si>
  <si>
    <t>Provedení povlakové krytiny střech do 10° pásy NAIP přitavením v plné ploše</t>
  </si>
  <si>
    <t>-1318804073</t>
  </si>
  <si>
    <t>"parotěsnící,vzduchotěsnící  a provizorní hydroizolační vrstva"</t>
  </si>
  <si>
    <t>"hydroizoalční vrstva"</t>
  </si>
  <si>
    <t>112</t>
  </si>
  <si>
    <t>628321340.RAL</t>
  </si>
  <si>
    <t>hydroizolační pás z SBS modifikovaného asfaltu s Al vložkou</t>
  </si>
  <si>
    <t>-1016729954</t>
  </si>
  <si>
    <t>113</t>
  </si>
  <si>
    <t>628321340.RAP</t>
  </si>
  <si>
    <t>hydroizolační pás z SBS modifikovaného asfaltu s břidličným posypem</t>
  </si>
  <si>
    <t>-1012521068</t>
  </si>
  <si>
    <t>"hydroizolační vrstva"</t>
  </si>
  <si>
    <t>114</t>
  </si>
  <si>
    <t>628321340.RFIRE</t>
  </si>
  <si>
    <t>hydroizolační pás z SBS modifikovaného asfaltu s retardéry hoření a břidliřným posypem</t>
  </si>
  <si>
    <t>697045348</t>
  </si>
  <si>
    <t>19,24*1,15 "Přepočtené koeficientem množství</t>
  </si>
  <si>
    <t>115</t>
  </si>
  <si>
    <t>998712103</t>
  </si>
  <si>
    <t>Přesun hmot tonážní tonážní pro krytiny povlakové v objektech v do 24 m</t>
  </si>
  <si>
    <t>-1886284706</t>
  </si>
  <si>
    <t>713</t>
  </si>
  <si>
    <t>Izolace tepelné</t>
  </si>
  <si>
    <t>116</t>
  </si>
  <si>
    <t>713121111</t>
  </si>
  <si>
    <t>Montáž izolace tepelné podlah volně kladenými rohožemi, pásy, dílci, deskami 1 vrstva</t>
  </si>
  <si>
    <t>1953439212</t>
  </si>
  <si>
    <t>"P3,4,5"</t>
  </si>
  <si>
    <t>117</t>
  </si>
  <si>
    <t>631509300.R500</t>
  </si>
  <si>
    <t>polystyren s kročejovým útlumem tl.50 mm</t>
  </si>
  <si>
    <t>1786595329</t>
  </si>
  <si>
    <t>585,4*1,02 "Přepočtené koeficientem množství</t>
  </si>
  <si>
    <t>118</t>
  </si>
  <si>
    <t>283764430</t>
  </si>
  <si>
    <t>deska z extrudovaného polystyrénu  XPS 100 mm (300 kPa)</t>
  </si>
  <si>
    <t>-1512342522</t>
  </si>
  <si>
    <t>"P3"</t>
  </si>
  <si>
    <t>118,7*1,02 "Přepočtené koeficientem množství</t>
  </si>
  <si>
    <t>119</t>
  </si>
  <si>
    <t>283764420</t>
  </si>
  <si>
    <t>deska z extrudovaného polystyrénu  XPS  80 mm (300 kPa)</t>
  </si>
  <si>
    <t>1892105156</t>
  </si>
  <si>
    <t>61,7*1,02 "Přepočtené koeficientem množství</t>
  </si>
  <si>
    <t>120</t>
  </si>
  <si>
    <t>283763850</t>
  </si>
  <si>
    <t>deska z extrudovaného polystyrénu XPS  1250 x 600 mm (300 kPa)</t>
  </si>
  <si>
    <t>1525696423</t>
  </si>
  <si>
    <t>"P5"</t>
  </si>
  <si>
    <t>"110"33,4*0,15</t>
  </si>
  <si>
    <t>"111"69*0,15</t>
  </si>
  <si>
    <t>15,36*1,02 "Přepočtené koeficientem množství</t>
  </si>
  <si>
    <t>121</t>
  </si>
  <si>
    <t>713121121</t>
  </si>
  <si>
    <t>Montáž izolace tepelné podlah volně kladenými rohožemi, pásy, dílci, deskami 2 vrstvy</t>
  </si>
  <si>
    <t>-294726284</t>
  </si>
  <si>
    <t>"P1,2,P9"</t>
  </si>
  <si>
    <t>122</t>
  </si>
  <si>
    <t>283759140</t>
  </si>
  <si>
    <t>deska z pěnového polystyrenu EPS 150 S 1000 x 500 x 100 mm</t>
  </si>
  <si>
    <t>851466717</t>
  </si>
  <si>
    <t>"P1-P5,P9"</t>
  </si>
  <si>
    <t>"druhá vrstva" 108,4</t>
  </si>
  <si>
    <t>216,8*1,02 "Přepočtené koeficientem množství</t>
  </si>
  <si>
    <t>123</t>
  </si>
  <si>
    <t>713141131</t>
  </si>
  <si>
    <t>Montáž izolace tepelné střech plochých lepené za studena 1 vrstva rohoží, pásů, dílců, desek</t>
  </si>
  <si>
    <t>-64022378</t>
  </si>
  <si>
    <t>"dle D.1-107 tl.200 mm"</t>
  </si>
  <si>
    <t>"dle D.1-107 spádová vrstva 50-250 prům.tl.150 mm"</t>
  </si>
  <si>
    <t>"S2 tl.250" (3,2*3,2)</t>
  </si>
  <si>
    <t>"S2 tl.200" (3,2*3,2)</t>
  </si>
  <si>
    <t>" atika" (120*0,75)-((3,4*2+5,6*2)*0,75)</t>
  </si>
  <si>
    <t>" atika věž" (3,4*2+5,6*2)*0,5</t>
  </si>
  <si>
    <t>"horní plocha"</t>
  </si>
  <si>
    <t>"S1+S2atika XPS tl.60mm" (120*0,25)</t>
  </si>
  <si>
    <t>124</t>
  </si>
  <si>
    <t>283759160</t>
  </si>
  <si>
    <t>deska z pěnového polystyrenu EPS 150 S 1000 x 500 x 1000 mm</t>
  </si>
  <si>
    <t>473980152</t>
  </si>
  <si>
    <t>"S1 plocha" (((13,3+14,5)/2)*17)*0,2</t>
  </si>
  <si>
    <t>"S1 plocha" (((14,5+15,5)/2)*13,8)*0,2</t>
  </si>
  <si>
    <t>"S1 plocha" (3,4*5,6)*0,2</t>
  </si>
  <si>
    <t>"S1 plocha" (((13,3+14,5)/2)*17)*0,15</t>
  </si>
  <si>
    <t>"S1 plocha" (((14,5+15,5)/2)*13,8)*0,15</t>
  </si>
  <si>
    <t>"S1 plocha" (3,4*5,6)*0,15</t>
  </si>
  <si>
    <t>"S2 tl.150" (3,2*3,2)*0,15</t>
  </si>
  <si>
    <t>"S2 tl.200" (3,2*3,2)*0,2</t>
  </si>
  <si>
    <t>"atika" (6*0,5)*0,12</t>
  </si>
  <si>
    <t>165,763*1,03 "Přepočtené koeficientem množství</t>
  </si>
  <si>
    <t>125</t>
  </si>
  <si>
    <t>283759360</t>
  </si>
  <si>
    <t>deska fasádní polystyrénová EPS 70 F 1000 x 500 x 80 mm</t>
  </si>
  <si>
    <t>1181009422</t>
  </si>
  <si>
    <t>"odpočet tl.120mm"-(6*0,5)</t>
  </si>
  <si>
    <t>82,5*1,05 "Přepočtené koeficientem množství</t>
  </si>
  <si>
    <t>126</t>
  </si>
  <si>
    <t>283763700</t>
  </si>
  <si>
    <t>deska z extrudovaného polystyrénu XPS  1250 x 600 x 60 mm</t>
  </si>
  <si>
    <t>524411847</t>
  </si>
  <si>
    <t>30*1,02 "Přepočtené koeficientem množství</t>
  </si>
  <si>
    <t>127</t>
  </si>
  <si>
    <t>713141211</t>
  </si>
  <si>
    <t>Montáž izolace tepelné střech plochých volně položené atikový klín</t>
  </si>
  <si>
    <t>-307764396</t>
  </si>
  <si>
    <t>14*6+17*2+5*2+2,6*2+2,5*2+2,8</t>
  </si>
  <si>
    <t>128</t>
  </si>
  <si>
    <t>631529080</t>
  </si>
  <si>
    <t>klín atikový přechodný  tl.100 x100 mm, délka 1000 mm</t>
  </si>
  <si>
    <t>-1768279286</t>
  </si>
  <si>
    <t>145</t>
  </si>
  <si>
    <t>129</t>
  </si>
  <si>
    <t>998713103</t>
  </si>
  <si>
    <t>Přesun hmot tonážní pro izolace tepelné v objektech v do 24 m</t>
  </si>
  <si>
    <t>-1438307811</t>
  </si>
  <si>
    <t>761</t>
  </si>
  <si>
    <t>Konstrukce prosvětlovací</t>
  </si>
  <si>
    <t>130</t>
  </si>
  <si>
    <t>761111113</t>
  </si>
  <si>
    <t>Stěna zděná ze skleněných tvárnic 190x190x80 mm bezbarvých lesklých dezén vlna</t>
  </si>
  <si>
    <t>367902299</t>
  </si>
  <si>
    <t>"304/306"(1,7*0,6)</t>
  </si>
  <si>
    <t>"308/306"(4*0,6)</t>
  </si>
  <si>
    <t>"320/321"(5,25*0,6)</t>
  </si>
  <si>
    <t>131</t>
  </si>
  <si>
    <t>998761102</t>
  </si>
  <si>
    <t>Přesun hmot tonážní pro konstrukce sklobetonové v objektech v do 12 m</t>
  </si>
  <si>
    <t>916546520</t>
  </si>
  <si>
    <t>762</t>
  </si>
  <si>
    <t>Konstrukce tesařské</t>
  </si>
  <si>
    <t>132</t>
  </si>
  <si>
    <t>762813110</t>
  </si>
  <si>
    <t>Montáž vrchního záklopu z desek dřevotřískových na sraz</t>
  </si>
  <si>
    <t>2135492293</t>
  </si>
  <si>
    <t>"detail atika" (0,5*120)</t>
  </si>
  <si>
    <t>133</t>
  </si>
  <si>
    <t>607262800</t>
  </si>
  <si>
    <t>deska dřevoštěpková OSB 3 PD4 2500x675x25 mm</t>
  </si>
  <si>
    <t>-282447031</t>
  </si>
  <si>
    <t>60*1,08 "Přepočtené koeficientem množství</t>
  </si>
  <si>
    <t>134</t>
  </si>
  <si>
    <t>590513240.R</t>
  </si>
  <si>
    <t>natloukací hmoždinka pro kotvení</t>
  </si>
  <si>
    <t>1326166443</t>
  </si>
  <si>
    <t>"atika" (120*4)</t>
  </si>
  <si>
    <t>135</t>
  </si>
  <si>
    <t>998762103</t>
  </si>
  <si>
    <t>Přesun hmot tonážní pro kce tesařské v objektech v do 24 m</t>
  </si>
  <si>
    <t>1173555968</t>
  </si>
  <si>
    <t>763</t>
  </si>
  <si>
    <t>Konstrukce suché výstavby</t>
  </si>
  <si>
    <t>136</t>
  </si>
  <si>
    <t>763111414</t>
  </si>
  <si>
    <t>SDK příčka tl 125 mm profil CW+UW 75 desky 2xA 12,5 TI 75 mm EI 60 Rw 53 dB</t>
  </si>
  <si>
    <t>-408970584</t>
  </si>
  <si>
    <t>"1.16"(1*3-0,9*2)+(2,5*2,5)/2+(2,6*1,5)</t>
  </si>
  <si>
    <t>137</t>
  </si>
  <si>
    <t>763111611</t>
  </si>
  <si>
    <t>Montáž nosné konstrukce z jednoduchých profilů CW+UW SDK příčka</t>
  </si>
  <si>
    <t>-2035378614</t>
  </si>
  <si>
    <t>"předstěny"</t>
  </si>
  <si>
    <t>"207"(0,15*1+1*1,2)*2</t>
  </si>
  <si>
    <t>"209"(0,15*1,1+1,1*1,2)</t>
  </si>
  <si>
    <t>"309"(0,15*1+1*1,2)</t>
  </si>
  <si>
    <t>"310"(0,15*0,9+0,9*1,2)*2+(0,15*1+1*1,2)</t>
  </si>
  <si>
    <t>"319"(1*3+1,2*3)</t>
  </si>
  <si>
    <t>"317"(0,15*1,7+1,7*1,2)</t>
  </si>
  <si>
    <t>"opláštění rozvodů"</t>
  </si>
  <si>
    <t>"102"(0,2+0,2)*4</t>
  </si>
  <si>
    <t>"103"(0,9+0,2)*4</t>
  </si>
  <si>
    <t>"104"(0,2+0,2)*4</t>
  </si>
  <si>
    <t>"106"(0,5+0,2)*4</t>
  </si>
  <si>
    <t>"110"(0,25+0,25)*4</t>
  </si>
  <si>
    <t>"207"(0,2+0,3)*3</t>
  </si>
  <si>
    <t>"209"(0,2+0,3)*3</t>
  </si>
  <si>
    <t>"211"(0,5+0,2)*3</t>
  </si>
  <si>
    <t>"204"(0,25+0,25)*3</t>
  </si>
  <si>
    <t>"202"(0,25+0,25)*3</t>
  </si>
  <si>
    <t>"304"(0,25+0,25)*3</t>
  </si>
  <si>
    <t>"302"(0,25+0,25)*3</t>
  </si>
  <si>
    <t>"314"(0,25+0,25)*3</t>
  </si>
  <si>
    <t>138</t>
  </si>
  <si>
    <t>590306200</t>
  </si>
  <si>
    <t>profil vodící stěnový UW 50 40/50/40 mm (0,8 m/m2)</t>
  </si>
  <si>
    <t>-397828571</t>
  </si>
  <si>
    <t>43,210*0,8</t>
  </si>
  <si>
    <t>139</t>
  </si>
  <si>
    <t>590306300</t>
  </si>
  <si>
    <t>profil stěnový CW 50 50/50/50 mm (1,9m/m2)</t>
  </si>
  <si>
    <t>-1659992912</t>
  </si>
  <si>
    <t>43,210*1,9</t>
  </si>
  <si>
    <t>140</t>
  </si>
  <si>
    <t>763111621</t>
  </si>
  <si>
    <t>Montáž desek tl 12,5 mm SDK příčka</t>
  </si>
  <si>
    <t>827512918</t>
  </si>
  <si>
    <t>141</t>
  </si>
  <si>
    <t>590305230</t>
  </si>
  <si>
    <t>deska impregnovaná sdk "H2" 12,5 mm</t>
  </si>
  <si>
    <t>-780306793</t>
  </si>
  <si>
    <t>43,21*1,1 "Přepočtené koeficientem množství</t>
  </si>
  <si>
    <t>142</t>
  </si>
  <si>
    <t>763131491.RAKU</t>
  </si>
  <si>
    <t>SDK podhled deska 1x děrovaná deska  TI 60 mm dvouvrstvá spodní kce profil CD+UD dle popisu v D.1.1-103</t>
  </si>
  <si>
    <t>-2048800420</t>
  </si>
  <si>
    <t>"1.16 kompresor" (0,9*2,5+1*2,6)</t>
  </si>
  <si>
    <t>143</t>
  </si>
  <si>
    <t>763131511</t>
  </si>
  <si>
    <t>SDK podhled deska 1xA 12,5 bez TI jednovrstvá spodní kce profil CD+UD</t>
  </si>
  <si>
    <t>272704413</t>
  </si>
  <si>
    <t>21,3</t>
  </si>
  <si>
    <t>144</t>
  </si>
  <si>
    <t>763131551</t>
  </si>
  <si>
    <t>SDK podhled deska 1xH2 12,5 bez TI jednovrstvá spodní kce profil CD+UD</t>
  </si>
  <si>
    <t>-1352064354</t>
  </si>
  <si>
    <t>763164626</t>
  </si>
  <si>
    <t>SDK obklad kovových kcí tvaru U š do 0,6 m desky 1xH2DF 15</t>
  </si>
  <si>
    <t>-507880146</t>
  </si>
  <si>
    <t>"průvlaky" 14*3+8</t>
  </si>
  <si>
    <t>146</t>
  </si>
  <si>
    <t>763431011</t>
  </si>
  <si>
    <t>Montáž minerálního podhledu s vyjímatelnými panely vel. do 0,36 m2 na zavěšený polozapuštěný rošt</t>
  </si>
  <si>
    <t>-151393211</t>
  </si>
  <si>
    <t>147</t>
  </si>
  <si>
    <t>3610178165.R</t>
  </si>
  <si>
    <t>deska minerálního podhledu 600/600/24 mm</t>
  </si>
  <si>
    <t>-1147368467</t>
  </si>
  <si>
    <t>436,8*1,05 "Přepočtené koeficientem množství</t>
  </si>
  <si>
    <t>148</t>
  </si>
  <si>
    <t>998763303</t>
  </si>
  <si>
    <t>Přesun hmot tonážní pro sádrokartonové konstrukce v objektech v do 24 m</t>
  </si>
  <si>
    <t>-439063828</t>
  </si>
  <si>
    <t>764</t>
  </si>
  <si>
    <t>Konstrukce klempířské</t>
  </si>
  <si>
    <t>153</t>
  </si>
  <si>
    <t>712998005.RK03</t>
  </si>
  <si>
    <t>Montáž atikového chrliče (bezpečnostního přepadu dle popisu K/03)</t>
  </si>
  <si>
    <t>841230164</t>
  </si>
  <si>
    <t>"K/03"3</t>
  </si>
  <si>
    <t>154</t>
  </si>
  <si>
    <t>283424710.RK03</t>
  </si>
  <si>
    <t>bezpečnostní (pojistný přepad-chrlič)</t>
  </si>
  <si>
    <t>-58233656</t>
  </si>
  <si>
    <t>157</t>
  </si>
  <si>
    <t>712998005.RK06</t>
  </si>
  <si>
    <t>Kabelový prostup pro ploché střechy - (kompletní doávka+montáž dle popisu K/06)</t>
  </si>
  <si>
    <t>758491359</t>
  </si>
  <si>
    <t>"K/06"2</t>
  </si>
  <si>
    <t>155</t>
  </si>
  <si>
    <t>764000000.RK04</t>
  </si>
  <si>
    <t>Systémové opracování prostupu - kompletní dodávka + montáž dle popsiu K/04</t>
  </si>
  <si>
    <t>ks</t>
  </si>
  <si>
    <t>-337270735</t>
  </si>
  <si>
    <t>"K/04"5</t>
  </si>
  <si>
    <t>156</t>
  </si>
  <si>
    <t>764000000.RK05</t>
  </si>
  <si>
    <t>Systémové opracování prostupu - kompletní dodávka + montáž dle popsiu K/05</t>
  </si>
  <si>
    <t>432872806</t>
  </si>
  <si>
    <t>158</t>
  </si>
  <si>
    <t>764001121</t>
  </si>
  <si>
    <t>Montáž dilatační připojovací lišty rš do 100 mm</t>
  </si>
  <si>
    <t>-1268801943</t>
  </si>
  <si>
    <t>"K/07"7</t>
  </si>
  <si>
    <t>"K/08"7</t>
  </si>
  <si>
    <t>159</t>
  </si>
  <si>
    <t>138141830.R0708</t>
  </si>
  <si>
    <t xml:space="preserve">hliníková dilatační lišta </t>
  </si>
  <si>
    <t>-242823377</t>
  </si>
  <si>
    <t>149</t>
  </si>
  <si>
    <t>764215611</t>
  </si>
  <si>
    <t>Oplechování horních ploch a atik bez rohů z Pz s povrch úpravou celoplošně lepené rš přes 800 mm</t>
  </si>
  <si>
    <t>-1436678101</t>
  </si>
  <si>
    <t>"K/02"(0,9*120)</t>
  </si>
  <si>
    <t>150</t>
  </si>
  <si>
    <t>764215646</t>
  </si>
  <si>
    <t>Příplatek za zvýšenou pracnost při oplechování rohů nadezdívek(atik)z Pz s povrch úprav rš přes400mm</t>
  </si>
  <si>
    <t>594171744</t>
  </si>
  <si>
    <t>151</t>
  </si>
  <si>
    <t>764216645</t>
  </si>
  <si>
    <t>Oplechování rovných parapetů celoplošně lepené z Pz s povrchovou úpravou rš 400 mm</t>
  </si>
  <si>
    <t>-865362551</t>
  </si>
  <si>
    <t>"K/01"45</t>
  </si>
  <si>
    <t>152</t>
  </si>
  <si>
    <t>764216665</t>
  </si>
  <si>
    <t>Příplatek za zvýšenou pracnost oplechování rohů rovných parapetů z PZ s povrch úpravou rš do 400 mm</t>
  </si>
  <si>
    <t>953174703</t>
  </si>
  <si>
    <t>"K/01"16*2+11*2+4*2+2*2+2*2+4*2</t>
  </si>
  <si>
    <t>161</t>
  </si>
  <si>
    <t>764311604.RK10</t>
  </si>
  <si>
    <t>Oplechování přechodu  z Pz s povrchovou úpravou rš 330 mm dle popisu K/10</t>
  </si>
  <si>
    <t>333478304</t>
  </si>
  <si>
    <t>"K/10"26</t>
  </si>
  <si>
    <t>162</t>
  </si>
  <si>
    <t>764311604.RK11</t>
  </si>
  <si>
    <t>Systémová venkovní stěnová mřížka pro VZT - kompletní dodávka+montáž dle K/11</t>
  </si>
  <si>
    <t>1371683814</t>
  </si>
  <si>
    <t>"K/11"2</t>
  </si>
  <si>
    <t>163</t>
  </si>
  <si>
    <t>764311604.RK12</t>
  </si>
  <si>
    <t>Systémové opracování prostupu  - kompletní dodávka+montáž dle K/12</t>
  </si>
  <si>
    <t>1099214017</t>
  </si>
  <si>
    <t>"K/12"2</t>
  </si>
  <si>
    <t>160</t>
  </si>
  <si>
    <t>764311607.RK09</t>
  </si>
  <si>
    <t>Klempířský prvek pro zachycení TI  z Pz s povrchovou úpravou rš 670 mm dle popisu K/09</t>
  </si>
  <si>
    <t>1427382879</t>
  </si>
  <si>
    <t>"K/09"26+14</t>
  </si>
  <si>
    <t>164</t>
  </si>
  <si>
    <t>998764103</t>
  </si>
  <si>
    <t>Přesun hmot tonážní pro konstrukce klempířské v objektech v do 24 m</t>
  </si>
  <si>
    <t>1491629710</t>
  </si>
  <si>
    <t>766</t>
  </si>
  <si>
    <t>Konstrukce truhlářské</t>
  </si>
  <si>
    <t>165</t>
  </si>
  <si>
    <t>766000000.RT20</t>
  </si>
  <si>
    <t>Sanitární příčky z HPL desek - kompletní dodávka+montáž dle popisu T/20,T/21,T/22,T/23</t>
  </si>
  <si>
    <t>1299069825</t>
  </si>
  <si>
    <t>"T/20-1ks, T/21-1ks,T/22-1ks,T/23-1ks" 1</t>
  </si>
  <si>
    <t>166</t>
  </si>
  <si>
    <t>766000000.RT24</t>
  </si>
  <si>
    <t>Skleněná sprchová stěna - kompletní dodávka+montáž dle popisu T/24</t>
  </si>
  <si>
    <t>-352564517</t>
  </si>
  <si>
    <t>"T/24"1</t>
  </si>
  <si>
    <t>167</t>
  </si>
  <si>
    <t>766000000.RT25</t>
  </si>
  <si>
    <t>Skleněná sprchová stěna - kompletní dodávka+montáž dle popisu T/25</t>
  </si>
  <si>
    <t>-821422674</t>
  </si>
  <si>
    <t>"T/25"1</t>
  </si>
  <si>
    <t>168</t>
  </si>
  <si>
    <t>766622132</t>
  </si>
  <si>
    <t>Montáž plastových oken plochy přes 1 m2 otevíravých výšky do 2,5 m s rámem do zdiva</t>
  </si>
  <si>
    <t>54475272</t>
  </si>
  <si>
    <t>"F/01"(1*1,625)*16</t>
  </si>
  <si>
    <t>"F/02"(1*1,625)*11</t>
  </si>
  <si>
    <t>"F/03"(1,25*1,75)*4</t>
  </si>
  <si>
    <t>"F/04"(1,25*1,75)*2</t>
  </si>
  <si>
    <t>"F/05"(3*1,75)*2</t>
  </si>
  <si>
    <t>"F/06"(1*1,75)*4</t>
  </si>
  <si>
    <t>169</t>
  </si>
  <si>
    <t>611305800.RF</t>
  </si>
  <si>
    <t>okno z plastových okenních profilů parametrů, rozměrů a otevírání dle popisu v položkách F01-F06</t>
  </si>
  <si>
    <t>-772851163</t>
  </si>
  <si>
    <t>170</t>
  </si>
  <si>
    <t>766660001</t>
  </si>
  <si>
    <t>Montáž dveřních křídel otvíravých 1křídlových š do 0,8 m do ocelové zárubně</t>
  </si>
  <si>
    <t>514218686</t>
  </si>
  <si>
    <t>"T/03"1+0+0</t>
  </si>
  <si>
    <t>"T/04"1+3+0</t>
  </si>
  <si>
    <t>171</t>
  </si>
  <si>
    <t>766660002</t>
  </si>
  <si>
    <t>Montáž dveřních křídel otvíravých 1křídlových š přes 0,8 m do ocelové zárubně</t>
  </si>
  <si>
    <t>1810068313</t>
  </si>
  <si>
    <t>172</t>
  </si>
  <si>
    <t>611617250.R</t>
  </si>
  <si>
    <t>dveře vnitřní hladké plné vč.kování klika/klika, vložky a zámku - rozměrů dle T02,03,04,05</t>
  </si>
  <si>
    <t>1846606908</t>
  </si>
  <si>
    <t>173</t>
  </si>
  <si>
    <t>611617250.RT01</t>
  </si>
  <si>
    <t>dveře vnitřní hladké plné vč.kování klika/klika, vložky a zámku - rozměru dle T/01</t>
  </si>
  <si>
    <t>1708874851</t>
  </si>
  <si>
    <t>174</t>
  </si>
  <si>
    <t>611617250.RT04a</t>
  </si>
  <si>
    <t>dveře vnitřní hladké plné s mřížkou vč.kování klika/klika, vložky a zámku - rozměrů dle T/04a,T08</t>
  </si>
  <si>
    <t>1559909896</t>
  </si>
  <si>
    <t>175</t>
  </si>
  <si>
    <t>766660022</t>
  </si>
  <si>
    <t>Montáž dveřních křídel otvíravých 1křídlových š přes 0,8 m požárních do ocelové zárubně</t>
  </si>
  <si>
    <t>1382375116</t>
  </si>
  <si>
    <t>176</t>
  </si>
  <si>
    <t>611656040.RP</t>
  </si>
  <si>
    <t>dveře vnitřní požárně odolné,odolnost EI (EW) 30 D3,1křídlové vč.kování, samozavírače,vložky, zámku - různých rozměrů dle P1,P2,P3</t>
  </si>
  <si>
    <t>-570846284</t>
  </si>
  <si>
    <t>177</t>
  </si>
  <si>
    <t>766660031</t>
  </si>
  <si>
    <t>Montáž dveřních křídel otvíravých 2křídlových požárních do ocelové zárubně</t>
  </si>
  <si>
    <t>976307102</t>
  </si>
  <si>
    <t>178</t>
  </si>
  <si>
    <t>611656140.RP5</t>
  </si>
  <si>
    <t>dveře vnitřní požárně odolné, odolnost EI (EW) 15 DP3, 2křídlové vč.kování,samozavírače,  dle popisu P5</t>
  </si>
  <si>
    <t>478618778</t>
  </si>
  <si>
    <t>179</t>
  </si>
  <si>
    <t>766660411</t>
  </si>
  <si>
    <t>Montáž vchodových dveří 1křídlových bez nadsvětlíku do zdiva</t>
  </si>
  <si>
    <t>-506277814</t>
  </si>
  <si>
    <t>"F/10"1</t>
  </si>
  <si>
    <t>180</t>
  </si>
  <si>
    <t>611441600.RF10</t>
  </si>
  <si>
    <t>dveře plastové vchodové 1křídlové otevíravé 105x210 cm vč.kování</t>
  </si>
  <si>
    <t>1043053154</t>
  </si>
  <si>
    <t>181</t>
  </si>
  <si>
    <t>766660451</t>
  </si>
  <si>
    <t>Montáž vchodových dveří 2křídlových bez nadsvětlíku do zdiva</t>
  </si>
  <si>
    <t>-780422141</t>
  </si>
  <si>
    <t>"F/08"1</t>
  </si>
  <si>
    <t>182</t>
  </si>
  <si>
    <t>611441640.RF08</t>
  </si>
  <si>
    <t>dveře plastové vchodové 2křídlové otevíravé 180x205 cm dle popisu položky F/08</t>
  </si>
  <si>
    <t>886155765</t>
  </si>
  <si>
    <t>183</t>
  </si>
  <si>
    <t>766660481</t>
  </si>
  <si>
    <t>Montáž vchodových dveří 2křídlových s díly a nadsvětlíkem do zdiva</t>
  </si>
  <si>
    <t>-1199485445</t>
  </si>
  <si>
    <t>"F/09"1</t>
  </si>
  <si>
    <t>184</t>
  </si>
  <si>
    <t>611441630.RF09</t>
  </si>
  <si>
    <t>dveře plastové vchodové 2křídlé s nadvětlíkem a bočnicemi 300x270 cm dle popisu položky F/09 vč.el.zámku</t>
  </si>
  <si>
    <t>-971386272</t>
  </si>
  <si>
    <t>185</t>
  </si>
  <si>
    <t>766694111</t>
  </si>
  <si>
    <t>Montáž parapetních desek dřevěných nebo plastových šířky do 30 cm délky do 1,0 m</t>
  </si>
  <si>
    <t>-1166196520</t>
  </si>
  <si>
    <t>"F01"16</t>
  </si>
  <si>
    <t>"F02"11</t>
  </si>
  <si>
    <t>"F06"4</t>
  </si>
  <si>
    <t>186</t>
  </si>
  <si>
    <t>766694112</t>
  </si>
  <si>
    <t>Montáž parapetních desek dřevěných nebo plastových šířky do 30 cm délky do 1,6 m</t>
  </si>
  <si>
    <t>-1632827049</t>
  </si>
  <si>
    <t>"F03"4</t>
  </si>
  <si>
    <t>"F04"2</t>
  </si>
  <si>
    <t>187</t>
  </si>
  <si>
    <t>766694114</t>
  </si>
  <si>
    <t>Montáž parapetních desek dřevěných nebo plastových šířky do 30 cm délky přes 2,6 m</t>
  </si>
  <si>
    <t>-1842312247</t>
  </si>
  <si>
    <t>"F05"2</t>
  </si>
  <si>
    <t>188</t>
  </si>
  <si>
    <t>607941010</t>
  </si>
  <si>
    <t>deska parapetní dřevotřísková vnitřní  0,2 x 1 m</t>
  </si>
  <si>
    <t>-1508839175</t>
  </si>
  <si>
    <t>(1*16+1*11+1,25*4+1,25*2+3*2+1*4)</t>
  </si>
  <si>
    <t>189</t>
  </si>
  <si>
    <t>998766103</t>
  </si>
  <si>
    <t>Přesun hmot tonážní pro konstrukce truhlářské v objektech v do 24 m</t>
  </si>
  <si>
    <t>-1341056775</t>
  </si>
  <si>
    <t>767</t>
  </si>
  <si>
    <t>Konstrukce zámečnické</t>
  </si>
  <si>
    <t>190</t>
  </si>
  <si>
    <t>767000000.RZ02</t>
  </si>
  <si>
    <t>Plechová dvířka 900x1850 mm - kompletní dodávka+montáž dle popisu Z/02</t>
  </si>
  <si>
    <t>652729361</t>
  </si>
  <si>
    <t>191</t>
  </si>
  <si>
    <t>767000000.RZ03</t>
  </si>
  <si>
    <t>Ocelové posuvné dveře plné - kompletní dodávka+montáž dle popisu Z/03</t>
  </si>
  <si>
    <t>-1291946420</t>
  </si>
  <si>
    <t>"Z/03"1</t>
  </si>
  <si>
    <t>192</t>
  </si>
  <si>
    <t>767000000.RZ04</t>
  </si>
  <si>
    <t>Ocelové posuvné dveře plné - kompletní dodávka+montáž dle popisu Z/04</t>
  </si>
  <si>
    <t>1029357707</t>
  </si>
  <si>
    <t>"Z/04"1</t>
  </si>
  <si>
    <t>193</t>
  </si>
  <si>
    <t>767000000.RZ05</t>
  </si>
  <si>
    <t>Ocelové posuvné dveře plné - kompletní dodávka+montáž dle popisu Z/05</t>
  </si>
  <si>
    <t>345309746</t>
  </si>
  <si>
    <t>"Z/05"1</t>
  </si>
  <si>
    <t>194</t>
  </si>
  <si>
    <t>767000000.RZ06</t>
  </si>
  <si>
    <t>Ocelové posuvné dveře plné - kompletní dodávka+montáž dle popisu Z/06</t>
  </si>
  <si>
    <t>-429503979</t>
  </si>
  <si>
    <t>"Z/06"1</t>
  </si>
  <si>
    <t>195</t>
  </si>
  <si>
    <t>767000000.RZ07</t>
  </si>
  <si>
    <t>Ocelové posuvné dveře plné - kompletní dodávka+montáž dle popisu Z/07</t>
  </si>
  <si>
    <t>-602602569</t>
  </si>
  <si>
    <t>"Z/07"1</t>
  </si>
  <si>
    <t>196</t>
  </si>
  <si>
    <t>767000000.RZ08</t>
  </si>
  <si>
    <t>Ocelové zábradlí vnitřního schodiště - kompletní dodávka+montáž dle popisu Z/08</t>
  </si>
  <si>
    <t>-876268300</t>
  </si>
  <si>
    <t>"Z/08"1</t>
  </si>
  <si>
    <t>197</t>
  </si>
  <si>
    <t>767000000.RZ09</t>
  </si>
  <si>
    <t>Ocelový skluz z nerez trubky d 200 mm - kompletní dodávka+montáž dle popisu Z/09</t>
  </si>
  <si>
    <t>-1023813622</t>
  </si>
  <si>
    <t>"Z/09"1</t>
  </si>
  <si>
    <t>198</t>
  </si>
  <si>
    <t>767000000.RZ10</t>
  </si>
  <si>
    <t>Doskočiště skluzu  lemování podlahy -  (kompetní dodávka+montáž  dle popisu Z/10)</t>
  </si>
  <si>
    <t>-1382300221</t>
  </si>
  <si>
    <t>"Z/10"1</t>
  </si>
  <si>
    <t>199</t>
  </si>
  <si>
    <t>767000000.RZ11</t>
  </si>
  <si>
    <t>Čistící zóna  (kompetní dodávka+montáž  dle popisu Z/11</t>
  </si>
  <si>
    <t>-999548232</t>
  </si>
  <si>
    <t>"Z/11"1</t>
  </si>
  <si>
    <t>200</t>
  </si>
  <si>
    <t>767000000.RZ12</t>
  </si>
  <si>
    <t>Ocelové zábradlí (kompetní dodávka+montáž  dle popisu Z/12 vč.povrch.úpravy)</t>
  </si>
  <si>
    <t>233617976</t>
  </si>
  <si>
    <t>"Z/12"1</t>
  </si>
  <si>
    <t>201</t>
  </si>
  <si>
    <t>767000000.RZ13</t>
  </si>
  <si>
    <t>Ocelová kce pro sušení hadic (kompetní dodávka+montáž  dle popisu Z/13 vč.povrch.úpravy)</t>
  </si>
  <si>
    <t>-552701535</t>
  </si>
  <si>
    <t>"Z/13"1</t>
  </si>
  <si>
    <t>202</t>
  </si>
  <si>
    <t>767000000.RZ14</t>
  </si>
  <si>
    <t>Podlahový poklop (kompetní dodávka+montáž  dle popisu Z/14)</t>
  </si>
  <si>
    <t>-1425320383</t>
  </si>
  <si>
    <t>"Z/14"1</t>
  </si>
  <si>
    <t>203</t>
  </si>
  <si>
    <t>767000000.RZ15</t>
  </si>
  <si>
    <t>Světelné označení budovy - nápis INTEGROVANÉ VÝJEZDOVÉ CENTRUM JABLUNKOV (kompetní dodávka+montáž dle popisu Z/15)</t>
  </si>
  <si>
    <t>-227047898</t>
  </si>
  <si>
    <t>"Z/15"1</t>
  </si>
  <si>
    <t>204</t>
  </si>
  <si>
    <t>767000000.RZ15.1</t>
  </si>
  <si>
    <t>Světelné označení budovy - znak telefonu +112  (kompetní dodávka+montáž dle popisu Z/15)</t>
  </si>
  <si>
    <t>-1783755673</t>
  </si>
  <si>
    <t>205</t>
  </si>
  <si>
    <t>767000000.RZ16</t>
  </si>
  <si>
    <t>Zesílení místa pro výskok - ocelový plech+dubové prkno -  (kompetní dodávka+montáž dle popisu Z/16)</t>
  </si>
  <si>
    <t>1006639180</t>
  </si>
  <si>
    <t>"Z/16"1</t>
  </si>
  <si>
    <t>206</t>
  </si>
  <si>
    <t>767000000.RZ21</t>
  </si>
  <si>
    <t>Kotvící zařízení proti pádu - (kompetní dodávka+montáž dle popisu Z/21)</t>
  </si>
  <si>
    <t>33895002</t>
  </si>
  <si>
    <t>"Z/21"1</t>
  </si>
  <si>
    <t>207</t>
  </si>
  <si>
    <t>767000000.RZ22</t>
  </si>
  <si>
    <t>OK pod klimatizace- (kompetní dodávka+montáž dle popisu Z/22 vč.povrchové úpravy)</t>
  </si>
  <si>
    <t>1468863788</t>
  </si>
  <si>
    <t>"Z/22"1</t>
  </si>
  <si>
    <t>208</t>
  </si>
  <si>
    <t>767000000.RZ23</t>
  </si>
  <si>
    <t>Ocelový stožár pro střešní anténu - (kompetní dodávka+montáž dle popisu Z/23 vč.povrchové úpravy)</t>
  </si>
  <si>
    <t>536407439</t>
  </si>
  <si>
    <t>"Z/23"2</t>
  </si>
  <si>
    <t>270</t>
  </si>
  <si>
    <t>767000000.RZ24</t>
  </si>
  <si>
    <t>OK oplocení náhradního zdroje s brankou z oc.jaklů 60/60/4, opláštěná pororoštěm  s oky 50x50 mm,páska 30x2 mm- (kompletní dodávka+montáž dle popisu Z/24 vč.povrchové úpravy, kování, zámků,víček - BEZ ZEMNICH A BETONAŘSKÝCH PRACÍ)</t>
  </si>
  <si>
    <t>1292554293</t>
  </si>
  <si>
    <t>"Z/24"1</t>
  </si>
  <si>
    <t>273</t>
  </si>
  <si>
    <t>767000000.RZ25</t>
  </si>
  <si>
    <t>OK oplocení u parkovacích stání z oc.jaklů 60/60/4, opláštěná pororoštěm  s oky 50x50 mm,páska 30/2 - (kompletní dodávka+montáž dle popisu Z/25 vč.povrchové úpravy, kování, zámků,víček - BEZ ZEMNICH A BETONAŘSKÝCH PRACÍ)</t>
  </si>
  <si>
    <t>-328448697</t>
  </si>
  <si>
    <t>209</t>
  </si>
  <si>
    <t>767531111</t>
  </si>
  <si>
    <t>Montáž vstupních kovových nebo plastových rohoží čistících zón</t>
  </si>
  <si>
    <t>1416952705</t>
  </si>
  <si>
    <t>"Z/01"7,5</t>
  </si>
  <si>
    <t>210</t>
  </si>
  <si>
    <t>697520030</t>
  </si>
  <si>
    <t>rohož vstupní</t>
  </si>
  <si>
    <t>388212284</t>
  </si>
  <si>
    <t>7,5</t>
  </si>
  <si>
    <t>211</t>
  </si>
  <si>
    <t>767531121</t>
  </si>
  <si>
    <t>Osazení zapuštěného rámu z L profilů k čistícím rohožím</t>
  </si>
  <si>
    <t>-281738553</t>
  </si>
  <si>
    <t>"Z/01"(3,5*2+1,5+3)</t>
  </si>
  <si>
    <t>212</t>
  </si>
  <si>
    <t>697521600</t>
  </si>
  <si>
    <t>rám pro zapuštění, profil L -- Al</t>
  </si>
  <si>
    <t>571487009</t>
  </si>
  <si>
    <t>11,5</t>
  </si>
  <si>
    <t>213</t>
  </si>
  <si>
    <t>767640322</t>
  </si>
  <si>
    <t>Montáž dveří ocelových vnitřních dvoukřídlových</t>
  </si>
  <si>
    <t>-141879205</t>
  </si>
  <si>
    <t>"T/06"0+0+1</t>
  </si>
  <si>
    <t>"T/07"1+0+0</t>
  </si>
  <si>
    <t>214</t>
  </si>
  <si>
    <t>553413110.RT06</t>
  </si>
  <si>
    <t>dveře hliníkové - dodávka vč.zárubně ,kování, vložky, zámku dle popisu T/06</t>
  </si>
  <si>
    <t>1028984689</t>
  </si>
  <si>
    <t>"T/05"1</t>
  </si>
  <si>
    <t>215</t>
  </si>
  <si>
    <t>553413110.RT07</t>
  </si>
  <si>
    <t>dveře hliníkové+fixní křídlo - dodávka vč.zárubně, kování,vložky,zámku dle popisu T/07</t>
  </si>
  <si>
    <t>486875570</t>
  </si>
  <si>
    <t>216</t>
  </si>
  <si>
    <t>767646521</t>
  </si>
  <si>
    <t>Montáž dveří protipožárního uzávěru dvoukřídlového výšky do 1970 mm</t>
  </si>
  <si>
    <t>-1160631884</t>
  </si>
  <si>
    <t>"P/4"0+1+1</t>
  </si>
  <si>
    <t>217</t>
  </si>
  <si>
    <t>553413110.RP4</t>
  </si>
  <si>
    <t>dveře hliníkové dvoukřídlé s požární odolností - dodávka vč.kován, samozavírače, panikového kování, vložky, zámku í dle popisu P/4</t>
  </si>
  <si>
    <t>2121730764</t>
  </si>
  <si>
    <t>"P/4"2</t>
  </si>
  <si>
    <t>218</t>
  </si>
  <si>
    <t>767651111.RF10</t>
  </si>
  <si>
    <t>Montáž + dodávka vrat sekčních průmyslových s dveřmi 3000x3050 mm</t>
  </si>
  <si>
    <t>1153682881</t>
  </si>
  <si>
    <t>"F10"1</t>
  </si>
  <si>
    <t>219</t>
  </si>
  <si>
    <t>767651111.RF11</t>
  </si>
  <si>
    <t>Montáž + dodávka vrat sekčních průmyslových 3000x3050 mm</t>
  </si>
  <si>
    <t>172436594</t>
  </si>
  <si>
    <t>"F11"2</t>
  </si>
  <si>
    <t>220</t>
  </si>
  <si>
    <t>767651111.RF12</t>
  </si>
  <si>
    <t>Montáž + dodávka vrat sekčních průmyslových 3500x4000 mm</t>
  </si>
  <si>
    <t>-567115669</t>
  </si>
  <si>
    <t>"F12"3</t>
  </si>
  <si>
    <t>269</t>
  </si>
  <si>
    <t>998767202</t>
  </si>
  <si>
    <t>Přesun hmot procentní pro zámečnické konstrukce v objektech v do 12 m</t>
  </si>
  <si>
    <t>%</t>
  </si>
  <si>
    <t>1637722929</t>
  </si>
  <si>
    <t>771</t>
  </si>
  <si>
    <t>Podlahy z dlaždic</t>
  </si>
  <si>
    <t>222</t>
  </si>
  <si>
    <t>771000000.RTMEL</t>
  </si>
  <si>
    <t>Kompletní dodávka+montáž  - tmelení horní hrany  keramického soklu akrylátovým tmelem</t>
  </si>
  <si>
    <t>1871101689</t>
  </si>
  <si>
    <t>"108"(1,5*2+3,7)</t>
  </si>
  <si>
    <t>"109"(3,7+1,5+2)</t>
  </si>
  <si>
    <t>"114"(1,3+2,6*2)</t>
  </si>
  <si>
    <t>"206"(3,7*2+1,75*2+2,6*2-0,9*2)</t>
  </si>
  <si>
    <t>"212"(2,6*2+2,9*2)</t>
  </si>
  <si>
    <t>"313"(3,7*2+1,75*2+2,6*2-0,9*2)</t>
  </si>
  <si>
    <t>"322" (2,6*2+2,9*2)</t>
  </si>
  <si>
    <t>223</t>
  </si>
  <si>
    <t>771274113</t>
  </si>
  <si>
    <t>Montáž obkladů stupnic z dlaždic keramických flexibilní lepidlo š do 300 mm</t>
  </si>
  <si>
    <t>1156427287</t>
  </si>
  <si>
    <t>(1,6*50)</t>
  </si>
  <si>
    <t>224</t>
  </si>
  <si>
    <t>771274231</t>
  </si>
  <si>
    <t>Montáž obkladů podstupnic z dlaždic hladkých keramických flexibilní lepidlo v do 150 mm</t>
  </si>
  <si>
    <t>185853348</t>
  </si>
  <si>
    <t>225</t>
  </si>
  <si>
    <t>597613140.R</t>
  </si>
  <si>
    <t>schodovka 300x300x8 mm (R10)</t>
  </si>
  <si>
    <t>1706147777</t>
  </si>
  <si>
    <t>"1 schod=stupnice+podstupnice 9 ks" (9*50)</t>
  </si>
  <si>
    <t>"prořez" 10</t>
  </si>
  <si>
    <t>460*1,1 "Přepočtené koeficientem množství</t>
  </si>
  <si>
    <t>226</t>
  </si>
  <si>
    <t>771414113</t>
  </si>
  <si>
    <t>Montáž soklíků pórovinových rovných flexibilní lepidlo v do 120 mm</t>
  </si>
  <si>
    <t>325383572</t>
  </si>
  <si>
    <t>227</t>
  </si>
  <si>
    <t>597614160</t>
  </si>
  <si>
    <t>dlaždice keramické sokl 33*10 cm</t>
  </si>
  <si>
    <t>-234367814</t>
  </si>
  <si>
    <t>71*3</t>
  </si>
  <si>
    <t>"prořez" 21</t>
  </si>
  <si>
    <t>228</t>
  </si>
  <si>
    <t>771414132</t>
  </si>
  <si>
    <t>Montáž soklíků pórovinových schodišťových stupňovitých flexibilní lepidlo v do 90 mm</t>
  </si>
  <si>
    <t>-789331294</t>
  </si>
  <si>
    <t>(0,3*50)+(0,15*50)</t>
  </si>
  <si>
    <t>229</t>
  </si>
  <si>
    <t>597613140.RSOKL</t>
  </si>
  <si>
    <t>sokl 300x72x8</t>
  </si>
  <si>
    <t>1797398550</t>
  </si>
  <si>
    <t>"1 schod=stupnice+podstupnice 2ks" (2*50)</t>
  </si>
  <si>
    <t>230</t>
  </si>
  <si>
    <t>771574116</t>
  </si>
  <si>
    <t>Montáž podlah keramických režných hladkých lepených flexibilním lepidlem do 25 ks/m2</t>
  </si>
  <si>
    <t>-324241759</t>
  </si>
  <si>
    <t>"P1,P2"</t>
  </si>
  <si>
    <t>231</t>
  </si>
  <si>
    <t>597614000.R9</t>
  </si>
  <si>
    <t>dlaždice keramické (R9)</t>
  </si>
  <si>
    <t>742183987</t>
  </si>
  <si>
    <t>79,1*1,1 "Přepočtené koeficientem množství</t>
  </si>
  <si>
    <t>232</t>
  </si>
  <si>
    <t>597614000.R10</t>
  </si>
  <si>
    <t>dlaždice keramické  (R10)</t>
  </si>
  <si>
    <t>-850284882</t>
  </si>
  <si>
    <t>66,6*1,1 "Přepočtené koeficientem množství</t>
  </si>
  <si>
    <t>233</t>
  </si>
  <si>
    <t>597614000.R12</t>
  </si>
  <si>
    <t>dlaždice keramické (R12)</t>
  </si>
  <si>
    <t>555223736</t>
  </si>
  <si>
    <t>47,5*1,1 "Přepočtené koeficientem množství</t>
  </si>
  <si>
    <t>234</t>
  </si>
  <si>
    <t>771574131</t>
  </si>
  <si>
    <t>Montáž podlah keramických režných protiskluzných lepených flexibilním lepidlem do 50 ks/m2</t>
  </si>
  <si>
    <t>1178013018</t>
  </si>
  <si>
    <t>235</t>
  </si>
  <si>
    <t>597613040.RP4</t>
  </si>
  <si>
    <t>dlaždice keramické 240x115x18 mm</t>
  </si>
  <si>
    <t>-2134642335</t>
  </si>
  <si>
    <t>61,7</t>
  </si>
  <si>
    <t>61,7*1,1 "Přepočtené koeficientem množství</t>
  </si>
  <si>
    <t>236</t>
  </si>
  <si>
    <t>998771103</t>
  </si>
  <si>
    <t>Přesun hmot tonážní pro podlahy z dlaždic v objektech v do 24 m</t>
  </si>
  <si>
    <t>253043366</t>
  </si>
  <si>
    <t>776</t>
  </si>
  <si>
    <t>Podlahy povlakové</t>
  </si>
  <si>
    <t>237</t>
  </si>
  <si>
    <t>776211111</t>
  </si>
  <si>
    <t>Lepení textilních pásů</t>
  </si>
  <si>
    <t>1923731347</t>
  </si>
  <si>
    <t>238</t>
  </si>
  <si>
    <t>697510510.R</t>
  </si>
  <si>
    <t>koberec dle popisu v TZ</t>
  </si>
  <si>
    <t>-1797085526</t>
  </si>
  <si>
    <t>94*1,1 "Přepočtené koeficientem množství</t>
  </si>
  <si>
    <t>239</t>
  </si>
  <si>
    <t>776221211</t>
  </si>
  <si>
    <t>Lepení čtverců z PVC standardním lepidlem</t>
  </si>
  <si>
    <t>1061676851</t>
  </si>
  <si>
    <t>240</t>
  </si>
  <si>
    <t>284110350</t>
  </si>
  <si>
    <t>PVC dle popisu v TZ</t>
  </si>
  <si>
    <t>440946757</t>
  </si>
  <si>
    <t>333,9</t>
  </si>
  <si>
    <t>333,9*1,01 "Přepočtené koeficientem množství</t>
  </si>
  <si>
    <t>241</t>
  </si>
  <si>
    <t>776221221.RANMT</t>
  </si>
  <si>
    <t>Antistatické PVC kompletní dodávka+montáž dle popisu v TZ</t>
  </si>
  <si>
    <t>343892442</t>
  </si>
  <si>
    <t>242</t>
  </si>
  <si>
    <t>776411112</t>
  </si>
  <si>
    <t>Montáž obvodových soklíků výšky  do 100 mm</t>
  </si>
  <si>
    <t>-1198439280</t>
  </si>
  <si>
    <t>4*2+6,2*2+1,5*2+8,5*2+4*2+2,6*2+4*2+2,6*2+3,5*2+5*2+1,4*4+1,9*4</t>
  </si>
  <si>
    <t>6*2+4,2*2+6,3*2+4*2+6,3*2+4,2*2+2,5*4+5,5*2+2,5*2+6,5*2+1,5+6,5*2+6,8*2+4,4*2+8,4*2+7,4*2+5,3*4+3,3*2+6*2</t>
  </si>
  <si>
    <t>243</t>
  </si>
  <si>
    <t>284110060</t>
  </si>
  <si>
    <t>lišta speciální soklová PVC samolepící 15 x 50 mm role 50 m</t>
  </si>
  <si>
    <t>-1614388426</t>
  </si>
  <si>
    <t>306,3</t>
  </si>
  <si>
    <t>306,3*1,1 "Přepočtené koeficientem množství</t>
  </si>
  <si>
    <t>244</t>
  </si>
  <si>
    <t>998776102</t>
  </si>
  <si>
    <t>Přesun hmot tonážní pro podlahy povlakové v objektech v do 12 m</t>
  </si>
  <si>
    <t>-1973731534</t>
  </si>
  <si>
    <t>777</t>
  </si>
  <si>
    <t>Podlahy lité</t>
  </si>
  <si>
    <t>245</t>
  </si>
  <si>
    <t>777000000.REPOTEC</t>
  </si>
  <si>
    <t>Epoxidová stěrka odolná proti ropným produktům s povrchem protiskluzovým s přisypaným  křemičtým pískem -  dodávka+montáž v rozsahu příprava podkladu (brokování), penetrace, nosná epoxidová vrstva, finální nátěr vč.soklu</t>
  </si>
  <si>
    <t>970026288</t>
  </si>
  <si>
    <t>781</t>
  </si>
  <si>
    <t>Dokončovací práce - obklady</t>
  </si>
  <si>
    <t>246</t>
  </si>
  <si>
    <t>781474115</t>
  </si>
  <si>
    <t>Montáž obkladů vnitřních keramických hladkých do 25 ks/m2 lepených flexibilním lepidlem</t>
  </si>
  <si>
    <t>365009699</t>
  </si>
  <si>
    <t>"102"(3,9*3,1)</t>
  </si>
  <si>
    <t>"105"(2,8+3)*2,1+(3,5*2)*2,1-(1*2)*2</t>
  </si>
  <si>
    <t>"107"(2,7*2)*2,1+(3,5*2)*2,1-(1*2)</t>
  </si>
  <si>
    <t>"115"(2,6*2)*2,1+(1,2*2)*2,1-(0,8*2)</t>
  </si>
  <si>
    <t>"116"(2,6*2)*2,6+(2,6*2,6-1,6*2,1)+(2,5*2,5)+(2,6*1,5)</t>
  </si>
  <si>
    <t>"201"(3,5+4,5)*0,6</t>
  </si>
  <si>
    <t>"207"(4*2)*2,1+(2,3*2)*2,1+(1,2*2)*2,1+(0,9*2)*2,1-(0,7*2)</t>
  </si>
  <si>
    <t>"209"(2,4*2)*2,1+(4*2)*2,1+(0,9*2)*2,1+(1,2*2)*2,1-(0,7*2)</t>
  </si>
  <si>
    <t>"214"(1,4*2)*2,1+(1,85*2)*2,1-(0,9*2)</t>
  </si>
  <si>
    <t>"301"(3,5+4,5)*0,6</t>
  </si>
  <si>
    <t>"309"(2,7*2)*2,1+(2,2*2)*2,1+(1*2)*2,1+(1,5*2)*2,1-(0,7*2)*3</t>
  </si>
  <si>
    <t>"310"(2,2*6)*2,1+(0,9*4)*2,1+(1,7*2)*2,1+(0,9*2)*2,1-(0,7*2)*5</t>
  </si>
  <si>
    <t>"312"(2,5*2)*2,1+(1,5*2)*2,1-(0,7*2)</t>
  </si>
  <si>
    <t>"316"(3,5*0,6)</t>
  </si>
  <si>
    <t>"317"(1,7*2)*2,1+(2,3*2)*2,1-(0,8*2)*3</t>
  </si>
  <si>
    <t>"318"(2,9*2)*2,1+(2,3*2)*2,1+(0,9*4)*2,1-(0,8*2)</t>
  </si>
  <si>
    <t>"319"(4,7*2)*2,1+(2,7+3)*2,1+(1,3*2,1)-(0,8*2)</t>
  </si>
  <si>
    <t>247</t>
  </si>
  <si>
    <t>597610000</t>
  </si>
  <si>
    <t xml:space="preserve">obkládačky keramické </t>
  </si>
  <si>
    <t>-832781789</t>
  </si>
  <si>
    <t>586,670</t>
  </si>
  <si>
    <t>586,67*1,1 "Přepočtené koeficientem množství</t>
  </si>
  <si>
    <t>248</t>
  </si>
  <si>
    <t>781479196</t>
  </si>
  <si>
    <t>Příplatek k montáži obkladů vnitřních keramických hladkých za spárování tmelem dvousložkovým</t>
  </si>
  <si>
    <t>640803287</t>
  </si>
  <si>
    <t>586,760</t>
  </si>
  <si>
    <t>249</t>
  </si>
  <si>
    <t>781494511</t>
  </si>
  <si>
    <t>Plastové profily ukončovací lepené flexibilním lepidlem</t>
  </si>
  <si>
    <t>-411031521</t>
  </si>
  <si>
    <t>"113"(4,5*2)*5,7+(14*2)*5,7-(3,5*4)</t>
  </si>
  <si>
    <t>"116"(2,6*2)*2+(1,2*2)*2-(1,8*2+1*2)+10</t>
  </si>
  <si>
    <t>250</t>
  </si>
  <si>
    <t>781734112</t>
  </si>
  <si>
    <t>Montáž obkladů vnějších z obkladaček cihelných do 85 ks/m2 lepené flexibilním lepidlem</t>
  </si>
  <si>
    <t>1536998049</t>
  </si>
  <si>
    <t>"F3"</t>
  </si>
  <si>
    <t>"JV"(12,8*3,7)+(0,75*1,75)*2+(1*1,75)*6+(1,25*1,75)*2</t>
  </si>
  <si>
    <t>"SZ"(0,5*1,75)*2+(0,3*4)+(12,2*5,4)</t>
  </si>
  <si>
    <t>"SV"</t>
  </si>
  <si>
    <t>(13,5*7,6)-((3*3)*3)</t>
  </si>
  <si>
    <t>(3*10,1)-((3*2,7)+(3*1,75)*2)+(3,7*1,5)</t>
  </si>
  <si>
    <t>(14,4*4,5)-((3,5*4)*3)</t>
  </si>
  <si>
    <t>(1*1,75)*6+(1,1*1,75)*4</t>
  </si>
  <si>
    <t>251</t>
  </si>
  <si>
    <t>595212300.RPASEK</t>
  </si>
  <si>
    <t>pásek obkladový - imitace režného zdiva dle popisu v TZ - 1 m2</t>
  </si>
  <si>
    <t>-1633330773</t>
  </si>
  <si>
    <t>267,54*1,1 "Přepočtené koeficientem množství</t>
  </si>
  <si>
    <t>252</t>
  </si>
  <si>
    <t>998781103</t>
  </si>
  <si>
    <t>Přesun hmot tonážní pro obklady keramické v objektech v do 24 m</t>
  </si>
  <si>
    <t>1144644200</t>
  </si>
  <si>
    <t>784</t>
  </si>
  <si>
    <t>Dokončovací práce - malby a tapety</t>
  </si>
  <si>
    <t>253</t>
  </si>
  <si>
    <t>784181121</t>
  </si>
  <si>
    <t>Hloubková jednonásobná penetrace podkladu v místnostech výšky do 3,80 m</t>
  </si>
  <si>
    <t>-1974390452</t>
  </si>
  <si>
    <t>"stěny"2810,750</t>
  </si>
  <si>
    <t>"stropy"505,20</t>
  </si>
  <si>
    <t>"sdk"21,3+55</t>
  </si>
  <si>
    <t>-1061,40</t>
  </si>
  <si>
    <t>254</t>
  </si>
  <si>
    <t>784181123</t>
  </si>
  <si>
    <t>Hloubková jednonásobná penetrace podkladu v místnostech výšky do 5,00 m</t>
  </si>
  <si>
    <t>1931932674</t>
  </si>
  <si>
    <t>"101,110/102,111"((12,2*4,5)-(1*2))</t>
  </si>
  <si>
    <t>"111,104,106/108,107,105"((12,8*4,5)-(1*2)*3)</t>
  </si>
  <si>
    <t>"109,107,105/112"((13,3*5,7)-(1*2)*3)</t>
  </si>
  <si>
    <t>"112/113"((13,7*5,7)-((1*2)+1,7*2))</t>
  </si>
  <si>
    <t>"obvod.zdiv "</t>
  </si>
  <si>
    <t>(14*5,7)*2-(3,5*4)*3+(7*5,7)+(14*4)*2+(13*4)-(3*3)*3</t>
  </si>
  <si>
    <t>255</t>
  </si>
  <si>
    <t>784211103</t>
  </si>
  <si>
    <t>Dvojnásobné bílé malby ze směsí za mokra výborně otěruvzdorných v místnostech výšky do 5,00 m</t>
  </si>
  <si>
    <t>1118035775</t>
  </si>
  <si>
    <t>"1.11" (4*2)+(4*1,5+2*1,5)</t>
  </si>
  <si>
    <t>256</t>
  </si>
  <si>
    <t>784211111</t>
  </si>
  <si>
    <t>Dvojnásobné  bílé malby ze směsí za mokra velmi dobře otěruvzdorných v místnostech výšky do 3,80 m</t>
  </si>
  <si>
    <t>1636124316</t>
  </si>
  <si>
    <t>2330,850</t>
  </si>
  <si>
    <t>257</t>
  </si>
  <si>
    <t>784211113</t>
  </si>
  <si>
    <t>Dvojnásobné  bílé malby ze směsí za mokra velmi dobře otěruvzdorných v místnostech výšky do 5,00 m</t>
  </si>
  <si>
    <t>-1508815067</t>
  </si>
  <si>
    <t>1061,4</t>
  </si>
  <si>
    <t>Ostatní dodávka a montáže dle DPS</t>
  </si>
  <si>
    <t>258</t>
  </si>
  <si>
    <t>OST000000.R0</t>
  </si>
  <si>
    <t>Informační systém (tabule na schodišti, štítky na dveřích, únikový východ, polepy atd.)</t>
  </si>
  <si>
    <t>-636773366</t>
  </si>
  <si>
    <t>259</t>
  </si>
  <si>
    <t>OST000000.R1</t>
  </si>
  <si>
    <t>Vysokotlaký čistič</t>
  </si>
  <si>
    <t>1618377558</t>
  </si>
  <si>
    <t>260</t>
  </si>
  <si>
    <t>OST000000.R4</t>
  </si>
  <si>
    <t>Pračka se sušičkou</t>
  </si>
  <si>
    <t>1011259476</t>
  </si>
  <si>
    <t>261</t>
  </si>
  <si>
    <t>OST000000.R5</t>
  </si>
  <si>
    <t>Naviják na věži</t>
  </si>
  <si>
    <t>215943315</t>
  </si>
  <si>
    <t>262</t>
  </si>
  <si>
    <t>449321130</t>
  </si>
  <si>
    <t>přístroj hasicí ruční PG6</t>
  </si>
  <si>
    <t>1971387377</t>
  </si>
  <si>
    <t>"dle PBŘ" 1+1+2+1+3+1+2+3</t>
  </si>
  <si>
    <t>263</t>
  </si>
  <si>
    <t>OST000000.R8</t>
  </si>
  <si>
    <t>Montáž,zapojení, zprovoznění horní části Hornů CO</t>
  </si>
  <si>
    <t>-1046684566</t>
  </si>
  <si>
    <t>266</t>
  </si>
  <si>
    <t>OSTDOSKOK.R13</t>
  </si>
  <si>
    <t>Doskočiště skluzu stlačené, nestlačené  1.NP.2.NP -  (kompetní dodávka+montáž pryžových pásů dle D.1-122)</t>
  </si>
  <si>
    <t>42635302</t>
  </si>
  <si>
    <t>267</t>
  </si>
  <si>
    <t>OSTDOSKOK.R16</t>
  </si>
  <si>
    <t>Spádový betonový klín horní části atiky -  (kompetní dodávka+montáž vč.bednění,odbednění dle D.1-121)</t>
  </si>
  <si>
    <t>-541571016</t>
  </si>
  <si>
    <t>268</t>
  </si>
  <si>
    <t>999100000.RMAT</t>
  </si>
  <si>
    <t>jiný materiál - (kompresní pásky, PUR pěny atd.)</t>
  </si>
  <si>
    <t>-1056158881</t>
  </si>
  <si>
    <t>"materiál dle popisu v TZ, výkresech, detailech - kompresní pásky, PUR pěny, izolace dle detailů  atd.- neobsažený v položkách" 1</t>
  </si>
  <si>
    <t>264</t>
  </si>
  <si>
    <t>OSTSIRENA.R9</t>
  </si>
  <si>
    <t>Stožár pro sirény (montáž + dodávka kotvení spodní části stožáru-závit.tyče, chem.kotvy, montáž trubky+objímek+kot.plechů ze stávající sirény)</t>
  </si>
  <si>
    <t>-1754025883</t>
  </si>
  <si>
    <t>265</t>
  </si>
  <si>
    <t>OSTVYSADBA.R10</t>
  </si>
  <si>
    <t>Náhradní výsadba dle STZ</t>
  </si>
  <si>
    <t>1052560902</t>
  </si>
  <si>
    <t>Úroveň 3:</t>
  </si>
  <si>
    <t>INT - Interiér</t>
  </si>
  <si>
    <t>OST - Nábytek vestavěný, volný, ostatní vybavení</t>
  </si>
  <si>
    <t>Nábytek vestavěný, volný, ostatní vybavení</t>
  </si>
  <si>
    <t>000000000.R1</t>
  </si>
  <si>
    <t>Kompletní dodávka+montáž kuchyňské sestavy dle popisu položky pro m.č.3.16</t>
  </si>
  <si>
    <t>-2036230655</t>
  </si>
  <si>
    <t>000000000.R2</t>
  </si>
  <si>
    <t>Kompletní dodávka+montáž kuchyňské sestavy dle popisu položky pro m.č.3.01,2.01</t>
  </si>
  <si>
    <t>-2013949039</t>
  </si>
  <si>
    <t>1+1</t>
  </si>
  <si>
    <t>000000000.R3</t>
  </si>
  <si>
    <t>Postel s úložným prostorem dle popisu položky pro m.č. 3.15,3.21,2.02,2.03,2.04</t>
  </si>
  <si>
    <t>875335740</t>
  </si>
  <si>
    <t>000000000.R4</t>
  </si>
  <si>
    <t>Šatní skřínka větraná dle popisu položky pro m.č. 3.07,3.08,3.20,2.08,2.10</t>
  </si>
  <si>
    <t>-280387062</t>
  </si>
  <si>
    <t>000000000.R5</t>
  </si>
  <si>
    <t>Věšák  stěna na zásahový oděv dle popisu položky pro m.č. 1.12</t>
  </si>
  <si>
    <t>651317542</t>
  </si>
  <si>
    <t>000000000.R6</t>
  </si>
  <si>
    <t>Sklad regál dle popisu položky pro m.č. 1.03,1.04,1.06,1.10,1.13</t>
  </si>
  <si>
    <t>-1863416359</t>
  </si>
  <si>
    <t>000000000.R7</t>
  </si>
  <si>
    <t>Ekologická kovová skřín dle popisu položky pro m.č. 1.11</t>
  </si>
  <si>
    <t>1636170250</t>
  </si>
  <si>
    <t>000000000.R8</t>
  </si>
  <si>
    <t>Nerezový stůl s dvoj.dřezem dle popisu položky pro m.č. 1.02</t>
  </si>
  <si>
    <t>1589583394</t>
  </si>
  <si>
    <t>000000000.R9</t>
  </si>
  <si>
    <t>Nerezový skřínka na dezinfekční prostředky dle popisu položky pro m.č. 1.02</t>
  </si>
  <si>
    <t>-807333214</t>
  </si>
  <si>
    <t>000000000.R10</t>
  </si>
  <si>
    <t>UNiverzální dílen.kov.skřín dle popisu položky pro m.č. 1.01</t>
  </si>
  <si>
    <t>-141491865</t>
  </si>
  <si>
    <t>000000000.R11</t>
  </si>
  <si>
    <t>Regál se záchyt.policemi  dle popisu položky pro m.č. 1.01</t>
  </si>
  <si>
    <t>307100523</t>
  </si>
  <si>
    <t>000000000.R12</t>
  </si>
  <si>
    <t xml:space="preserve">Regál se záchyt.policemi  dle popisu položky pro m.č. 1.01 </t>
  </si>
  <si>
    <t>1947331726</t>
  </si>
  <si>
    <t>000000000.R13</t>
  </si>
  <si>
    <t>Sušička obuvi  dle popisu položky pro m.č. 1.05</t>
  </si>
  <si>
    <t>-753164723</t>
  </si>
  <si>
    <t>000000000.R14</t>
  </si>
  <si>
    <t>Vysoušecí skřín dle popisu položky pro m.č. 1.05</t>
  </si>
  <si>
    <t>2033171834</t>
  </si>
  <si>
    <t>000000000.R15</t>
  </si>
  <si>
    <t>Lednice dle popisu položky pro m.č. 2.01,3.01,3.16</t>
  </si>
  <si>
    <t>-691096559</t>
  </si>
  <si>
    <t>Varná sklorekamická deska  dle popisu položky pro m.č. 2.01,3.01</t>
  </si>
  <si>
    <t>674472242</t>
  </si>
  <si>
    <t>000000000.R16</t>
  </si>
  <si>
    <t>Varná sklorekamická deska  dle popisu položky pro m.č. 3.16</t>
  </si>
  <si>
    <t>-1655997390</t>
  </si>
  <si>
    <t>000000000.R17</t>
  </si>
  <si>
    <t>Vestavná trouba dle popisu položky pro m.č. 3.16</t>
  </si>
  <si>
    <t>1628995361</t>
  </si>
  <si>
    <t>000000000.R18</t>
  </si>
  <si>
    <t>Nerez digestoř výsuvná  dle popisu položky pro m.č. 3.16</t>
  </si>
  <si>
    <t>-848784841</t>
  </si>
  <si>
    <t>000000000.R19</t>
  </si>
  <si>
    <t>Podstavná myčka  dle popisu položky pro m.č. 3.16</t>
  </si>
  <si>
    <t>1464628632</t>
  </si>
  <si>
    <t>000000000.R20</t>
  </si>
  <si>
    <t>Odpadkový koš dle popisu položky pro m.č. 2.01,3.01,3.16</t>
  </si>
  <si>
    <t>-1077188094</t>
  </si>
  <si>
    <t>KOMP - Kompresor na stlačený vzduch</t>
  </si>
  <si>
    <t>OST - Kompresor</t>
  </si>
  <si>
    <t>Kompresor</t>
  </si>
  <si>
    <t>KOMPRESOR.RMT</t>
  </si>
  <si>
    <t>Montáž, doprava, montážní materiál</t>
  </si>
  <si>
    <t>57880011</t>
  </si>
  <si>
    <t>KOMPMAT.R1</t>
  </si>
  <si>
    <t>kompresor parametrů dle DPS</t>
  </si>
  <si>
    <t>-1983119812</t>
  </si>
  <si>
    <t>KOMPMAT.R2</t>
  </si>
  <si>
    <t>trubka polyamid 28 mm</t>
  </si>
  <si>
    <t>1507596855</t>
  </si>
  <si>
    <t>KOMPMAT.R3</t>
  </si>
  <si>
    <t>trubka AL 18 mm</t>
  </si>
  <si>
    <t>-346257432</t>
  </si>
  <si>
    <t>KOMPMAT.R4GS</t>
  </si>
  <si>
    <t>spojka 28 mm</t>
  </si>
  <si>
    <t>-793937809</t>
  </si>
  <si>
    <t>KOMPMAT.R5WS</t>
  </si>
  <si>
    <t>koleno 28 mm</t>
  </si>
  <si>
    <t>1697124275</t>
  </si>
  <si>
    <t>KOMPMAT.R6TS</t>
  </si>
  <si>
    <t>spojka  28-18-28 mm</t>
  </si>
  <si>
    <t>644639050</t>
  </si>
  <si>
    <t>KOMPMAT.R7WS</t>
  </si>
  <si>
    <t>spojka 18 mm (koleno)</t>
  </si>
  <si>
    <t>978815519</t>
  </si>
  <si>
    <t>KOMPMAT.R8TS</t>
  </si>
  <si>
    <t>spojka 18 mm</t>
  </si>
  <si>
    <t>1040767276</t>
  </si>
  <si>
    <t>KOMPMAT.R9LAH</t>
  </si>
  <si>
    <t>kulový kohout 28 mm</t>
  </si>
  <si>
    <t>298132882</t>
  </si>
  <si>
    <t>KOMPMAT.R10</t>
  </si>
  <si>
    <t>výstupní krabice s rychlospojkou a regulátorem tlaku a odlučovačem dvojitá</t>
  </si>
  <si>
    <t>-546358102</t>
  </si>
  <si>
    <t>KOMPMAT.R11</t>
  </si>
  <si>
    <t>přimazávač</t>
  </si>
  <si>
    <t>1449812332</t>
  </si>
  <si>
    <t>KOMPMAT.R12</t>
  </si>
  <si>
    <t>šroubení a přechody</t>
  </si>
  <si>
    <t>sada</t>
  </si>
  <si>
    <t>458700385</t>
  </si>
  <si>
    <t>KOMPMAT.R13</t>
  </si>
  <si>
    <t>úchyty na stěnu 28,22,18 mm vč.hmoždinek</t>
  </si>
  <si>
    <t>1017001033</t>
  </si>
  <si>
    <t>KOMPMAT.R14</t>
  </si>
  <si>
    <t>sběrač kondenzátu</t>
  </si>
  <si>
    <t>-1660516669</t>
  </si>
  <si>
    <t>KOMPMAT.R15</t>
  </si>
  <si>
    <t>spirálová hadice 6 m</t>
  </si>
  <si>
    <t>94455816</t>
  </si>
  <si>
    <t>D.1.2 - Stavebně konstrukční část</t>
  </si>
  <si>
    <t xml:space="preserve">    4 - Vodorovné konstrukce</t>
  </si>
  <si>
    <t xml:space="preserve">      95 - Různé dokončovací konstrukce a práce pozemních staveb</t>
  </si>
  <si>
    <t xml:space="preserve">    789 - Povrchové úpravy ocelových konstrukcí a technologických zařízení</t>
  </si>
  <si>
    <t>OST - Ostatní práce DPS</t>
  </si>
  <si>
    <t>271532212</t>
  </si>
  <si>
    <t>Podsyp pod základové konstrukce se zhutněním z hrubého kameniva frakce 16 až 32 mm</t>
  </si>
  <si>
    <t>-1750136631</t>
  </si>
  <si>
    <t>((12,5*30,4)+(2,8*8,1)+((2,1*30,4)/2))*0,15</t>
  </si>
  <si>
    <t>999680716</t>
  </si>
  <si>
    <t>273351215</t>
  </si>
  <si>
    <t>Zřízení bednění stěn základových desek</t>
  </si>
  <si>
    <t>1446178028</t>
  </si>
  <si>
    <t>(12,5*0,15)+(14,5*0,15)+(30,5*0,15)*2</t>
  </si>
  <si>
    <t>(2,8*0,15)*2+(8,5*0,15)</t>
  </si>
  <si>
    <t>273351216</t>
  </si>
  <si>
    <t>Odstranění bednění stěn základových desek</t>
  </si>
  <si>
    <t>408291649</t>
  </si>
  <si>
    <t>15,315</t>
  </si>
  <si>
    <t>-1492886109</t>
  </si>
  <si>
    <t>"dle výkazu materiálu D.1.2-005 - pol.č.26"4,9284</t>
  </si>
  <si>
    <t>1633909490</t>
  </si>
  <si>
    <t>154,667*1,025 "Přepočtené koeficientem množství</t>
  </si>
  <si>
    <t>274361821</t>
  </si>
  <si>
    <t>Výztuž základových pásů betonářskou ocelí 10 505 (R)</t>
  </si>
  <si>
    <t>1060840373</t>
  </si>
  <si>
    <t>"dle výkazu materiálu D.1.2-005 - pol.č.1-25"10,348-4,9284</t>
  </si>
  <si>
    <t>311101213</t>
  </si>
  <si>
    <t>Vytvoření prostupů do 0,10 m2 ve zdech nosných osazením vložek z trub, dílců, tvarovek</t>
  </si>
  <si>
    <t>920611784</t>
  </si>
  <si>
    <t>"dle D.1.1-102" (0,8*25)</t>
  </si>
  <si>
    <t>286111240</t>
  </si>
  <si>
    <t>trubka kanalizační hladká hrdlovaná D 250 x 6,1 x 5000 mm</t>
  </si>
  <si>
    <t>2023458756</t>
  </si>
  <si>
    <t>317321511</t>
  </si>
  <si>
    <t>Překlad ze ŽB tř. C 20/25</t>
  </si>
  <si>
    <t>-326766215</t>
  </si>
  <si>
    <t>(0,25*0,35*(3,5*4))</t>
  </si>
  <si>
    <t>(0,25*0,35*(4*3))</t>
  </si>
  <si>
    <t>317351101</t>
  </si>
  <si>
    <t>Zřízení bednění v do 4 m překladů</t>
  </si>
  <si>
    <t>939638224</t>
  </si>
  <si>
    <t>((0,35*3,5)*2)*4+((0,35*4)*2)*3</t>
  </si>
  <si>
    <t>317351102</t>
  </si>
  <si>
    <t>Odstranění bednění v do 4 m překladů</t>
  </si>
  <si>
    <t>-1384033469</t>
  </si>
  <si>
    <t>18,2</t>
  </si>
  <si>
    <t>Vodorovné konstrukce</t>
  </si>
  <si>
    <t>411321515</t>
  </si>
  <si>
    <t>Stropy deskové ze ŽB tř. C 20/25</t>
  </si>
  <si>
    <t>-1062049034</t>
  </si>
  <si>
    <t>"nadbetonávka nad filigran.desky - nad 1.NP dle D.1.2-001""</t>
  </si>
  <si>
    <t>"D1"(0,13*14*13)</t>
  </si>
  <si>
    <t>"D2"(0,2*3*3)</t>
  </si>
  <si>
    <t>"nadbetonávka nad filigran.desky - nad 2.NP dle D.1.2-002""</t>
  </si>
  <si>
    <t>"D1"(0,2*30,5*12,5)+(0,2*30,5*2)/2</t>
  </si>
  <si>
    <t>"D2" (0,2*3*3)</t>
  </si>
  <si>
    <t>"nadbetonávka nad filigran.desky - nad 3.NP dle D.1.2-003""</t>
  </si>
  <si>
    <t>"+11,975" (0,2*3*3)</t>
  </si>
  <si>
    <t>"+14,925 -D3" (0,2*3,3*8,4)</t>
  </si>
  <si>
    <t>411351101</t>
  </si>
  <si>
    <t xml:space="preserve">Zřízení bednění stropů deskových </t>
  </si>
  <si>
    <t>1147048477</t>
  </si>
  <si>
    <t>"bednění nadbetonávky stropu a věnců "</t>
  </si>
  <si>
    <t>"1.NP"(0,2*(17*2+12,5+14,5))+(0,2*3)*4</t>
  </si>
  <si>
    <t>"2.NP"(0,2*(31*2+12,5+14,5))+(0,2*3)*4</t>
  </si>
  <si>
    <t>"3.NP"(0,2*(31*2+12,5+14,5))+(0,2*3)*4</t>
  </si>
  <si>
    <t>"+11,975" (0,2*3)*4</t>
  </si>
  <si>
    <t>"+14,925" (0,2*3)*2+(0,2*8,4)</t>
  </si>
  <si>
    <t>411351102</t>
  </si>
  <si>
    <t>Odstranění bednění stropů deskových</t>
  </si>
  <si>
    <t>464851931</t>
  </si>
  <si>
    <t>60,280</t>
  </si>
  <si>
    <t>411354173</t>
  </si>
  <si>
    <t>Zřízení podpěrné konstrukce stropů v do 4 m pro zatížení do 12 kPa</t>
  </si>
  <si>
    <t>1476625860</t>
  </si>
  <si>
    <t>976,649</t>
  </si>
  <si>
    <t>411354174</t>
  </si>
  <si>
    <t>Odstranění podpěrné konstrukce stropů v do 4 m pro zatížení do 12 kPa</t>
  </si>
  <si>
    <t>1686164074</t>
  </si>
  <si>
    <t>411354183</t>
  </si>
  <si>
    <t>Příplatek k zřízení podpěrné konstrukci stropů pro zatížení do 12 kPa za výšku přes 4 do 6 m</t>
  </si>
  <si>
    <t>792403386</t>
  </si>
  <si>
    <t>(14,2*13,5)</t>
  </si>
  <si>
    <t>411354184</t>
  </si>
  <si>
    <t>Příplatek k odstranění podpěrné konstrukci stropů pro zatížení do 12 kPa za výšku přes 4 do 6 m</t>
  </si>
  <si>
    <t>-1515870917</t>
  </si>
  <si>
    <t>191,7</t>
  </si>
  <si>
    <t>411361821</t>
  </si>
  <si>
    <t>Výztuž stropů a věnců betonářskou ocelí 10 505</t>
  </si>
  <si>
    <t>-420937398</t>
  </si>
  <si>
    <t>"dle D.1.2.-001" 2,385</t>
  </si>
  <si>
    <t>"dle D.1.2.-002" 3,2409</t>
  </si>
  <si>
    <t>"dle D.1.2.-003" 3,3285</t>
  </si>
  <si>
    <t>417321414</t>
  </si>
  <si>
    <t>Ztužující pásy a věnce ze ŽB tř. C 20/25</t>
  </si>
  <si>
    <t>-1083620281</t>
  </si>
  <si>
    <t>(0,25*0,25*(2,8*2+7,8*2))*5</t>
  </si>
  <si>
    <t>(0,25*0,2*(16,1*2+12,5+6,2))</t>
  </si>
  <si>
    <t>(0,25*0,2*(30,2*2+12,5+6,2))*2</t>
  </si>
  <si>
    <t>417351115</t>
  </si>
  <si>
    <t>Zřízení bednění ztužujících věnců</t>
  </si>
  <si>
    <t>1291786911</t>
  </si>
  <si>
    <t>((0,25*(2,8*2+7,8*2))*5)*2</t>
  </si>
  <si>
    <t>((0,2*(16,1*2+12,5+6,2)))/2</t>
  </si>
  <si>
    <t>((0,2*(30,2*2+12,5+6,2))*2)*2</t>
  </si>
  <si>
    <t>417351116</t>
  </si>
  <si>
    <t>Odstranění bednění ztužujících věnců</t>
  </si>
  <si>
    <t>1817014371</t>
  </si>
  <si>
    <t>121,370</t>
  </si>
  <si>
    <t>423355314.R</t>
  </si>
  <si>
    <t>Montáž + dodávka ztraceného bednění - spřažené desky z filigranového panelu tl.70 mm (Panel č.1-31 vč.výztuže rozměrů dle výkr.č.D.2.1-008-038)</t>
  </si>
  <si>
    <t>-1136520654</t>
  </si>
  <si>
    <t>"strop nad 1.NP. 2.NP. 3.NP"</t>
  </si>
  <si>
    <t>"Panel 1"(1,5*4,125)*27</t>
  </si>
  <si>
    <t>"Panel 2"(1,5*4,175)*23</t>
  </si>
  <si>
    <t>"Panel 3"(1,5*3,650)*14</t>
  </si>
  <si>
    <t>"Panel 4"(1,5*4,525)*15</t>
  </si>
  <si>
    <t>"Panel 5"(1,5*4,425)*15</t>
  </si>
  <si>
    <t>"Panel 6"(1,5*4,625)*16</t>
  </si>
  <si>
    <t>"Panel 7"(1,5*4,125)*2</t>
  </si>
  <si>
    <t>"Panel 8"(1,5*4,175)*1</t>
  </si>
  <si>
    <t>"Panel 9"((0,55*4,175)+(0,285*4,175)/2)*1</t>
  </si>
  <si>
    <t>"Panel 10" ((0,930*3,650)+(0,250*3,650)/2)*1</t>
  </si>
  <si>
    <t>"Panel 11"((1,47*4,125)+(0,285*4,125)/2)*1</t>
  </si>
  <si>
    <t>"Panel 12"((1,76*4,125)+(0,190*4,125)/2)*1</t>
  </si>
  <si>
    <t>"Panel 13"(1,5*3,650)*1</t>
  </si>
  <si>
    <t>"Panel 14"(1,5*4,200)*16</t>
  </si>
  <si>
    <t>"Panel 15"((1,920*4,125)+(0,285*4,125)/2)*2</t>
  </si>
  <si>
    <t>"Panel 16"((0,71*4,125)+(0,285*4,125)/2)*2</t>
  </si>
  <si>
    <t>"Panel 17"((0,995*4,200)+(0,295*4,200)/2)*2</t>
  </si>
  <si>
    <t>"Panel 18"((0,930*3,650)+(0,250*3,650)/2)*1</t>
  </si>
  <si>
    <t>"Panel 19"((1,095*4,525)+(0,315*4,525)/2)*1</t>
  </si>
  <si>
    <t>"Panel20"((1,415*4,425)+(0,305*4,425)/2)*1</t>
  </si>
  <si>
    <t>"Panel21"((1,725*4,625)+(0,315*4,625)/2)*1</t>
  </si>
  <si>
    <t>"Panel22"(1,500*4,525)*1</t>
  </si>
  <si>
    <t>"Panel23"(1,500*4,425)*1</t>
  </si>
  <si>
    <t>"Panel24"(1,500*4,625)*1</t>
  </si>
  <si>
    <t>"Panel25"(1,860*4,525)*1</t>
  </si>
  <si>
    <t>"Panel26"((1,865*4,425)+(0,305*4,425)/2)*1</t>
  </si>
  <si>
    <t>"Panel27"((0,675*4,625)+(0,315*4,625)/2)*1</t>
  </si>
  <si>
    <t>"Panel28"(1,5*3,85)*1</t>
  </si>
  <si>
    <t>"Panel29"((0,840*3,650)+(0,250*3,650)/2)*1</t>
  </si>
  <si>
    <t>"Panel30"(1,500*2,750)*4</t>
  </si>
  <si>
    <t>"Panel31"(1,600*2,750)*1</t>
  </si>
  <si>
    <t>430321414</t>
  </si>
  <si>
    <t>Schodišťová konstrukce a rampa ze ŽB tř. C 25/30</t>
  </si>
  <si>
    <t>1745039298</t>
  </si>
  <si>
    <t>"dle D.1.2-006,007"</t>
  </si>
  <si>
    <t>"podesta +1,634 " (0,15*1,5*4)</t>
  </si>
  <si>
    <t>"podesta +2,985" (0,15*3,5*4)+(0,25*0,15*4)</t>
  </si>
  <si>
    <t>"podesta +5,985" (0,15*3,5*4)+(0,25*0,15*4)</t>
  </si>
  <si>
    <t>"schodnice" (1,6*0,15*3,5)+(1,6*0,15*3,1)+(1,6*0,15*2,8)*6+(1,6*0,15*3,9)+(1,6*0,15*3,2)</t>
  </si>
  <si>
    <t>"stupně"((0,3*0,15*1,6)*11+(0,3*0,15*1,6)*9+(0,3*0,15*1,6)*9+(0,3*0,15*1,6)*9+(0,3*0,15*1,6)*11+(0,3*0,15*1,6)*10)/2+(0,3*0,325*1,6)</t>
  </si>
  <si>
    <t>430361821</t>
  </si>
  <si>
    <t>Výztuž schodišťové konstrukce a rampy betonářskou ocelí 10 505</t>
  </si>
  <si>
    <t>-703613697</t>
  </si>
  <si>
    <t>"dle výkazu materiálu D.1.2-007 - pol.č.1-30"1,2484</t>
  </si>
  <si>
    <t>431351121</t>
  </si>
  <si>
    <t>Zřízení bednění podest schodišť a ramp přímočarých v do 4 m</t>
  </si>
  <si>
    <t>-1855246194</t>
  </si>
  <si>
    <t>"podesta" (1,5*4)+(3,5*4)*2</t>
  </si>
  <si>
    <t>431351122</t>
  </si>
  <si>
    <t>Odstranění bednění podest schodišť a ramp přímočarých v do 4 m</t>
  </si>
  <si>
    <t>1401664923</t>
  </si>
  <si>
    <t>433351131</t>
  </si>
  <si>
    <t>Zřízení bednění schodnic přímočarých schodišť v do 4 m</t>
  </si>
  <si>
    <t>-534663208</t>
  </si>
  <si>
    <t xml:space="preserve"> (1,6*3,5)+(1,6*3,1)+(1,6*2,8)*6+(1,6*3,9)+(1,6*3,2)</t>
  </si>
  <si>
    <t xml:space="preserve"> ((0,15*3,5)+(0,15*3,1)+(0,15*2,8)*6+(0,15*3,9)+(0,15*3,2))*2</t>
  </si>
  <si>
    <t>433351132</t>
  </si>
  <si>
    <t>Odstranění bednění schodnic přímočarých schodišť v do 4 m</t>
  </si>
  <si>
    <t>-1057855818</t>
  </si>
  <si>
    <t>57,950</t>
  </si>
  <si>
    <t>434351141</t>
  </si>
  <si>
    <t>Zřízení bednění stupňů přímočarých schodišť</t>
  </si>
  <si>
    <t>-1672028998</t>
  </si>
  <si>
    <t>(1,6*0,15)*50</t>
  </si>
  <si>
    <t>((0,15*0,3)*25)</t>
  </si>
  <si>
    <t>434351142</t>
  </si>
  <si>
    <t>Odstranění bednění stupňů přímočarých schodišť</t>
  </si>
  <si>
    <t>872133098</t>
  </si>
  <si>
    <t>13,125</t>
  </si>
  <si>
    <t>953946111</t>
  </si>
  <si>
    <t>Montáž atypických ocelových kcí hmotnosti do 1 t z profilů hmotnosti do 13 kg/m</t>
  </si>
  <si>
    <t>-847907583</t>
  </si>
  <si>
    <t>"ocelové schodiště vnitřní dle D.1.2-039,040"</t>
  </si>
  <si>
    <t>"3 podestový nosník příčný IPE 80"0,11520</t>
  </si>
  <si>
    <t>"4 podestový nosník příčný konzola IPE 80"0,00537</t>
  </si>
  <si>
    <t>"5 podestový nosník příčný konzola IPE 80"0,01032</t>
  </si>
  <si>
    <t>"7 mezi podestový nosník  IPE 80"0,08256</t>
  </si>
  <si>
    <t>"8 stupen ST 1 - roštový "0,28431</t>
  </si>
  <si>
    <t>"9 stupen ST2 -plechový "0,17315</t>
  </si>
  <si>
    <t>"10 rošty - podesta  "0,24930</t>
  </si>
  <si>
    <t>"11 rošty - mezipodesta  "0,162</t>
  </si>
  <si>
    <t>"12 plech -podesta  "0,11556</t>
  </si>
  <si>
    <t>"13plech - mezipodesta  "0,08016</t>
  </si>
  <si>
    <t>"14 kotevní prvky -   "0,04512</t>
  </si>
  <si>
    <t>"15 zábradlí -   "0,38021</t>
  </si>
  <si>
    <t>"ocelové schodiště venkovní dle D.1.2-041"</t>
  </si>
  <si>
    <t>"4 stupen ST3 roštový"0,03038</t>
  </si>
  <si>
    <t>"6 sloupky TR 60x3,4"0,00383</t>
  </si>
  <si>
    <t>"7sloupky TR 60x3,4"0,01166</t>
  </si>
  <si>
    <t>"8 plechy P10"0,01</t>
  </si>
  <si>
    <t>"9 zábradlí"0,0429</t>
  </si>
  <si>
    <t>"dle D.1.2-001-plechy u HEB"0,21528</t>
  </si>
  <si>
    <t>953946121</t>
  </si>
  <si>
    <t>Montáž atypických ocelových kcí hmotnosti do 1 t z profilů hmotnosti do 30 kg/m</t>
  </si>
  <si>
    <t>39487605</t>
  </si>
  <si>
    <t>"1 schodnice  UPE160"0,62016</t>
  </si>
  <si>
    <t>"2 podestový nosník  IPE160"0,52140</t>
  </si>
  <si>
    <t>"6 mezi podestový nosník  IPE160"0,34760</t>
  </si>
  <si>
    <t>"1 schodnice  UPE160"0,06222</t>
  </si>
  <si>
    <t>"2 podestový nosník -podelný UPE160"0,034</t>
  </si>
  <si>
    <t>"3 podestový nosník -příčnýUPE160"0,0204</t>
  </si>
  <si>
    <t>"5 rošt podesta"0,03273</t>
  </si>
  <si>
    <t>130109340</t>
  </si>
  <si>
    <t>ocel profilová UPE, v jakosti 11 375, h=160 mm</t>
  </si>
  <si>
    <t>-655107402</t>
  </si>
  <si>
    <t>0,736*1,13 "Přepočtené koeficientem množství</t>
  </si>
  <si>
    <t>130107400</t>
  </si>
  <si>
    <t>ocel profilová IPE, v jakosti 11 375, h=80 mm</t>
  </si>
  <si>
    <t>-210800256</t>
  </si>
  <si>
    <t>0,213*1,13 "Přepočtené koeficientem množství</t>
  </si>
  <si>
    <t>130107480</t>
  </si>
  <si>
    <t>ocel profilová IPE, v jakosti 11 375, h=160 mm</t>
  </si>
  <si>
    <t>-1327820653</t>
  </si>
  <si>
    <t>0,869*1,13 "Přepočtené koeficientem množství</t>
  </si>
  <si>
    <t>130104420</t>
  </si>
  <si>
    <t>úhelník ocelový rovnostranný, v jakosti 11 375, 100 x 100 x 10 mm</t>
  </si>
  <si>
    <t>-386631889</t>
  </si>
  <si>
    <t>0,045*1,13 "Přepočtené koeficientem množství</t>
  </si>
  <si>
    <t>136112140</t>
  </si>
  <si>
    <t>plech tlustý hladký jakost S 235 JR,, 4x1000x2000 mm</t>
  </si>
  <si>
    <t>-189029825</t>
  </si>
  <si>
    <t>0,173*1,13 "Přepočtené koeficientem množství</t>
  </si>
  <si>
    <t>136112280</t>
  </si>
  <si>
    <t>plech tlustý hladký jakost S 235 JR, 10x1000x2000 mm</t>
  </si>
  <si>
    <t>-1568410184</t>
  </si>
  <si>
    <t>136112580</t>
  </si>
  <si>
    <t>plech tlustý hladký jakost S 235 JR, 25x2000x3000 mm</t>
  </si>
  <si>
    <t>-633229457</t>
  </si>
  <si>
    <t>0,215*1,1 "Přepočtené koeficientem množství</t>
  </si>
  <si>
    <t>136113020</t>
  </si>
  <si>
    <t>plech černý žebrovaný , slza 4/1x2 m/</t>
  </si>
  <si>
    <t>-151042559</t>
  </si>
  <si>
    <t>0,196*1,13 "Přepočtené koeficientem množství</t>
  </si>
  <si>
    <t>553471330.RSP230</t>
  </si>
  <si>
    <t>stupeň schodišťový svařovaný PZ 1000x270 dle výpisu prvků</t>
  </si>
  <si>
    <t>242405053</t>
  </si>
  <si>
    <t>"ocelové schodiště vnitřní dle D.1.2-041"</t>
  </si>
  <si>
    <t>"5 stupen ST3 roštový"5</t>
  </si>
  <si>
    <t>553471310.RSP230</t>
  </si>
  <si>
    <t>stupeň schodišťový svařovaný PZ  900 x 260 mm dle výpisu prvků</t>
  </si>
  <si>
    <t>-1803099428</t>
  </si>
  <si>
    <t>"8 stupen ST 1 - roštový "54</t>
  </si>
  <si>
    <t>553470570.RSP</t>
  </si>
  <si>
    <t>rošt podlahový svařovaný PZ 1000 x 1000 mm dle výpisu prvků</t>
  </si>
  <si>
    <t>270464065</t>
  </si>
  <si>
    <t>"10 rošty - podesta "11,08</t>
  </si>
  <si>
    <t>"11 rošty - mezipodesta" 7,2</t>
  </si>
  <si>
    <t>"5 rošt podesta"(1*1,19)*1</t>
  </si>
  <si>
    <t>19,47*1,1 "Přepočtené koeficientem množství</t>
  </si>
  <si>
    <t>140110220.RCHS</t>
  </si>
  <si>
    <t>kruhový uzavřený válcovaný profil CHS 42,4 x 4 mm dle výpisu prvků</t>
  </si>
  <si>
    <t>775834500</t>
  </si>
  <si>
    <t>"15 zábradlí " 100,32</t>
  </si>
  <si>
    <t>"7 zábradlí" 11,32</t>
  </si>
  <si>
    <t>111,64*1,13 "Přepočtené koeficientem množství</t>
  </si>
  <si>
    <t>140110360</t>
  </si>
  <si>
    <t>trubka ocelová bezešvá hladká jakost 11 353, 60,3 x 4,0 mm</t>
  </si>
  <si>
    <t>-1214783021</t>
  </si>
  <si>
    <t>"6 sloupky TR 60x3,4"0,345*2</t>
  </si>
  <si>
    <t>"7sloupky TR 60x3,4"1,05*2</t>
  </si>
  <si>
    <t>2,79*1,13 "Přepočtené koeficientem množství</t>
  </si>
  <si>
    <t>999100000.R</t>
  </si>
  <si>
    <t>jiný materiál-kotevní materiál (šrouby atd.) dle popisu ve výkresech 039,040,041</t>
  </si>
  <si>
    <t>2127038770</t>
  </si>
  <si>
    <t>953946132</t>
  </si>
  <si>
    <t>Montáž atypických ocelových kcí hmotnosti do 2,5 t z profilů hmotnosti přes 30 kg/m</t>
  </si>
  <si>
    <t>-503287905</t>
  </si>
  <si>
    <t>"dle D.1.2-001"</t>
  </si>
  <si>
    <t>"PR1-HEB300"1,1512</t>
  </si>
  <si>
    <t>"PR2-HEB300"1,6234</t>
  </si>
  <si>
    <t>"S1-HEB220"0,5783</t>
  </si>
  <si>
    <t>"S2-HEB280"0,5888</t>
  </si>
  <si>
    <t>"dle D.1.2-002"</t>
  </si>
  <si>
    <t>"PR3-HEB220"0,1142</t>
  </si>
  <si>
    <t>"dle D.1.2-003"</t>
  </si>
  <si>
    <t>"PR1-HEB300"1,6234</t>
  </si>
  <si>
    <t>"PR4-HEB300"1,6731</t>
  </si>
  <si>
    <t>"PR5-HEB300"0,7968</t>
  </si>
  <si>
    <t>"S3-HEB220"0,8711</t>
  </si>
  <si>
    <t>130109820</t>
  </si>
  <si>
    <t>ocel profilová HE-B, v jakosti 11 375, h=220 mm</t>
  </si>
  <si>
    <t>1766385748</t>
  </si>
  <si>
    <t>1,563*1,13 "Přepočtené koeficientem množství</t>
  </si>
  <si>
    <t>130109880</t>
  </si>
  <si>
    <t>ocel profilová HE-B, v jakosti 11 375, h=280 mm</t>
  </si>
  <si>
    <t>1124059515</t>
  </si>
  <si>
    <t>0,589*1,13 "Přepočtené koeficientem množství</t>
  </si>
  <si>
    <t>130109900</t>
  </si>
  <si>
    <t>ocel profilová HE-B, v jakosti 11 375, h=300 mm</t>
  </si>
  <si>
    <t>-683613168</t>
  </si>
  <si>
    <t>6,867*1,13 "Přepočtené koeficientem množství</t>
  </si>
  <si>
    <t>953961215</t>
  </si>
  <si>
    <t>Kotvy chemickou patronou M 20 hl 170 mm do betonu, ŽB nebo kamene s vyvrtáním otvoru</t>
  </si>
  <si>
    <t>-934466596</t>
  </si>
  <si>
    <t>"ukotvení HEB dle D.1.2-001" (4*3)</t>
  </si>
  <si>
    <t>"ukotvení HEB dle D.1.2-003" (4*4)</t>
  </si>
  <si>
    <t>953961214</t>
  </si>
  <si>
    <t>Kotvy chemickou patronou M 16 (14) do betonu, ŽB nebo kamene s vyvrtáním otvoru</t>
  </si>
  <si>
    <t>1553641285</t>
  </si>
  <si>
    <t>"schodiště dle 040,041"2+2</t>
  </si>
  <si>
    <t>-1345379436</t>
  </si>
  <si>
    <t>789</t>
  </si>
  <si>
    <t>Povrchové úpravy ocelových konstrukcí a technologických zařízení</t>
  </si>
  <si>
    <t>789000000.RŽZ</t>
  </si>
  <si>
    <t>Žárové zinkování s=95 um</t>
  </si>
  <si>
    <t>1383174885</t>
  </si>
  <si>
    <t>"ocelové schodištěí dle 040" 3194,42</t>
  </si>
  <si>
    <t>"ocelové schodiště venkovní dle 041" 247,26</t>
  </si>
  <si>
    <t>Ostatní práce DPS</t>
  </si>
  <si>
    <t>OSTDOBETON.R</t>
  </si>
  <si>
    <t>Ocelobetonové sloupy a průvlaky s HEB - výplň HEB betonem vč.bednění a odbednění - dle popisu v TZ a ve výkresech</t>
  </si>
  <si>
    <t>-981265598</t>
  </si>
  <si>
    <t>OSTDOPO6NAT.R</t>
  </si>
  <si>
    <t>Protipožární nátěr HEB sloupů - dle popisu v TZ a ve výkresech</t>
  </si>
  <si>
    <t>-1300181684</t>
  </si>
  <si>
    <t>"cca 24 m2"1</t>
  </si>
  <si>
    <t>D.1.4 - Technika prostředí staveb</t>
  </si>
  <si>
    <t>D.1.4.1 - Zdravotechnika</t>
  </si>
  <si>
    <t>ZTI000000.R</t>
  </si>
  <si>
    <t>Dodávka+montáž zdravotechniky</t>
  </si>
  <si>
    <t>-106461357</t>
  </si>
  <si>
    <t>D.1.4.2 - Vzduchotechnika</t>
  </si>
  <si>
    <t>VZT000000.R</t>
  </si>
  <si>
    <t>Dodávka+montáž vzduchotechniky</t>
  </si>
  <si>
    <t>-451961683</t>
  </si>
  <si>
    <t>D.1.4.3 - Vytápění</t>
  </si>
  <si>
    <t>UT000000.R</t>
  </si>
  <si>
    <t>Dodávka+montáž - ústřední vytápění+kotelna</t>
  </si>
  <si>
    <t>2080307833</t>
  </si>
  <si>
    <t>D.1.4.4 - Elektroinstalace, bleskosvod</t>
  </si>
  <si>
    <t>EL0000000.RJSDH</t>
  </si>
  <si>
    <t>Dodávka+montáž elektroinstalace vč.diesel agregátu</t>
  </si>
  <si>
    <t>1098531385</t>
  </si>
  <si>
    <t>EL0000000.RMPO</t>
  </si>
  <si>
    <t xml:space="preserve">Dodávka+montáž elektroinstalace </t>
  </si>
  <si>
    <t>859645568</t>
  </si>
  <si>
    <t>EL0000000.RSS</t>
  </si>
  <si>
    <t>-2002543378</t>
  </si>
  <si>
    <t>EL0000000.RZZS</t>
  </si>
  <si>
    <t>-2114029782</t>
  </si>
  <si>
    <t>D.1.4.5 - Slaboproud</t>
  </si>
  <si>
    <t>SLB000000.R</t>
  </si>
  <si>
    <t>Dodávka+montáž slaboproudu (SK,PZTS, CCTV, STA, AV, KT)</t>
  </si>
  <si>
    <t>1642054861</t>
  </si>
  <si>
    <t>D.1.4.6 - VNitřní plynovod</t>
  </si>
  <si>
    <t>PLYN000000.R</t>
  </si>
  <si>
    <t>Dodávka+montáž vnitřního plynovodu</t>
  </si>
  <si>
    <t>2115268334</t>
  </si>
  <si>
    <t>VON - Vedlejší a ostatní náklady</t>
  </si>
  <si>
    <t xml:space="preserve">    VRN3 - Zařízení staveniště</t>
  </si>
  <si>
    <t xml:space="preserve">    VRN1 - Průzkumné, geodetické a projektové práce</t>
  </si>
  <si>
    <t xml:space="preserve">    VRN91 - OSTATNÍ NÁKLADY STAVBY</t>
  </si>
  <si>
    <t xml:space="preserve">    VRN7 - Provozní vlivy</t>
  </si>
  <si>
    <t>VRN3</t>
  </si>
  <si>
    <t>Zařízení staveniště</t>
  </si>
  <si>
    <t>032002000.RS</t>
  </si>
  <si>
    <t>Vybavení staveniště- mobilní sklad +kancelář (pronájem po dobu realizace,doprava vč.složení a naložení jeřábem)</t>
  </si>
  <si>
    <t>kus/měsíc</t>
  </si>
  <si>
    <t>1479756167</t>
  </si>
  <si>
    <t>"mobilní sklad- 10 měsíce" 2*10</t>
  </si>
  <si>
    <t>"mobilní kancelář- 10měsíce" 2*10</t>
  </si>
  <si>
    <t>032002000.RWC</t>
  </si>
  <si>
    <t>Vybavení staveniště- mobilní sanitární koupelna (WC,pisoár,sprcha,umývadlo) - (pronájem po dobu realizace,doprava vč.složení a naložení jeřábem)</t>
  </si>
  <si>
    <t>-2037494326</t>
  </si>
  <si>
    <t>"mobilní sanitární koupelna" 1*10</t>
  </si>
  <si>
    <t>032303000</t>
  </si>
  <si>
    <t>Zřízení počítačové sítě, WIFI apod.</t>
  </si>
  <si>
    <t>-382705612</t>
  </si>
  <si>
    <t>032503000</t>
  </si>
  <si>
    <t>Skládky na staveništi</t>
  </si>
  <si>
    <t>-1578559901</t>
  </si>
  <si>
    <t>032903000</t>
  </si>
  <si>
    <t>Náklady na provoz a údržbu vybavení staveniště</t>
  </si>
  <si>
    <t>1667717003</t>
  </si>
  <si>
    <t>033002000</t>
  </si>
  <si>
    <t>Připojení staveniště na inženýrské sítě</t>
  </si>
  <si>
    <t>397690069</t>
  </si>
  <si>
    <t>034002000</t>
  </si>
  <si>
    <t>Zabezpečení staveniště - mobilní oplocení vč.brány  (pronájem po dobu realizace,doprava vč.složení a naložení jeřábem)</t>
  </si>
  <si>
    <t>m/měsíc</t>
  </si>
  <si>
    <t>-408920773</t>
  </si>
  <si>
    <t>"100 m, 10 měsíce" 100*10</t>
  </si>
  <si>
    <t>034103000</t>
  </si>
  <si>
    <t>Energie pro zařízení staveniště</t>
  </si>
  <si>
    <t>-1407173206</t>
  </si>
  <si>
    <t>034403000</t>
  </si>
  <si>
    <t>Dopravní značení na staveništi (pronájem dopravní značky vč.podstavce,doprava,montáž+demontaž)</t>
  </si>
  <si>
    <t>značka/den</t>
  </si>
  <si>
    <t>-2094916985</t>
  </si>
  <si>
    <t>"provizorní dopravní značení po dobu výstavby - 3 dopravní značky po dobu 300 dní" (3*300)</t>
  </si>
  <si>
    <t>034503000</t>
  </si>
  <si>
    <t>Informační tabule na staveništi</t>
  </si>
  <si>
    <t>-1411623306</t>
  </si>
  <si>
    <t>034603000</t>
  </si>
  <si>
    <t>Strážní služba staveniště</t>
  </si>
  <si>
    <t>hod</t>
  </si>
  <si>
    <t>-1951377428</t>
  </si>
  <si>
    <t>"18-06 hod x 300 dní" (10*300)</t>
  </si>
  <si>
    <t>034703000</t>
  </si>
  <si>
    <t>Osvětlení staveniště</t>
  </si>
  <si>
    <t>-1418161183</t>
  </si>
  <si>
    <t>VRN1</t>
  </si>
  <si>
    <t>Průzkumné, geodetické a projektové práce</t>
  </si>
  <si>
    <t>012203000</t>
  </si>
  <si>
    <t>Geodetické práce při provádění stavby</t>
  </si>
  <si>
    <t>1139074732</t>
  </si>
  <si>
    <t>012303000</t>
  </si>
  <si>
    <t>Geodetické práce po výstavbě</t>
  </si>
  <si>
    <t>-1317143008</t>
  </si>
  <si>
    <t>013254000</t>
  </si>
  <si>
    <t>Dokumentace skutečného provedení stavby</t>
  </si>
  <si>
    <t>-507874808</t>
  </si>
  <si>
    <t>VRN91</t>
  </si>
  <si>
    <t>OSTATNÍ NÁKLADY STAVBY</t>
  </si>
  <si>
    <t>VRN91-03</t>
  </si>
  <si>
    <t>Zábor potřebného veřejného prostranství / pozemků - pro stavbu, zařízení staveniště, vjezdy na stavbu  - POZEMKY KTERÉ NEJSOU VE VLASTNICTVÍ OBJEDNATELE</t>
  </si>
  <si>
    <t>soubor</t>
  </si>
  <si>
    <t>-86106182</t>
  </si>
  <si>
    <t>"zajištění + vyřízení + finanční vyrovnání"</t>
  </si>
  <si>
    <t>"zpětné PROTOKOLÁRNÍ předání dotčených ploch, uvedených do původního stavu, jednotlivým zprávcům/majitelům"</t>
  </si>
  <si>
    <t>VRN91-05</t>
  </si>
  <si>
    <t>Náklady zhotovitele spojené s ochranou všech dotčených, jinde nespecifikovaných, dřevin, stromů, porostů a vegetačních ploch při stavebních prací dle ČSN 83 9061 - po celou dobu výstavby</t>
  </si>
  <si>
    <t>724116334</t>
  </si>
  <si>
    <t>VRN91-11</t>
  </si>
  <si>
    <t>Zajištění všech dokladů a revizí nutných pro předání stavby a vydání kolaudačního souhlasu</t>
  </si>
  <si>
    <t>1959964857</t>
  </si>
  <si>
    <t>VRN91-12</t>
  </si>
  <si>
    <t>Zajištění splnění podmínek vyplývajících z vydaných rozhodnutí a povolení stavby dle zadávací dokumentace a plánu bezpečnosti</t>
  </si>
  <si>
    <t>-1326126370</t>
  </si>
  <si>
    <t>VRN91-13</t>
  </si>
  <si>
    <t>Součinnost s ostatními zúčastněnými stranami : se zástupci objednatele, projektanta, TDI, AD, koordinátora bezpečnosti</t>
  </si>
  <si>
    <t>-22844878</t>
  </si>
  <si>
    <t>VRN91-14</t>
  </si>
  <si>
    <t>Včasné odsouhlasení všech užitých výrobků/prvků, materiálů a technologií zástupci všech zúčastněných stran, požadované zadávací a projektovou dokumentací - (VYVZORKOVÁNÍ)</t>
  </si>
  <si>
    <t>1461105349</t>
  </si>
  <si>
    <t>VRN91-21</t>
  </si>
  <si>
    <t>Technická řešení - návrh a projednání nutných odchylek a změn oproti PD zjištěných v průběhu stavby</t>
  </si>
  <si>
    <t>1985272744</t>
  </si>
  <si>
    <t>VRN91-22</t>
  </si>
  <si>
    <t>Technická řešení  - návrh a projednání kolizí se skrytými konstrukcemi, vč. nákladů souvisejících s technickým řešením případných kolizí stavby se skrytými konstrukcemi, které projektant nemohl předvídat.</t>
  </si>
  <si>
    <t>1467215687</t>
  </si>
  <si>
    <t>VRN91-23</t>
  </si>
  <si>
    <t>Zabezpečení objektu, staveniště a veškeré vybavení, majetku třetích osob a stavebního materiálu instalovaného i neinstalovaného (uskladněného) v rámci stavby proti vzniku jakýchkoliv škod či snížení kvality vlivem klimatických podmínek, proti odcizení.</t>
  </si>
  <si>
    <t>2018712892</t>
  </si>
  <si>
    <t>VRN91-31</t>
  </si>
  <si>
    <t>Provedení všech zkoušek a revizí předepsaných projektovou a zadávací dokumentací, platnými normami, návodů k obsluze - (neuvedených v jednotlivých soupisech prací)</t>
  </si>
  <si>
    <t>1083547452</t>
  </si>
  <si>
    <t>VRN91-41</t>
  </si>
  <si>
    <t>Uvedení všech pozemků, konstrukcí a povrchů dotčených stavbou do původního stavu vč. protokolárního zpětného předání jednotlivým vlastníkům.</t>
  </si>
  <si>
    <t>1173955396</t>
  </si>
  <si>
    <t>VRN91-51</t>
  </si>
  <si>
    <t>Náklady na projekční práce</t>
  </si>
  <si>
    <t>60274005</t>
  </si>
  <si>
    <t>-vypracování realizační dokumentace stavby - dle požadavků PD a zadávací dokumentace vč. odsouhlasení ze strany autorů PDPS</t>
  </si>
  <si>
    <t>-vypracování dílenské / dodavatelské dokumentace stavby - dle požadavků PD a zadávací dokumentace vč. odsouhlasení ze strany autorů PDPS</t>
  </si>
  <si>
    <t>-vypracování dokumentace "skutečného provedení stavby" - dle požadavků PD a zadávací dokumentace vč. odsouhlasení ze strany autorů PDPS</t>
  </si>
  <si>
    <t>VEŠKERÉ FORMY A PŘEDÁNÍ SE ŘÍDÍ PODMÍNKAMI ZADÁVACÍ DOKUMENTACE STAVBY</t>
  </si>
  <si>
    <t>1,0</t>
  </si>
  <si>
    <t>VRN91-61</t>
  </si>
  <si>
    <t>Zpracování fotodokumentace : A) fotofokumentace stávajícího stavu před zahájením stavebních prací,  B) fotodokumentace průběhu realizace stavby,   C) fotodokumentace dokončeného díla.  Předání objednateli v počtu a formě uvedené v zadávací dokumentaci.</t>
  </si>
  <si>
    <t>875297484</t>
  </si>
  <si>
    <t>VRN91-71</t>
  </si>
  <si>
    <t>Náklady na označení stavby - DLE ZADÁVACÍCH PODMÍNEK</t>
  </si>
  <si>
    <t>-297736241</t>
  </si>
  <si>
    <t>VRN91-81</t>
  </si>
  <si>
    <t>Vytyčení všech inženýrských sítí před zahájením prací vč. řádného zajištění. Zpětné protokolární předání všech inženýrských sítí jednotlivým správcům vč. uvedení dotčených ploch do bezvadného stavu.</t>
  </si>
  <si>
    <t>-1506876099</t>
  </si>
  <si>
    <t>VRN91-98</t>
  </si>
  <si>
    <t>Ostatní náklady spojené s požadavky objednatele, které jsou uvedeny v jednotlivých článcích smlouvy o dílo, pokud nejsou zahrnuty v soupisech prací</t>
  </si>
  <si>
    <t>-1051013546</t>
  </si>
  <si>
    <t>VRN7</t>
  </si>
  <si>
    <t>Provozní vlivy</t>
  </si>
  <si>
    <t>073002000</t>
  </si>
  <si>
    <t>Ztížený pohyb vozidel v centrech měst</t>
  </si>
  <si>
    <t>Kč</t>
  </si>
  <si>
    <t>1310540458</t>
  </si>
  <si>
    <t>"0,5%"1</t>
  </si>
  <si>
    <t>075002000</t>
  </si>
  <si>
    <t>Ochranná pásma</t>
  </si>
  <si>
    <t>-79253897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</si>
  <si>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</si>
  <si>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</si>
  <si>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</si>
  <si>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</si>
  <si>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</si>
  <si>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</si>
  <si>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</si>
  <si>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</si>
  <si>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</si>
  <si>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</si>
  <si>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</si>
  <si>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Stavební objekt inženýrský</t>
  </si>
  <si>
    <t>PRO</t>
  </si>
  <si>
    <t>Provozní soubor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</si>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</sst>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3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1" fillId="2" borderId="0" xfId="20" applyFill="1"/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4" xfId="0" applyFont="1" applyBorder="1" applyAlignment="1">
      <alignment vertical="center"/>
    </xf>
    <xf numFmtId="4" fontId="33" fillId="0" borderId="21" xfId="0" applyNumberFormat="1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166" fontId="33" fillId="0" borderId="0" xfId="0" applyNumberFormat="1" applyFont="1" applyBorder="1" applyAlignment="1" applyProtection="1">
      <alignment vertical="center"/>
      <protection/>
    </xf>
    <xf numFmtId="4" fontId="33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6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4" fillId="2" borderId="0" xfId="20" applyFont="1" applyFill="1" applyAlignment="1">
      <alignment vertical="center"/>
    </xf>
    <xf numFmtId="0" fontId="6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lef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7" fillId="0" borderId="13" xfId="0" applyNumberFormat="1" applyFont="1" applyBorder="1" applyAlignment="1" applyProtection="1">
      <alignment/>
      <protection/>
    </xf>
    <xf numFmtId="166" fontId="37" fillId="0" borderId="14" xfId="0" applyNumberFormat="1" applyFont="1" applyBorder="1" applyAlignment="1" applyProtection="1">
      <alignment/>
      <protection/>
    </xf>
    <xf numFmtId="4" fontId="38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4" xfId="0" applyFont="1" applyBorder="1" applyAlignment="1">
      <alignment/>
    </xf>
    <xf numFmtId="0" fontId="9" fillId="0" borderId="21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4" fontId="8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7" xfId="0" applyFont="1" applyBorder="1" applyAlignment="1" applyProtection="1">
      <alignment horizontal="center" vertical="center"/>
      <protection/>
    </xf>
    <xf numFmtId="49" fontId="40" fillId="0" borderId="27" xfId="0" applyNumberFormat="1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left" vertical="center" wrapText="1"/>
      <protection/>
    </xf>
    <xf numFmtId="0" fontId="40" fillId="0" borderId="27" xfId="0" applyFont="1" applyBorder="1" applyAlignment="1" applyProtection="1">
      <alignment horizontal="center" vertical="center" wrapText="1"/>
      <protection/>
    </xf>
    <xf numFmtId="167" fontId="40" fillId="0" borderId="27" xfId="0" applyNumberFormat="1" applyFont="1" applyBorder="1" applyAlignment="1" applyProtection="1">
      <alignment vertical="center"/>
      <protection/>
    </xf>
    <xf numFmtId="4" fontId="40" fillId="3" borderId="27" xfId="0" applyNumberFormat="1" applyFont="1" applyFill="1" applyBorder="1" applyAlignment="1" applyProtection="1">
      <alignment vertical="center"/>
      <protection locked="0"/>
    </xf>
    <xf numFmtId="4" fontId="40" fillId="0" borderId="27" xfId="0" applyNumberFormat="1" applyFont="1" applyBorder="1" applyAlignment="1" applyProtection="1">
      <alignment vertical="center"/>
      <protection/>
    </xf>
    <xf numFmtId="0" fontId="40" fillId="0" borderId="4" xfId="0" applyFont="1" applyBorder="1" applyAlignment="1">
      <alignment vertical="center"/>
    </xf>
    <xf numFmtId="0" fontId="40" fillId="3" borderId="2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4" xfId="0" applyBorder="1"/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4" xfId="0" applyFont="1" applyBorder="1" applyAlignment="1">
      <alignment vertical="center"/>
    </xf>
    <xf numFmtId="0" fontId="13" fillId="0" borderId="21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6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4" fillId="2" borderId="0" xfId="20" applyFont="1" applyFill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415"/>
      <c r="AS2" s="415"/>
      <c r="AT2" s="415"/>
      <c r="AU2" s="415"/>
      <c r="AV2" s="415"/>
      <c r="AW2" s="415"/>
      <c r="AX2" s="415"/>
      <c r="AY2" s="415"/>
      <c r="AZ2" s="415"/>
      <c r="BA2" s="415"/>
      <c r="BB2" s="415"/>
      <c r="BC2" s="415"/>
      <c r="BD2" s="415"/>
      <c r="BE2" s="415"/>
      <c r="BS2" s="25" t="s">
        <v>8</v>
      </c>
      <c r="BT2" s="25" t="s">
        <v>9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spans="2:71" ht="36.95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spans="2:71" ht="14.45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75" t="s">
        <v>16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0"/>
      <c r="AQ5" s="32"/>
      <c r="BE5" s="373" t="s">
        <v>17</v>
      </c>
      <c r="BS5" s="25" t="s">
        <v>8</v>
      </c>
    </row>
    <row r="6" spans="2:71" ht="36.95" customHeight="1">
      <c r="B6" s="29"/>
      <c r="C6" s="30"/>
      <c r="D6" s="37" t="s">
        <v>18</v>
      </c>
      <c r="E6" s="30"/>
      <c r="F6" s="30"/>
      <c r="G6" s="30"/>
      <c r="H6" s="30"/>
      <c r="I6" s="30"/>
      <c r="J6" s="30"/>
      <c r="K6" s="377" t="s">
        <v>19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0"/>
      <c r="AQ6" s="32"/>
      <c r="BE6" s="374"/>
      <c r="BS6" s="25" t="s">
        <v>8</v>
      </c>
    </row>
    <row r="7" spans="2:71" ht="14.45" customHeight="1">
      <c r="B7" s="29"/>
      <c r="C7" s="30"/>
      <c r="D7" s="38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21</v>
      </c>
      <c r="AO7" s="30"/>
      <c r="AP7" s="30"/>
      <c r="AQ7" s="32"/>
      <c r="BE7" s="374"/>
      <c r="BS7" s="25" t="s">
        <v>8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9" t="s">
        <v>26</v>
      </c>
      <c r="AO8" s="30"/>
      <c r="AP8" s="30"/>
      <c r="AQ8" s="32"/>
      <c r="BE8" s="374"/>
      <c r="BS8" s="25" t="s">
        <v>8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374"/>
      <c r="BS9" s="25" t="s">
        <v>8</v>
      </c>
    </row>
    <row r="10" spans="2:71" ht="14.45" customHeight="1">
      <c r="B10" s="29"/>
      <c r="C10" s="30"/>
      <c r="D10" s="38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28</v>
      </c>
      <c r="AL10" s="30"/>
      <c r="AM10" s="30"/>
      <c r="AN10" s="36" t="s">
        <v>21</v>
      </c>
      <c r="AO10" s="30"/>
      <c r="AP10" s="30"/>
      <c r="AQ10" s="32"/>
      <c r="BE10" s="374"/>
      <c r="BS10" s="25" t="s">
        <v>8</v>
      </c>
    </row>
    <row r="11" spans="2:71" ht="18.4" customHeight="1">
      <c r="B11" s="29"/>
      <c r="C11" s="30"/>
      <c r="D11" s="30"/>
      <c r="E11" s="36" t="s">
        <v>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21</v>
      </c>
      <c r="AO11" s="30"/>
      <c r="AP11" s="30"/>
      <c r="AQ11" s="32"/>
      <c r="BE11" s="374"/>
      <c r="BS11" s="25" t="s">
        <v>8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374"/>
      <c r="BS12" s="25" t="s">
        <v>8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28</v>
      </c>
      <c r="AL13" s="30"/>
      <c r="AM13" s="30"/>
      <c r="AN13" s="40" t="s">
        <v>31</v>
      </c>
      <c r="AO13" s="30"/>
      <c r="AP13" s="30"/>
      <c r="AQ13" s="32"/>
      <c r="BE13" s="374"/>
      <c r="BS13" s="25" t="s">
        <v>8</v>
      </c>
    </row>
    <row r="14" spans="2:71" ht="13.5">
      <c r="B14" s="29"/>
      <c r="C14" s="30"/>
      <c r="D14" s="30"/>
      <c r="E14" s="378" t="s">
        <v>31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8" t="s">
        <v>29</v>
      </c>
      <c r="AL14" s="30"/>
      <c r="AM14" s="30"/>
      <c r="AN14" s="40" t="s">
        <v>31</v>
      </c>
      <c r="AO14" s="30"/>
      <c r="AP14" s="30"/>
      <c r="AQ14" s="32"/>
      <c r="BE14" s="374"/>
      <c r="BS14" s="25" t="s">
        <v>8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374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28</v>
      </c>
      <c r="AL16" s="30"/>
      <c r="AM16" s="30"/>
      <c r="AN16" s="36" t="s">
        <v>21</v>
      </c>
      <c r="AO16" s="30"/>
      <c r="AP16" s="30"/>
      <c r="AQ16" s="32"/>
      <c r="BE16" s="374"/>
      <c r="BS16" s="25" t="s">
        <v>6</v>
      </c>
    </row>
    <row r="17" spans="2:71" ht="18.4" customHeight="1">
      <c r="B17" s="29"/>
      <c r="C17" s="30"/>
      <c r="D17" s="30"/>
      <c r="E17" s="36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21</v>
      </c>
      <c r="AO17" s="30"/>
      <c r="AP17" s="30"/>
      <c r="AQ17" s="32"/>
      <c r="BE17" s="374"/>
      <c r="BS17" s="25" t="s">
        <v>33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374"/>
      <c r="BS18" s="25" t="s">
        <v>8</v>
      </c>
    </row>
    <row r="19" spans="2:71" ht="14.45" customHeight="1">
      <c r="B19" s="29"/>
      <c r="C19" s="30"/>
      <c r="D19" s="38" t="s">
        <v>34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374"/>
      <c r="BS19" s="25" t="s">
        <v>8</v>
      </c>
    </row>
    <row r="20" spans="2:71" ht="22.5" customHeight="1">
      <c r="B20" s="29"/>
      <c r="C20" s="30"/>
      <c r="D20" s="30"/>
      <c r="E20" s="380" t="s">
        <v>21</v>
      </c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30"/>
      <c r="AP20" s="30"/>
      <c r="AQ20" s="32"/>
      <c r="BE20" s="374"/>
      <c r="BS20" s="25" t="s">
        <v>33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374"/>
    </row>
    <row r="22" spans="2:57" ht="6.95" customHeight="1">
      <c r="B22" s="29"/>
      <c r="C22" s="3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30"/>
      <c r="AQ22" s="32"/>
      <c r="BE22" s="374"/>
    </row>
    <row r="23" spans="2:57" s="1" customFormat="1" ht="25.9" customHeight="1">
      <c r="B23" s="42"/>
      <c r="C23" s="43"/>
      <c r="D23" s="44" t="s">
        <v>35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381">
        <f>ROUND(AG51,2)</f>
        <v>0</v>
      </c>
      <c r="AL23" s="382"/>
      <c r="AM23" s="382"/>
      <c r="AN23" s="382"/>
      <c r="AO23" s="382"/>
      <c r="AP23" s="43"/>
      <c r="AQ23" s="46"/>
      <c r="BE23" s="374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6"/>
      <c r="BE24" s="374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383" t="s">
        <v>36</v>
      </c>
      <c r="M25" s="383"/>
      <c r="N25" s="383"/>
      <c r="O25" s="383"/>
      <c r="P25" s="43"/>
      <c r="Q25" s="43"/>
      <c r="R25" s="43"/>
      <c r="S25" s="43"/>
      <c r="T25" s="43"/>
      <c r="U25" s="43"/>
      <c r="V25" s="43"/>
      <c r="W25" s="383" t="s">
        <v>37</v>
      </c>
      <c r="X25" s="383"/>
      <c r="Y25" s="383"/>
      <c r="Z25" s="383"/>
      <c r="AA25" s="383"/>
      <c r="AB25" s="383"/>
      <c r="AC25" s="383"/>
      <c r="AD25" s="383"/>
      <c r="AE25" s="383"/>
      <c r="AF25" s="43"/>
      <c r="AG25" s="43"/>
      <c r="AH25" s="43"/>
      <c r="AI25" s="43"/>
      <c r="AJ25" s="43"/>
      <c r="AK25" s="383" t="s">
        <v>38</v>
      </c>
      <c r="AL25" s="383"/>
      <c r="AM25" s="383"/>
      <c r="AN25" s="383"/>
      <c r="AO25" s="383"/>
      <c r="AP25" s="43"/>
      <c r="AQ25" s="46"/>
      <c r="BE25" s="374"/>
    </row>
    <row r="26" spans="2:57" s="2" customFormat="1" ht="14.45" customHeight="1">
      <c r="B26" s="48"/>
      <c r="C26" s="49"/>
      <c r="D26" s="50" t="s">
        <v>39</v>
      </c>
      <c r="E26" s="49"/>
      <c r="F26" s="50" t="s">
        <v>40</v>
      </c>
      <c r="G26" s="49"/>
      <c r="H26" s="49"/>
      <c r="I26" s="49"/>
      <c r="J26" s="49"/>
      <c r="K26" s="49"/>
      <c r="L26" s="384">
        <v>0.21</v>
      </c>
      <c r="M26" s="385"/>
      <c r="N26" s="385"/>
      <c r="O26" s="385"/>
      <c r="P26" s="49"/>
      <c r="Q26" s="49"/>
      <c r="R26" s="49"/>
      <c r="S26" s="49"/>
      <c r="T26" s="49"/>
      <c r="U26" s="49"/>
      <c r="V26" s="49"/>
      <c r="W26" s="386">
        <f>ROUND(AZ51,2)</f>
        <v>0</v>
      </c>
      <c r="X26" s="385"/>
      <c r="Y26" s="385"/>
      <c r="Z26" s="385"/>
      <c r="AA26" s="385"/>
      <c r="AB26" s="385"/>
      <c r="AC26" s="385"/>
      <c r="AD26" s="385"/>
      <c r="AE26" s="385"/>
      <c r="AF26" s="49"/>
      <c r="AG26" s="49"/>
      <c r="AH26" s="49"/>
      <c r="AI26" s="49"/>
      <c r="AJ26" s="49"/>
      <c r="AK26" s="386">
        <f>ROUND(AV51,2)</f>
        <v>0</v>
      </c>
      <c r="AL26" s="385"/>
      <c r="AM26" s="385"/>
      <c r="AN26" s="385"/>
      <c r="AO26" s="385"/>
      <c r="AP26" s="49"/>
      <c r="AQ26" s="51"/>
      <c r="BE26" s="374"/>
    </row>
    <row r="27" spans="2:57" s="2" customFormat="1" ht="14.45" customHeight="1">
      <c r="B27" s="48"/>
      <c r="C27" s="49"/>
      <c r="D27" s="49"/>
      <c r="E27" s="49"/>
      <c r="F27" s="50" t="s">
        <v>41</v>
      </c>
      <c r="G27" s="49"/>
      <c r="H27" s="49"/>
      <c r="I27" s="49"/>
      <c r="J27" s="49"/>
      <c r="K27" s="49"/>
      <c r="L27" s="384">
        <v>0.15</v>
      </c>
      <c r="M27" s="385"/>
      <c r="N27" s="385"/>
      <c r="O27" s="385"/>
      <c r="P27" s="49"/>
      <c r="Q27" s="49"/>
      <c r="R27" s="49"/>
      <c r="S27" s="49"/>
      <c r="T27" s="49"/>
      <c r="U27" s="49"/>
      <c r="V27" s="49"/>
      <c r="W27" s="386">
        <f>ROUND(BA51,2)</f>
        <v>0</v>
      </c>
      <c r="X27" s="385"/>
      <c r="Y27" s="385"/>
      <c r="Z27" s="385"/>
      <c r="AA27" s="385"/>
      <c r="AB27" s="385"/>
      <c r="AC27" s="385"/>
      <c r="AD27" s="385"/>
      <c r="AE27" s="385"/>
      <c r="AF27" s="49"/>
      <c r="AG27" s="49"/>
      <c r="AH27" s="49"/>
      <c r="AI27" s="49"/>
      <c r="AJ27" s="49"/>
      <c r="AK27" s="386">
        <f>ROUND(AW51,2)</f>
        <v>0</v>
      </c>
      <c r="AL27" s="385"/>
      <c r="AM27" s="385"/>
      <c r="AN27" s="385"/>
      <c r="AO27" s="385"/>
      <c r="AP27" s="49"/>
      <c r="AQ27" s="51"/>
      <c r="BE27" s="374"/>
    </row>
    <row r="28" spans="2:57" s="2" customFormat="1" ht="14.45" customHeight="1" hidden="1">
      <c r="B28" s="48"/>
      <c r="C28" s="49"/>
      <c r="D28" s="49"/>
      <c r="E28" s="49"/>
      <c r="F28" s="50" t="s">
        <v>42</v>
      </c>
      <c r="G28" s="49"/>
      <c r="H28" s="49"/>
      <c r="I28" s="49"/>
      <c r="J28" s="49"/>
      <c r="K28" s="49"/>
      <c r="L28" s="384">
        <v>0.21</v>
      </c>
      <c r="M28" s="385"/>
      <c r="N28" s="385"/>
      <c r="O28" s="385"/>
      <c r="P28" s="49"/>
      <c r="Q28" s="49"/>
      <c r="R28" s="49"/>
      <c r="S28" s="49"/>
      <c r="T28" s="49"/>
      <c r="U28" s="49"/>
      <c r="V28" s="49"/>
      <c r="W28" s="386">
        <f>ROUND(BB51,2)</f>
        <v>0</v>
      </c>
      <c r="X28" s="385"/>
      <c r="Y28" s="385"/>
      <c r="Z28" s="385"/>
      <c r="AA28" s="385"/>
      <c r="AB28" s="385"/>
      <c r="AC28" s="385"/>
      <c r="AD28" s="385"/>
      <c r="AE28" s="385"/>
      <c r="AF28" s="49"/>
      <c r="AG28" s="49"/>
      <c r="AH28" s="49"/>
      <c r="AI28" s="49"/>
      <c r="AJ28" s="49"/>
      <c r="AK28" s="386">
        <v>0</v>
      </c>
      <c r="AL28" s="385"/>
      <c r="AM28" s="385"/>
      <c r="AN28" s="385"/>
      <c r="AO28" s="385"/>
      <c r="AP28" s="49"/>
      <c r="AQ28" s="51"/>
      <c r="BE28" s="374"/>
    </row>
    <row r="29" spans="2:57" s="2" customFormat="1" ht="14.45" customHeight="1" hidden="1">
      <c r="B29" s="48"/>
      <c r="C29" s="49"/>
      <c r="D29" s="49"/>
      <c r="E29" s="49"/>
      <c r="F29" s="50" t="s">
        <v>43</v>
      </c>
      <c r="G29" s="49"/>
      <c r="H29" s="49"/>
      <c r="I29" s="49"/>
      <c r="J29" s="49"/>
      <c r="K29" s="49"/>
      <c r="L29" s="384">
        <v>0.15</v>
      </c>
      <c r="M29" s="385"/>
      <c r="N29" s="385"/>
      <c r="O29" s="385"/>
      <c r="P29" s="49"/>
      <c r="Q29" s="49"/>
      <c r="R29" s="49"/>
      <c r="S29" s="49"/>
      <c r="T29" s="49"/>
      <c r="U29" s="49"/>
      <c r="V29" s="49"/>
      <c r="W29" s="386">
        <f>ROUND(BC51,2)</f>
        <v>0</v>
      </c>
      <c r="X29" s="385"/>
      <c r="Y29" s="385"/>
      <c r="Z29" s="385"/>
      <c r="AA29" s="385"/>
      <c r="AB29" s="385"/>
      <c r="AC29" s="385"/>
      <c r="AD29" s="385"/>
      <c r="AE29" s="385"/>
      <c r="AF29" s="49"/>
      <c r="AG29" s="49"/>
      <c r="AH29" s="49"/>
      <c r="AI29" s="49"/>
      <c r="AJ29" s="49"/>
      <c r="AK29" s="386">
        <v>0</v>
      </c>
      <c r="AL29" s="385"/>
      <c r="AM29" s="385"/>
      <c r="AN29" s="385"/>
      <c r="AO29" s="385"/>
      <c r="AP29" s="49"/>
      <c r="AQ29" s="51"/>
      <c r="BE29" s="374"/>
    </row>
    <row r="30" spans="2:57" s="2" customFormat="1" ht="14.45" customHeight="1" hidden="1">
      <c r="B30" s="48"/>
      <c r="C30" s="49"/>
      <c r="D30" s="49"/>
      <c r="E30" s="49"/>
      <c r="F30" s="50" t="s">
        <v>44</v>
      </c>
      <c r="G30" s="49"/>
      <c r="H30" s="49"/>
      <c r="I30" s="49"/>
      <c r="J30" s="49"/>
      <c r="K30" s="49"/>
      <c r="L30" s="384">
        <v>0</v>
      </c>
      <c r="M30" s="385"/>
      <c r="N30" s="385"/>
      <c r="O30" s="385"/>
      <c r="P30" s="49"/>
      <c r="Q30" s="49"/>
      <c r="R30" s="49"/>
      <c r="S30" s="49"/>
      <c r="T30" s="49"/>
      <c r="U30" s="49"/>
      <c r="V30" s="49"/>
      <c r="W30" s="386">
        <f>ROUND(BD51,2)</f>
        <v>0</v>
      </c>
      <c r="X30" s="385"/>
      <c r="Y30" s="385"/>
      <c r="Z30" s="385"/>
      <c r="AA30" s="385"/>
      <c r="AB30" s="385"/>
      <c r="AC30" s="385"/>
      <c r="AD30" s="385"/>
      <c r="AE30" s="385"/>
      <c r="AF30" s="49"/>
      <c r="AG30" s="49"/>
      <c r="AH30" s="49"/>
      <c r="AI30" s="49"/>
      <c r="AJ30" s="49"/>
      <c r="AK30" s="386">
        <v>0</v>
      </c>
      <c r="AL30" s="385"/>
      <c r="AM30" s="385"/>
      <c r="AN30" s="385"/>
      <c r="AO30" s="385"/>
      <c r="AP30" s="49"/>
      <c r="AQ30" s="51"/>
      <c r="BE30" s="374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6"/>
      <c r="BE31" s="374"/>
    </row>
    <row r="32" spans="2:57" s="1" customFormat="1" ht="25.9" customHeight="1">
      <c r="B32" s="42"/>
      <c r="C32" s="52"/>
      <c r="D32" s="53" t="s">
        <v>45</v>
      </c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 t="s">
        <v>46</v>
      </c>
      <c r="U32" s="54"/>
      <c r="V32" s="54"/>
      <c r="W32" s="54"/>
      <c r="X32" s="387" t="s">
        <v>47</v>
      </c>
      <c r="Y32" s="388"/>
      <c r="Z32" s="388"/>
      <c r="AA32" s="388"/>
      <c r="AB32" s="388"/>
      <c r="AC32" s="54"/>
      <c r="AD32" s="54"/>
      <c r="AE32" s="54"/>
      <c r="AF32" s="54"/>
      <c r="AG32" s="54"/>
      <c r="AH32" s="54"/>
      <c r="AI32" s="54"/>
      <c r="AJ32" s="54"/>
      <c r="AK32" s="389">
        <f>SUM(AK23:AK30)</f>
        <v>0</v>
      </c>
      <c r="AL32" s="388"/>
      <c r="AM32" s="388"/>
      <c r="AN32" s="388"/>
      <c r="AO32" s="390"/>
      <c r="AP32" s="52"/>
      <c r="AQ32" s="56"/>
      <c r="BE32" s="374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6"/>
    </row>
    <row r="34" spans="2:43" s="1" customFormat="1" ht="6.95" customHeight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9"/>
    </row>
    <row r="38" spans="2:44" s="1" customFormat="1" ht="6.95" customHeight="1"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</row>
    <row r="39" spans="2:44" s="1" customFormat="1" ht="36.95" customHeight="1">
      <c r="B39" s="42"/>
      <c r="C39" s="63" t="s">
        <v>48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2"/>
    </row>
    <row r="40" spans="2:44" s="1" customFormat="1" ht="6.95" customHeight="1">
      <c r="B40" s="4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2"/>
    </row>
    <row r="41" spans="2:44" s="3" customFormat="1" ht="14.45" customHeight="1">
      <c r="B41" s="65"/>
      <c r="C41" s="66" t="s">
        <v>15</v>
      </c>
      <c r="D41" s="67"/>
      <c r="E41" s="67"/>
      <c r="F41" s="67"/>
      <c r="G41" s="67"/>
      <c r="H41" s="67"/>
      <c r="I41" s="67"/>
      <c r="J41" s="67"/>
      <c r="K41" s="67"/>
      <c r="L41" s="67" t="str">
        <f>K5</f>
        <v>RZP202017_DPS_KPL_D1</v>
      </c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8"/>
    </row>
    <row r="42" spans="2:44" s="4" customFormat="1" ht="36.95" customHeight="1">
      <c r="B42" s="69"/>
      <c r="C42" s="70" t="s">
        <v>18</v>
      </c>
      <c r="D42" s="71"/>
      <c r="E42" s="71"/>
      <c r="F42" s="71"/>
      <c r="G42" s="71"/>
      <c r="H42" s="71"/>
      <c r="I42" s="71"/>
      <c r="J42" s="71"/>
      <c r="K42" s="71"/>
      <c r="L42" s="391" t="str">
        <f>K6</f>
        <v>IVC v Jablunkově</v>
      </c>
      <c r="M42" s="392"/>
      <c r="N42" s="392"/>
      <c r="O42" s="392"/>
      <c r="P42" s="392"/>
      <c r="Q42" s="392"/>
      <c r="R42" s="392"/>
      <c r="S42" s="392"/>
      <c r="T42" s="392"/>
      <c r="U42" s="392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392"/>
      <c r="AG42" s="392"/>
      <c r="AH42" s="392"/>
      <c r="AI42" s="392"/>
      <c r="AJ42" s="392"/>
      <c r="AK42" s="392"/>
      <c r="AL42" s="392"/>
      <c r="AM42" s="392"/>
      <c r="AN42" s="392"/>
      <c r="AO42" s="392"/>
      <c r="AP42" s="71"/>
      <c r="AQ42" s="71"/>
      <c r="AR42" s="72"/>
    </row>
    <row r="43" spans="2:44" s="1" customFormat="1" ht="6.95" customHeight="1">
      <c r="B43" s="42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2"/>
    </row>
    <row r="44" spans="2:44" s="1" customFormat="1" ht="13.5">
      <c r="B44" s="42"/>
      <c r="C44" s="66" t="s">
        <v>23</v>
      </c>
      <c r="D44" s="64"/>
      <c r="E44" s="64"/>
      <c r="F44" s="64"/>
      <c r="G44" s="64"/>
      <c r="H44" s="64"/>
      <c r="I44" s="64"/>
      <c r="J44" s="64"/>
      <c r="K44" s="64"/>
      <c r="L44" s="73" t="str">
        <f>IF(K8="","",K8)</f>
        <v xml:space="preserve"> 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6" t="s">
        <v>25</v>
      </c>
      <c r="AJ44" s="64"/>
      <c r="AK44" s="64"/>
      <c r="AL44" s="64"/>
      <c r="AM44" s="393" t="str">
        <f>IF(AN8="","",AN8)</f>
        <v>22. 3. 2018</v>
      </c>
      <c r="AN44" s="393"/>
      <c r="AO44" s="64"/>
      <c r="AP44" s="64"/>
      <c r="AQ44" s="64"/>
      <c r="AR44" s="62"/>
    </row>
    <row r="45" spans="2:44" s="1" customFormat="1" ht="6.95" customHeight="1">
      <c r="B45" s="42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2"/>
    </row>
    <row r="46" spans="2:56" s="1" customFormat="1" ht="13.5">
      <c r="B46" s="42"/>
      <c r="C46" s="66" t="s">
        <v>27</v>
      </c>
      <c r="D46" s="64"/>
      <c r="E46" s="64"/>
      <c r="F46" s="64"/>
      <c r="G46" s="64"/>
      <c r="H46" s="64"/>
      <c r="I46" s="64"/>
      <c r="J46" s="64"/>
      <c r="K46" s="64"/>
      <c r="L46" s="67" t="str">
        <f>IF(E11="","",E11)</f>
        <v xml:space="preserve"> 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6" t="s">
        <v>32</v>
      </c>
      <c r="AJ46" s="64"/>
      <c r="AK46" s="64"/>
      <c r="AL46" s="64"/>
      <c r="AM46" s="394" t="str">
        <f>IF(E17="","",E17)</f>
        <v xml:space="preserve"> </v>
      </c>
      <c r="AN46" s="394"/>
      <c r="AO46" s="394"/>
      <c r="AP46" s="394"/>
      <c r="AQ46" s="64"/>
      <c r="AR46" s="62"/>
      <c r="AS46" s="395" t="s">
        <v>49</v>
      </c>
      <c r="AT46" s="396"/>
      <c r="AU46" s="75"/>
      <c r="AV46" s="75"/>
      <c r="AW46" s="75"/>
      <c r="AX46" s="75"/>
      <c r="AY46" s="75"/>
      <c r="AZ46" s="75"/>
      <c r="BA46" s="75"/>
      <c r="BB46" s="75"/>
      <c r="BC46" s="75"/>
      <c r="BD46" s="76"/>
    </row>
    <row r="47" spans="2:56" s="1" customFormat="1" ht="13.5">
      <c r="B47" s="42"/>
      <c r="C47" s="66" t="s">
        <v>30</v>
      </c>
      <c r="D47" s="64"/>
      <c r="E47" s="64"/>
      <c r="F47" s="64"/>
      <c r="G47" s="64"/>
      <c r="H47" s="64"/>
      <c r="I47" s="64"/>
      <c r="J47" s="64"/>
      <c r="K47" s="64"/>
      <c r="L47" s="67" t="str">
        <f>IF(E14="Vyplň údaj","",E14)</f>
        <v/>
      </c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2"/>
      <c r="AS47" s="397"/>
      <c r="AT47" s="398"/>
      <c r="AU47" s="77"/>
      <c r="AV47" s="77"/>
      <c r="AW47" s="77"/>
      <c r="AX47" s="77"/>
      <c r="AY47" s="77"/>
      <c r="AZ47" s="77"/>
      <c r="BA47" s="77"/>
      <c r="BB47" s="77"/>
      <c r="BC47" s="77"/>
      <c r="BD47" s="78"/>
    </row>
    <row r="48" spans="2:56" s="1" customFormat="1" ht="10.9" customHeight="1">
      <c r="B48" s="42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2"/>
      <c r="AS48" s="399"/>
      <c r="AT48" s="400"/>
      <c r="AU48" s="43"/>
      <c r="AV48" s="43"/>
      <c r="AW48" s="43"/>
      <c r="AX48" s="43"/>
      <c r="AY48" s="43"/>
      <c r="AZ48" s="43"/>
      <c r="BA48" s="43"/>
      <c r="BB48" s="43"/>
      <c r="BC48" s="43"/>
      <c r="BD48" s="79"/>
    </row>
    <row r="49" spans="2:56" s="1" customFormat="1" ht="29.25" customHeight="1">
      <c r="B49" s="42"/>
      <c r="C49" s="401" t="s">
        <v>50</v>
      </c>
      <c r="D49" s="402"/>
      <c r="E49" s="402"/>
      <c r="F49" s="402"/>
      <c r="G49" s="402"/>
      <c r="H49" s="80"/>
      <c r="I49" s="403" t="s">
        <v>51</v>
      </c>
      <c r="J49" s="402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4" t="s">
        <v>52</v>
      </c>
      <c r="AH49" s="402"/>
      <c r="AI49" s="402"/>
      <c r="AJ49" s="402"/>
      <c r="AK49" s="402"/>
      <c r="AL49" s="402"/>
      <c r="AM49" s="402"/>
      <c r="AN49" s="403" t="s">
        <v>53</v>
      </c>
      <c r="AO49" s="402"/>
      <c r="AP49" s="402"/>
      <c r="AQ49" s="81" t="s">
        <v>54</v>
      </c>
      <c r="AR49" s="62"/>
      <c r="AS49" s="82" t="s">
        <v>55</v>
      </c>
      <c r="AT49" s="83" t="s">
        <v>56</v>
      </c>
      <c r="AU49" s="83" t="s">
        <v>57</v>
      </c>
      <c r="AV49" s="83" t="s">
        <v>58</v>
      </c>
      <c r="AW49" s="83" t="s">
        <v>59</v>
      </c>
      <c r="AX49" s="83" t="s">
        <v>60</v>
      </c>
      <c r="AY49" s="83" t="s">
        <v>61</v>
      </c>
      <c r="AZ49" s="83" t="s">
        <v>62</v>
      </c>
      <c r="BA49" s="83" t="s">
        <v>63</v>
      </c>
      <c r="BB49" s="83" t="s">
        <v>64</v>
      </c>
      <c r="BC49" s="83" t="s">
        <v>65</v>
      </c>
      <c r="BD49" s="84" t="s">
        <v>66</v>
      </c>
    </row>
    <row r="50" spans="2:56" s="1" customFormat="1" ht="10.9" customHeight="1">
      <c r="B50" s="42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2"/>
      <c r="AS50" s="85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7"/>
    </row>
    <row r="51" spans="2:90" s="4" customFormat="1" ht="32.45" customHeight="1">
      <c r="B51" s="69"/>
      <c r="C51" s="88" t="s">
        <v>67</v>
      </c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413">
        <f>ROUND(AG52+SUM(AG55:AG63)+AG76,2)</f>
        <v>0</v>
      </c>
      <c r="AH51" s="413"/>
      <c r="AI51" s="413"/>
      <c r="AJ51" s="413"/>
      <c r="AK51" s="413"/>
      <c r="AL51" s="413"/>
      <c r="AM51" s="413"/>
      <c r="AN51" s="414">
        <f aca="true" t="shared" si="0" ref="AN51:AN76">SUM(AG51,AT51)</f>
        <v>0</v>
      </c>
      <c r="AO51" s="414"/>
      <c r="AP51" s="414"/>
      <c r="AQ51" s="90" t="s">
        <v>21</v>
      </c>
      <c r="AR51" s="72"/>
      <c r="AS51" s="91">
        <f>ROUND(AS52+SUM(AS55:AS63)+AS76,2)</f>
        <v>0</v>
      </c>
      <c r="AT51" s="92">
        <f aca="true" t="shared" si="1" ref="AT51:AT76">ROUND(SUM(AV51:AW51),2)</f>
        <v>0</v>
      </c>
      <c r="AU51" s="93">
        <f>ROUND(AU52+SUM(AU55:AU63)+AU76,5)</f>
        <v>0</v>
      </c>
      <c r="AV51" s="92">
        <f>ROUND(AZ51*L26,2)</f>
        <v>0</v>
      </c>
      <c r="AW51" s="92">
        <f>ROUND(BA51*L27,2)</f>
        <v>0</v>
      </c>
      <c r="AX51" s="92">
        <f>ROUND(BB51*L26,2)</f>
        <v>0</v>
      </c>
      <c r="AY51" s="92">
        <f>ROUND(BC51*L27,2)</f>
        <v>0</v>
      </c>
      <c r="AZ51" s="92">
        <f>ROUND(AZ52+SUM(AZ55:AZ63)+AZ76,2)</f>
        <v>0</v>
      </c>
      <c r="BA51" s="92">
        <f>ROUND(BA52+SUM(BA55:BA63)+BA76,2)</f>
        <v>0</v>
      </c>
      <c r="BB51" s="92">
        <f>ROUND(BB52+SUM(BB55:BB63)+BB76,2)</f>
        <v>0</v>
      </c>
      <c r="BC51" s="92">
        <f>ROUND(BC52+SUM(BC55:BC63)+BC76,2)</f>
        <v>0</v>
      </c>
      <c r="BD51" s="94">
        <f>ROUND(BD52+SUM(BD55:BD63)+BD76,2)</f>
        <v>0</v>
      </c>
      <c r="BS51" s="95" t="s">
        <v>68</v>
      </c>
      <c r="BT51" s="95" t="s">
        <v>69</v>
      </c>
      <c r="BU51" s="96" t="s">
        <v>70</v>
      </c>
      <c r="BV51" s="95" t="s">
        <v>71</v>
      </c>
      <c r="BW51" s="95" t="s">
        <v>7</v>
      </c>
      <c r="BX51" s="95" t="s">
        <v>72</v>
      </c>
      <c r="CL51" s="95" t="s">
        <v>21</v>
      </c>
    </row>
    <row r="52" spans="2:90" s="5" customFormat="1" ht="22.5" customHeight="1">
      <c r="B52" s="97"/>
      <c r="C52" s="98"/>
      <c r="D52" s="408" t="s">
        <v>73</v>
      </c>
      <c r="E52" s="408"/>
      <c r="F52" s="408"/>
      <c r="G52" s="408"/>
      <c r="H52" s="408"/>
      <c r="I52" s="99"/>
      <c r="J52" s="408" t="s">
        <v>74</v>
      </c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7">
        <f>ROUND(SUM(AG53:AG54),2)</f>
        <v>0</v>
      </c>
      <c r="AH52" s="406"/>
      <c r="AI52" s="406"/>
      <c r="AJ52" s="406"/>
      <c r="AK52" s="406"/>
      <c r="AL52" s="406"/>
      <c r="AM52" s="406"/>
      <c r="AN52" s="405">
        <f t="shared" si="0"/>
        <v>0</v>
      </c>
      <c r="AO52" s="406"/>
      <c r="AP52" s="406"/>
      <c r="AQ52" s="100" t="s">
        <v>75</v>
      </c>
      <c r="AR52" s="101"/>
      <c r="AS52" s="102">
        <f>ROUND(SUM(AS53:AS54),2)</f>
        <v>0</v>
      </c>
      <c r="AT52" s="103">
        <f t="shared" si="1"/>
        <v>0</v>
      </c>
      <c r="AU52" s="104">
        <f>ROUND(SUM(AU53:AU54),5)</f>
        <v>0</v>
      </c>
      <c r="AV52" s="103">
        <f>ROUND(AZ52*L26,2)</f>
        <v>0</v>
      </c>
      <c r="AW52" s="103">
        <f>ROUND(BA52*L27,2)</f>
        <v>0</v>
      </c>
      <c r="AX52" s="103">
        <f>ROUND(BB52*L26,2)</f>
        <v>0</v>
      </c>
      <c r="AY52" s="103">
        <f>ROUND(BC52*L27,2)</f>
        <v>0</v>
      </c>
      <c r="AZ52" s="103">
        <f>ROUND(SUM(AZ53:AZ54),2)</f>
        <v>0</v>
      </c>
      <c r="BA52" s="103">
        <f>ROUND(SUM(BA53:BA54),2)</f>
        <v>0</v>
      </c>
      <c r="BB52" s="103">
        <f>ROUND(SUM(BB53:BB54),2)</f>
        <v>0</v>
      </c>
      <c r="BC52" s="103">
        <f>ROUND(SUM(BC53:BC54),2)</f>
        <v>0</v>
      </c>
      <c r="BD52" s="105">
        <f>ROUND(SUM(BD53:BD54),2)</f>
        <v>0</v>
      </c>
      <c r="BS52" s="106" t="s">
        <v>68</v>
      </c>
      <c r="BT52" s="106" t="s">
        <v>76</v>
      </c>
      <c r="BV52" s="106" t="s">
        <v>71</v>
      </c>
      <c r="BW52" s="106" t="s">
        <v>77</v>
      </c>
      <c r="BX52" s="106" t="s">
        <v>7</v>
      </c>
      <c r="CL52" s="106" t="s">
        <v>21</v>
      </c>
    </row>
    <row r="53" spans="1:91" s="6" customFormat="1" ht="22.5" customHeight="1">
      <c r="A53" s="107" t="s">
        <v>78</v>
      </c>
      <c r="B53" s="108"/>
      <c r="C53" s="109"/>
      <c r="D53" s="109"/>
      <c r="E53" s="411" t="s">
        <v>73</v>
      </c>
      <c r="F53" s="411"/>
      <c r="G53" s="411"/>
      <c r="H53" s="411"/>
      <c r="I53" s="411"/>
      <c r="J53" s="109"/>
      <c r="K53" s="411" t="s">
        <v>74</v>
      </c>
      <c r="L53" s="411"/>
      <c r="M53" s="411"/>
      <c r="N53" s="411"/>
      <c r="O53" s="411"/>
      <c r="P53" s="411"/>
      <c r="Q53" s="411"/>
      <c r="R53" s="411"/>
      <c r="S53" s="411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09">
        <f>'IO 01 - Komunikace, odsta...'!J27</f>
        <v>0</v>
      </c>
      <c r="AH53" s="410"/>
      <c r="AI53" s="410"/>
      <c r="AJ53" s="410"/>
      <c r="AK53" s="410"/>
      <c r="AL53" s="410"/>
      <c r="AM53" s="410"/>
      <c r="AN53" s="409">
        <f t="shared" si="0"/>
        <v>0</v>
      </c>
      <c r="AO53" s="410"/>
      <c r="AP53" s="410"/>
      <c r="AQ53" s="110" t="s">
        <v>79</v>
      </c>
      <c r="AR53" s="111"/>
      <c r="AS53" s="112">
        <v>0</v>
      </c>
      <c r="AT53" s="113">
        <f t="shared" si="1"/>
        <v>0</v>
      </c>
      <c r="AU53" s="114">
        <f>'IO 01 - Komunikace, odsta...'!P87</f>
        <v>0</v>
      </c>
      <c r="AV53" s="113">
        <f>'IO 01 - Komunikace, odsta...'!J30</f>
        <v>0</v>
      </c>
      <c r="AW53" s="113">
        <f>'IO 01 - Komunikace, odsta...'!J31</f>
        <v>0</v>
      </c>
      <c r="AX53" s="113">
        <f>'IO 01 - Komunikace, odsta...'!J32</f>
        <v>0</v>
      </c>
      <c r="AY53" s="113">
        <f>'IO 01 - Komunikace, odsta...'!J33</f>
        <v>0</v>
      </c>
      <c r="AZ53" s="113">
        <f>'IO 01 - Komunikace, odsta...'!F30</f>
        <v>0</v>
      </c>
      <c r="BA53" s="113">
        <f>'IO 01 - Komunikace, odsta...'!F31</f>
        <v>0</v>
      </c>
      <c r="BB53" s="113">
        <f>'IO 01 - Komunikace, odsta...'!F32</f>
        <v>0</v>
      </c>
      <c r="BC53" s="113">
        <f>'IO 01 - Komunikace, odsta...'!F33</f>
        <v>0</v>
      </c>
      <c r="BD53" s="115">
        <f>'IO 01 - Komunikace, odsta...'!F34</f>
        <v>0</v>
      </c>
      <c r="BT53" s="116" t="s">
        <v>80</v>
      </c>
      <c r="BU53" s="116" t="s">
        <v>81</v>
      </c>
      <c r="BV53" s="116" t="s">
        <v>71</v>
      </c>
      <c r="BW53" s="116" t="s">
        <v>77</v>
      </c>
      <c r="BX53" s="116" t="s">
        <v>7</v>
      </c>
      <c r="CL53" s="116" t="s">
        <v>21</v>
      </c>
      <c r="CM53" s="116" t="s">
        <v>80</v>
      </c>
    </row>
    <row r="54" spans="1:90" s="6" customFormat="1" ht="22.5" customHeight="1">
      <c r="A54" s="107" t="s">
        <v>78</v>
      </c>
      <c r="B54" s="108"/>
      <c r="C54" s="109"/>
      <c r="D54" s="109"/>
      <c r="E54" s="411" t="s">
        <v>73</v>
      </c>
      <c r="F54" s="411"/>
      <c r="G54" s="411"/>
      <c r="H54" s="411"/>
      <c r="I54" s="411"/>
      <c r="J54" s="109"/>
      <c r="K54" s="411" t="s">
        <v>82</v>
      </c>
      <c r="L54" s="411"/>
      <c r="M54" s="411"/>
      <c r="N54" s="411"/>
      <c r="O54" s="411"/>
      <c r="P54" s="411"/>
      <c r="Q54" s="411"/>
      <c r="R54" s="411"/>
      <c r="S54" s="411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09">
        <f>'IO 01 - Sanace podloží dl...'!J29</f>
        <v>0</v>
      </c>
      <c r="AH54" s="410"/>
      <c r="AI54" s="410"/>
      <c r="AJ54" s="410"/>
      <c r="AK54" s="410"/>
      <c r="AL54" s="410"/>
      <c r="AM54" s="410"/>
      <c r="AN54" s="409">
        <f t="shared" si="0"/>
        <v>0</v>
      </c>
      <c r="AO54" s="410"/>
      <c r="AP54" s="410"/>
      <c r="AQ54" s="110" t="s">
        <v>79</v>
      </c>
      <c r="AR54" s="111"/>
      <c r="AS54" s="112">
        <v>0</v>
      </c>
      <c r="AT54" s="113">
        <f t="shared" si="1"/>
        <v>0</v>
      </c>
      <c r="AU54" s="114">
        <f>'IO 01 - Sanace podloží dl...'!P86</f>
        <v>0</v>
      </c>
      <c r="AV54" s="113">
        <f>'IO 01 - Sanace podloží dl...'!J32</f>
        <v>0</v>
      </c>
      <c r="AW54" s="113">
        <f>'IO 01 - Sanace podloží dl...'!J33</f>
        <v>0</v>
      </c>
      <c r="AX54" s="113">
        <f>'IO 01 - Sanace podloží dl...'!J34</f>
        <v>0</v>
      </c>
      <c r="AY54" s="113">
        <f>'IO 01 - Sanace podloží dl...'!J35</f>
        <v>0</v>
      </c>
      <c r="AZ54" s="113">
        <f>'IO 01 - Sanace podloží dl...'!F32</f>
        <v>0</v>
      </c>
      <c r="BA54" s="113">
        <f>'IO 01 - Sanace podloží dl...'!F33</f>
        <v>0</v>
      </c>
      <c r="BB54" s="113">
        <f>'IO 01 - Sanace podloží dl...'!F34</f>
        <v>0</v>
      </c>
      <c r="BC54" s="113">
        <f>'IO 01 - Sanace podloží dl...'!F35</f>
        <v>0</v>
      </c>
      <c r="BD54" s="115">
        <f>'IO 01 - Sanace podloží dl...'!F36</f>
        <v>0</v>
      </c>
      <c r="BT54" s="116" t="s">
        <v>80</v>
      </c>
      <c r="BV54" s="116" t="s">
        <v>71</v>
      </c>
      <c r="BW54" s="116" t="s">
        <v>83</v>
      </c>
      <c r="BX54" s="116" t="s">
        <v>77</v>
      </c>
      <c r="CL54" s="116" t="s">
        <v>21</v>
      </c>
    </row>
    <row r="55" spans="1:91" s="5" customFormat="1" ht="37.5" customHeight="1">
      <c r="A55" s="107" t="s">
        <v>78</v>
      </c>
      <c r="B55" s="97"/>
      <c r="C55" s="98"/>
      <c r="D55" s="408" t="s">
        <v>84</v>
      </c>
      <c r="E55" s="408"/>
      <c r="F55" s="408"/>
      <c r="G55" s="408"/>
      <c r="H55" s="408"/>
      <c r="I55" s="99"/>
      <c r="J55" s="408" t="s">
        <v>85</v>
      </c>
      <c r="K55" s="408"/>
      <c r="L55" s="408"/>
      <c r="M55" s="408"/>
      <c r="N55" s="408"/>
      <c r="O55" s="408"/>
      <c r="P55" s="408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08"/>
      <c r="AF55" s="408"/>
      <c r="AG55" s="405">
        <f>'IO 02 - Zrušení stávající...'!J27</f>
        <v>0</v>
      </c>
      <c r="AH55" s="406"/>
      <c r="AI55" s="406"/>
      <c r="AJ55" s="406"/>
      <c r="AK55" s="406"/>
      <c r="AL55" s="406"/>
      <c r="AM55" s="406"/>
      <c r="AN55" s="405">
        <f t="shared" si="0"/>
        <v>0</v>
      </c>
      <c r="AO55" s="406"/>
      <c r="AP55" s="406"/>
      <c r="AQ55" s="100" t="s">
        <v>75</v>
      </c>
      <c r="AR55" s="101"/>
      <c r="AS55" s="102">
        <v>0</v>
      </c>
      <c r="AT55" s="103">
        <f t="shared" si="1"/>
        <v>0</v>
      </c>
      <c r="AU55" s="104">
        <f>'IO 02 - Zrušení stávající...'!P76</f>
        <v>0</v>
      </c>
      <c r="AV55" s="103">
        <f>'IO 02 - Zrušení stávající...'!J30</f>
        <v>0</v>
      </c>
      <c r="AW55" s="103">
        <f>'IO 02 - Zrušení stávající...'!J31</f>
        <v>0</v>
      </c>
      <c r="AX55" s="103">
        <f>'IO 02 - Zrušení stávající...'!J32</f>
        <v>0</v>
      </c>
      <c r="AY55" s="103">
        <f>'IO 02 - Zrušení stávající...'!J33</f>
        <v>0</v>
      </c>
      <c r="AZ55" s="103">
        <f>'IO 02 - Zrušení stávající...'!F30</f>
        <v>0</v>
      </c>
      <c r="BA55" s="103">
        <f>'IO 02 - Zrušení stávající...'!F31</f>
        <v>0</v>
      </c>
      <c r="BB55" s="103">
        <f>'IO 02 - Zrušení stávající...'!F32</f>
        <v>0</v>
      </c>
      <c r="BC55" s="103">
        <f>'IO 02 - Zrušení stávající...'!F33</f>
        <v>0</v>
      </c>
      <c r="BD55" s="105">
        <f>'IO 02 - Zrušení stávající...'!F34</f>
        <v>0</v>
      </c>
      <c r="BT55" s="106" t="s">
        <v>76</v>
      </c>
      <c r="BV55" s="106" t="s">
        <v>71</v>
      </c>
      <c r="BW55" s="106" t="s">
        <v>86</v>
      </c>
      <c r="BX55" s="106" t="s">
        <v>7</v>
      </c>
      <c r="CL55" s="106" t="s">
        <v>21</v>
      </c>
      <c r="CM55" s="106" t="s">
        <v>80</v>
      </c>
    </row>
    <row r="56" spans="1:91" s="5" customFormat="1" ht="22.5" customHeight="1">
      <c r="A56" s="107" t="s">
        <v>78</v>
      </c>
      <c r="B56" s="97"/>
      <c r="C56" s="98"/>
      <c r="D56" s="408" t="s">
        <v>87</v>
      </c>
      <c r="E56" s="408"/>
      <c r="F56" s="408"/>
      <c r="G56" s="408"/>
      <c r="H56" s="408"/>
      <c r="I56" s="99"/>
      <c r="J56" s="408" t="s">
        <v>88</v>
      </c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8"/>
      <c r="AA56" s="408"/>
      <c r="AB56" s="408"/>
      <c r="AC56" s="408"/>
      <c r="AD56" s="408"/>
      <c r="AE56" s="408"/>
      <c r="AF56" s="408"/>
      <c r="AG56" s="405">
        <f>'IO 03 - Nová přípojka vod...'!J27</f>
        <v>0</v>
      </c>
      <c r="AH56" s="406"/>
      <c r="AI56" s="406"/>
      <c r="AJ56" s="406"/>
      <c r="AK56" s="406"/>
      <c r="AL56" s="406"/>
      <c r="AM56" s="406"/>
      <c r="AN56" s="405">
        <f t="shared" si="0"/>
        <v>0</v>
      </c>
      <c r="AO56" s="406"/>
      <c r="AP56" s="406"/>
      <c r="AQ56" s="100" t="s">
        <v>75</v>
      </c>
      <c r="AR56" s="101"/>
      <c r="AS56" s="102">
        <v>0</v>
      </c>
      <c r="AT56" s="103">
        <f t="shared" si="1"/>
        <v>0</v>
      </c>
      <c r="AU56" s="104">
        <f>'IO 03 - Nová přípojka vod...'!P76</f>
        <v>0</v>
      </c>
      <c r="AV56" s="103">
        <f>'IO 03 - Nová přípojka vod...'!J30</f>
        <v>0</v>
      </c>
      <c r="AW56" s="103">
        <f>'IO 03 - Nová přípojka vod...'!J31</f>
        <v>0</v>
      </c>
      <c r="AX56" s="103">
        <f>'IO 03 - Nová přípojka vod...'!J32</f>
        <v>0</v>
      </c>
      <c r="AY56" s="103">
        <f>'IO 03 - Nová přípojka vod...'!J33</f>
        <v>0</v>
      </c>
      <c r="AZ56" s="103">
        <f>'IO 03 - Nová přípojka vod...'!F30</f>
        <v>0</v>
      </c>
      <c r="BA56" s="103">
        <f>'IO 03 - Nová přípojka vod...'!F31</f>
        <v>0</v>
      </c>
      <c r="BB56" s="103">
        <f>'IO 03 - Nová přípojka vod...'!F32</f>
        <v>0</v>
      </c>
      <c r="BC56" s="103">
        <f>'IO 03 - Nová přípojka vod...'!F33</f>
        <v>0</v>
      </c>
      <c r="BD56" s="105">
        <f>'IO 03 - Nová přípojka vod...'!F34</f>
        <v>0</v>
      </c>
      <c r="BT56" s="106" t="s">
        <v>76</v>
      </c>
      <c r="BV56" s="106" t="s">
        <v>71</v>
      </c>
      <c r="BW56" s="106" t="s">
        <v>89</v>
      </c>
      <c r="BX56" s="106" t="s">
        <v>7</v>
      </c>
      <c r="CL56" s="106" t="s">
        <v>21</v>
      </c>
      <c r="CM56" s="106" t="s">
        <v>80</v>
      </c>
    </row>
    <row r="57" spans="1:91" s="5" customFormat="1" ht="22.5" customHeight="1">
      <c r="A57" s="107" t="s">
        <v>78</v>
      </c>
      <c r="B57" s="97"/>
      <c r="C57" s="98"/>
      <c r="D57" s="408" t="s">
        <v>90</v>
      </c>
      <c r="E57" s="408"/>
      <c r="F57" s="408"/>
      <c r="G57" s="408"/>
      <c r="H57" s="408"/>
      <c r="I57" s="99"/>
      <c r="J57" s="408" t="s">
        <v>91</v>
      </c>
      <c r="K57" s="408"/>
      <c r="L57" s="408"/>
      <c r="M57" s="408"/>
      <c r="N57" s="408"/>
      <c r="O57" s="408"/>
      <c r="P57" s="408"/>
      <c r="Q57" s="408"/>
      <c r="R57" s="408"/>
      <c r="S57" s="408"/>
      <c r="T57" s="408"/>
      <c r="U57" s="408"/>
      <c r="V57" s="408"/>
      <c r="W57" s="408"/>
      <c r="X57" s="408"/>
      <c r="Y57" s="408"/>
      <c r="Z57" s="408"/>
      <c r="AA57" s="408"/>
      <c r="AB57" s="408"/>
      <c r="AC57" s="408"/>
      <c r="AD57" s="408"/>
      <c r="AE57" s="408"/>
      <c r="AF57" s="408"/>
      <c r="AG57" s="405">
        <f>'IO 04.1 - Nová přípojka s...'!J27</f>
        <v>0</v>
      </c>
      <c r="AH57" s="406"/>
      <c r="AI57" s="406"/>
      <c r="AJ57" s="406"/>
      <c r="AK57" s="406"/>
      <c r="AL57" s="406"/>
      <c r="AM57" s="406"/>
      <c r="AN57" s="405">
        <f t="shared" si="0"/>
        <v>0</v>
      </c>
      <c r="AO57" s="406"/>
      <c r="AP57" s="406"/>
      <c r="AQ57" s="100" t="s">
        <v>75</v>
      </c>
      <c r="AR57" s="101"/>
      <c r="AS57" s="102">
        <v>0</v>
      </c>
      <c r="AT57" s="103">
        <f t="shared" si="1"/>
        <v>0</v>
      </c>
      <c r="AU57" s="104">
        <f>'IO 04.1 - Nová přípojka s...'!P76</f>
        <v>0</v>
      </c>
      <c r="AV57" s="103">
        <f>'IO 04.1 - Nová přípojka s...'!J30</f>
        <v>0</v>
      </c>
      <c r="AW57" s="103">
        <f>'IO 04.1 - Nová přípojka s...'!J31</f>
        <v>0</v>
      </c>
      <c r="AX57" s="103">
        <f>'IO 04.1 - Nová přípojka s...'!J32</f>
        <v>0</v>
      </c>
      <c r="AY57" s="103">
        <f>'IO 04.1 - Nová přípojka s...'!J33</f>
        <v>0</v>
      </c>
      <c r="AZ57" s="103">
        <f>'IO 04.1 - Nová přípojka s...'!F30</f>
        <v>0</v>
      </c>
      <c r="BA57" s="103">
        <f>'IO 04.1 - Nová přípojka s...'!F31</f>
        <v>0</v>
      </c>
      <c r="BB57" s="103">
        <f>'IO 04.1 - Nová přípojka s...'!F32</f>
        <v>0</v>
      </c>
      <c r="BC57" s="103">
        <f>'IO 04.1 - Nová přípojka s...'!F33</f>
        <v>0</v>
      </c>
      <c r="BD57" s="105">
        <f>'IO 04.1 - Nová přípojka s...'!F34</f>
        <v>0</v>
      </c>
      <c r="BT57" s="106" t="s">
        <v>76</v>
      </c>
      <c r="BV57" s="106" t="s">
        <v>71</v>
      </c>
      <c r="BW57" s="106" t="s">
        <v>92</v>
      </c>
      <c r="BX57" s="106" t="s">
        <v>7</v>
      </c>
      <c r="CL57" s="106" t="s">
        <v>21</v>
      </c>
      <c r="CM57" s="106" t="s">
        <v>80</v>
      </c>
    </row>
    <row r="58" spans="1:91" s="5" customFormat="1" ht="22.5" customHeight="1">
      <c r="A58" s="107" t="s">
        <v>78</v>
      </c>
      <c r="B58" s="97"/>
      <c r="C58" s="98"/>
      <c r="D58" s="408" t="s">
        <v>93</v>
      </c>
      <c r="E58" s="408"/>
      <c r="F58" s="408"/>
      <c r="G58" s="408"/>
      <c r="H58" s="408"/>
      <c r="I58" s="99"/>
      <c r="J58" s="408" t="s">
        <v>94</v>
      </c>
      <c r="K58" s="408"/>
      <c r="L58" s="408"/>
      <c r="M58" s="408"/>
      <c r="N58" s="408"/>
      <c r="O58" s="408"/>
      <c r="P58" s="408"/>
      <c r="Q58" s="408"/>
      <c r="R58" s="408"/>
      <c r="S58" s="408"/>
      <c r="T58" s="408"/>
      <c r="U58" s="408"/>
      <c r="V58" s="408"/>
      <c r="W58" s="408"/>
      <c r="X58" s="408"/>
      <c r="Y58" s="408"/>
      <c r="Z58" s="408"/>
      <c r="AA58" s="408"/>
      <c r="AB58" s="408"/>
      <c r="AC58" s="408"/>
      <c r="AD58" s="408"/>
      <c r="AE58" s="408"/>
      <c r="AF58" s="408"/>
      <c r="AG58" s="405">
        <f>'IO 04.2 - Nová přípojka d...'!J27</f>
        <v>0</v>
      </c>
      <c r="AH58" s="406"/>
      <c r="AI58" s="406"/>
      <c r="AJ58" s="406"/>
      <c r="AK58" s="406"/>
      <c r="AL58" s="406"/>
      <c r="AM58" s="406"/>
      <c r="AN58" s="405">
        <f t="shared" si="0"/>
        <v>0</v>
      </c>
      <c r="AO58" s="406"/>
      <c r="AP58" s="406"/>
      <c r="AQ58" s="100" t="s">
        <v>75</v>
      </c>
      <c r="AR58" s="101"/>
      <c r="AS58" s="102">
        <v>0</v>
      </c>
      <c r="AT58" s="103">
        <f t="shared" si="1"/>
        <v>0</v>
      </c>
      <c r="AU58" s="104">
        <f>'IO 04.2 - Nová přípojka d...'!P76</f>
        <v>0</v>
      </c>
      <c r="AV58" s="103">
        <f>'IO 04.2 - Nová přípojka d...'!J30</f>
        <v>0</v>
      </c>
      <c r="AW58" s="103">
        <f>'IO 04.2 - Nová přípojka d...'!J31</f>
        <v>0</v>
      </c>
      <c r="AX58" s="103">
        <f>'IO 04.2 - Nová přípojka d...'!J32</f>
        <v>0</v>
      </c>
      <c r="AY58" s="103">
        <f>'IO 04.2 - Nová přípojka d...'!J33</f>
        <v>0</v>
      </c>
      <c r="AZ58" s="103">
        <f>'IO 04.2 - Nová přípojka d...'!F30</f>
        <v>0</v>
      </c>
      <c r="BA58" s="103">
        <f>'IO 04.2 - Nová přípojka d...'!F31</f>
        <v>0</v>
      </c>
      <c r="BB58" s="103">
        <f>'IO 04.2 - Nová přípojka d...'!F32</f>
        <v>0</v>
      </c>
      <c r="BC58" s="103">
        <f>'IO 04.2 - Nová přípojka d...'!F33</f>
        <v>0</v>
      </c>
      <c r="BD58" s="105">
        <f>'IO 04.2 - Nová přípojka d...'!F34</f>
        <v>0</v>
      </c>
      <c r="BT58" s="106" t="s">
        <v>76</v>
      </c>
      <c r="BV58" s="106" t="s">
        <v>71</v>
      </c>
      <c r="BW58" s="106" t="s">
        <v>95</v>
      </c>
      <c r="BX58" s="106" t="s">
        <v>7</v>
      </c>
      <c r="CL58" s="106" t="s">
        <v>21</v>
      </c>
      <c r="CM58" s="106" t="s">
        <v>80</v>
      </c>
    </row>
    <row r="59" spans="1:91" s="5" customFormat="1" ht="37.5" customHeight="1">
      <c r="A59" s="107" t="s">
        <v>78</v>
      </c>
      <c r="B59" s="97"/>
      <c r="C59" s="98"/>
      <c r="D59" s="408" t="s">
        <v>96</v>
      </c>
      <c r="E59" s="408"/>
      <c r="F59" s="408"/>
      <c r="G59" s="408"/>
      <c r="H59" s="408"/>
      <c r="I59" s="99"/>
      <c r="J59" s="408" t="s">
        <v>97</v>
      </c>
      <c r="K59" s="408"/>
      <c r="L59" s="408"/>
      <c r="M59" s="408"/>
      <c r="N59" s="408"/>
      <c r="O59" s="408"/>
      <c r="P59" s="408"/>
      <c r="Q59" s="408"/>
      <c r="R59" s="408"/>
      <c r="S59" s="408"/>
      <c r="T59" s="408"/>
      <c r="U59" s="408"/>
      <c r="V59" s="408"/>
      <c r="W59" s="408"/>
      <c r="X59" s="408"/>
      <c r="Y59" s="408"/>
      <c r="Z59" s="408"/>
      <c r="AA59" s="408"/>
      <c r="AB59" s="408"/>
      <c r="AC59" s="408"/>
      <c r="AD59" s="408"/>
      <c r="AE59" s="408"/>
      <c r="AF59" s="408"/>
      <c r="AG59" s="405">
        <f>'IO 05 - Rekonstrukce skří...'!J27</f>
        <v>0</v>
      </c>
      <c r="AH59" s="406"/>
      <c r="AI59" s="406"/>
      <c r="AJ59" s="406"/>
      <c r="AK59" s="406"/>
      <c r="AL59" s="406"/>
      <c r="AM59" s="406"/>
      <c r="AN59" s="405">
        <f t="shared" si="0"/>
        <v>0</v>
      </c>
      <c r="AO59" s="406"/>
      <c r="AP59" s="406"/>
      <c r="AQ59" s="100" t="s">
        <v>75</v>
      </c>
      <c r="AR59" s="101"/>
      <c r="AS59" s="102">
        <v>0</v>
      </c>
      <c r="AT59" s="103">
        <f t="shared" si="1"/>
        <v>0</v>
      </c>
      <c r="AU59" s="104">
        <f>'IO 05 - Rekonstrukce skří...'!P76</f>
        <v>0</v>
      </c>
      <c r="AV59" s="103">
        <f>'IO 05 - Rekonstrukce skří...'!J30</f>
        <v>0</v>
      </c>
      <c r="AW59" s="103">
        <f>'IO 05 - Rekonstrukce skří...'!J31</f>
        <v>0</v>
      </c>
      <c r="AX59" s="103">
        <f>'IO 05 - Rekonstrukce skří...'!J32</f>
        <v>0</v>
      </c>
      <c r="AY59" s="103">
        <f>'IO 05 - Rekonstrukce skří...'!J33</f>
        <v>0</v>
      </c>
      <c r="AZ59" s="103">
        <f>'IO 05 - Rekonstrukce skří...'!F30</f>
        <v>0</v>
      </c>
      <c r="BA59" s="103">
        <f>'IO 05 - Rekonstrukce skří...'!F31</f>
        <v>0</v>
      </c>
      <c r="BB59" s="103">
        <f>'IO 05 - Rekonstrukce skří...'!F32</f>
        <v>0</v>
      </c>
      <c r="BC59" s="103">
        <f>'IO 05 - Rekonstrukce skří...'!F33</f>
        <v>0</v>
      </c>
      <c r="BD59" s="105">
        <f>'IO 05 - Rekonstrukce skří...'!F34</f>
        <v>0</v>
      </c>
      <c r="BT59" s="106" t="s">
        <v>76</v>
      </c>
      <c r="BV59" s="106" t="s">
        <v>71</v>
      </c>
      <c r="BW59" s="106" t="s">
        <v>98</v>
      </c>
      <c r="BX59" s="106" t="s">
        <v>7</v>
      </c>
      <c r="CL59" s="106" t="s">
        <v>21</v>
      </c>
      <c r="CM59" s="106" t="s">
        <v>80</v>
      </c>
    </row>
    <row r="60" spans="1:91" s="5" customFormat="1" ht="22.5" customHeight="1">
      <c r="A60" s="107" t="s">
        <v>78</v>
      </c>
      <c r="B60" s="97"/>
      <c r="C60" s="98"/>
      <c r="D60" s="408" t="s">
        <v>99</v>
      </c>
      <c r="E60" s="408"/>
      <c r="F60" s="408"/>
      <c r="G60" s="408"/>
      <c r="H60" s="408"/>
      <c r="I60" s="99"/>
      <c r="J60" s="408" t="s">
        <v>100</v>
      </c>
      <c r="K60" s="408"/>
      <c r="L60" s="408"/>
      <c r="M60" s="408"/>
      <c r="N60" s="408"/>
      <c r="O60" s="408"/>
      <c r="P60" s="408"/>
      <c r="Q60" s="408"/>
      <c r="R60" s="408"/>
      <c r="S60" s="408"/>
      <c r="T60" s="408"/>
      <c r="U60" s="408"/>
      <c r="V60" s="408"/>
      <c r="W60" s="408"/>
      <c r="X60" s="408"/>
      <c r="Y60" s="408"/>
      <c r="Z60" s="408"/>
      <c r="AA60" s="408"/>
      <c r="AB60" s="408"/>
      <c r="AC60" s="408"/>
      <c r="AD60" s="408"/>
      <c r="AE60" s="408"/>
      <c r="AF60" s="408"/>
      <c r="AG60" s="405">
        <f>'IO 06 - Úprava stávající ...'!J27</f>
        <v>0</v>
      </c>
      <c r="AH60" s="406"/>
      <c r="AI60" s="406"/>
      <c r="AJ60" s="406"/>
      <c r="AK60" s="406"/>
      <c r="AL60" s="406"/>
      <c r="AM60" s="406"/>
      <c r="AN60" s="405">
        <f t="shared" si="0"/>
        <v>0</v>
      </c>
      <c r="AO60" s="406"/>
      <c r="AP60" s="406"/>
      <c r="AQ60" s="100" t="s">
        <v>75</v>
      </c>
      <c r="AR60" s="101"/>
      <c r="AS60" s="102">
        <v>0</v>
      </c>
      <c r="AT60" s="103">
        <f t="shared" si="1"/>
        <v>0</v>
      </c>
      <c r="AU60" s="104">
        <f>'IO 06 - Úprava stávající ...'!P76</f>
        <v>0</v>
      </c>
      <c r="AV60" s="103">
        <f>'IO 06 - Úprava stávající ...'!J30</f>
        <v>0</v>
      </c>
      <c r="AW60" s="103">
        <f>'IO 06 - Úprava stávající ...'!J31</f>
        <v>0</v>
      </c>
      <c r="AX60" s="103">
        <f>'IO 06 - Úprava stávající ...'!J32</f>
        <v>0</v>
      </c>
      <c r="AY60" s="103">
        <f>'IO 06 - Úprava stávající ...'!J33</f>
        <v>0</v>
      </c>
      <c r="AZ60" s="103">
        <f>'IO 06 - Úprava stávající ...'!F30</f>
        <v>0</v>
      </c>
      <c r="BA60" s="103">
        <f>'IO 06 - Úprava stávající ...'!F31</f>
        <v>0</v>
      </c>
      <c r="BB60" s="103">
        <f>'IO 06 - Úprava stávající ...'!F32</f>
        <v>0</v>
      </c>
      <c r="BC60" s="103">
        <f>'IO 06 - Úprava stávající ...'!F33</f>
        <v>0</v>
      </c>
      <c r="BD60" s="105">
        <f>'IO 06 - Úprava stávající ...'!F34</f>
        <v>0</v>
      </c>
      <c r="BT60" s="106" t="s">
        <v>76</v>
      </c>
      <c r="BV60" s="106" t="s">
        <v>71</v>
      </c>
      <c r="BW60" s="106" t="s">
        <v>101</v>
      </c>
      <c r="BX60" s="106" t="s">
        <v>7</v>
      </c>
      <c r="CL60" s="106" t="s">
        <v>21</v>
      </c>
      <c r="CM60" s="106" t="s">
        <v>80</v>
      </c>
    </row>
    <row r="61" spans="1:91" s="5" customFormat="1" ht="22.5" customHeight="1">
      <c r="A61" s="107" t="s">
        <v>78</v>
      </c>
      <c r="B61" s="97"/>
      <c r="C61" s="98"/>
      <c r="D61" s="408" t="s">
        <v>102</v>
      </c>
      <c r="E61" s="408"/>
      <c r="F61" s="408"/>
      <c r="G61" s="408"/>
      <c r="H61" s="408"/>
      <c r="I61" s="99"/>
      <c r="J61" s="408" t="s">
        <v>103</v>
      </c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5">
        <f>'IO 07 - Signalizace výjez...'!J27</f>
        <v>0</v>
      </c>
      <c r="AH61" s="406"/>
      <c r="AI61" s="406"/>
      <c r="AJ61" s="406"/>
      <c r="AK61" s="406"/>
      <c r="AL61" s="406"/>
      <c r="AM61" s="406"/>
      <c r="AN61" s="405">
        <f t="shared" si="0"/>
        <v>0</v>
      </c>
      <c r="AO61" s="406"/>
      <c r="AP61" s="406"/>
      <c r="AQ61" s="100" t="s">
        <v>75</v>
      </c>
      <c r="AR61" s="101"/>
      <c r="AS61" s="102">
        <v>0</v>
      </c>
      <c r="AT61" s="103">
        <f t="shared" si="1"/>
        <v>0</v>
      </c>
      <c r="AU61" s="104">
        <f>'IO 07 - Signalizace výjez...'!P76</f>
        <v>0</v>
      </c>
      <c r="AV61" s="103">
        <f>'IO 07 - Signalizace výjez...'!J30</f>
        <v>0</v>
      </c>
      <c r="AW61" s="103">
        <f>'IO 07 - Signalizace výjez...'!J31</f>
        <v>0</v>
      </c>
      <c r="AX61" s="103">
        <f>'IO 07 - Signalizace výjez...'!J32</f>
        <v>0</v>
      </c>
      <c r="AY61" s="103">
        <f>'IO 07 - Signalizace výjez...'!J33</f>
        <v>0</v>
      </c>
      <c r="AZ61" s="103">
        <f>'IO 07 - Signalizace výjez...'!F30</f>
        <v>0</v>
      </c>
      <c r="BA61" s="103">
        <f>'IO 07 - Signalizace výjez...'!F31</f>
        <v>0</v>
      </c>
      <c r="BB61" s="103">
        <f>'IO 07 - Signalizace výjez...'!F32</f>
        <v>0</v>
      </c>
      <c r="BC61" s="103">
        <f>'IO 07 - Signalizace výjez...'!F33</f>
        <v>0</v>
      </c>
      <c r="BD61" s="105">
        <f>'IO 07 - Signalizace výjez...'!F34</f>
        <v>0</v>
      </c>
      <c r="BT61" s="106" t="s">
        <v>76</v>
      </c>
      <c r="BV61" s="106" t="s">
        <v>71</v>
      </c>
      <c r="BW61" s="106" t="s">
        <v>104</v>
      </c>
      <c r="BX61" s="106" t="s">
        <v>7</v>
      </c>
      <c r="CL61" s="106" t="s">
        <v>21</v>
      </c>
      <c r="CM61" s="106" t="s">
        <v>80</v>
      </c>
    </row>
    <row r="62" spans="1:91" s="5" customFormat="1" ht="22.5" customHeight="1">
      <c r="A62" s="107" t="s">
        <v>78</v>
      </c>
      <c r="B62" s="97"/>
      <c r="C62" s="98"/>
      <c r="D62" s="408" t="s">
        <v>105</v>
      </c>
      <c r="E62" s="408"/>
      <c r="F62" s="408"/>
      <c r="G62" s="408"/>
      <c r="H62" s="408"/>
      <c r="I62" s="99"/>
      <c r="J62" s="408" t="s">
        <v>106</v>
      </c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5">
        <f>'SO 01 - Demolice objektu ...'!J27</f>
        <v>0</v>
      </c>
      <c r="AH62" s="406"/>
      <c r="AI62" s="406"/>
      <c r="AJ62" s="406"/>
      <c r="AK62" s="406"/>
      <c r="AL62" s="406"/>
      <c r="AM62" s="406"/>
      <c r="AN62" s="405">
        <f t="shared" si="0"/>
        <v>0</v>
      </c>
      <c r="AO62" s="406"/>
      <c r="AP62" s="406"/>
      <c r="AQ62" s="100" t="s">
        <v>107</v>
      </c>
      <c r="AR62" s="101"/>
      <c r="AS62" s="102">
        <v>0</v>
      </c>
      <c r="AT62" s="103">
        <f t="shared" si="1"/>
        <v>0</v>
      </c>
      <c r="AU62" s="104">
        <f>'SO 01 - Demolice objektu ...'!P81</f>
        <v>0</v>
      </c>
      <c r="AV62" s="103">
        <f>'SO 01 - Demolice objektu ...'!J30</f>
        <v>0</v>
      </c>
      <c r="AW62" s="103">
        <f>'SO 01 - Demolice objektu ...'!J31</f>
        <v>0</v>
      </c>
      <c r="AX62" s="103">
        <f>'SO 01 - Demolice objektu ...'!J32</f>
        <v>0</v>
      </c>
      <c r="AY62" s="103">
        <f>'SO 01 - Demolice objektu ...'!J33</f>
        <v>0</v>
      </c>
      <c r="AZ62" s="103">
        <f>'SO 01 - Demolice objektu ...'!F30</f>
        <v>0</v>
      </c>
      <c r="BA62" s="103">
        <f>'SO 01 - Demolice objektu ...'!F31</f>
        <v>0</v>
      </c>
      <c r="BB62" s="103">
        <f>'SO 01 - Demolice objektu ...'!F32</f>
        <v>0</v>
      </c>
      <c r="BC62" s="103">
        <f>'SO 01 - Demolice objektu ...'!F33</f>
        <v>0</v>
      </c>
      <c r="BD62" s="105">
        <f>'SO 01 - Demolice objektu ...'!F34</f>
        <v>0</v>
      </c>
      <c r="BT62" s="106" t="s">
        <v>76</v>
      </c>
      <c r="BV62" s="106" t="s">
        <v>71</v>
      </c>
      <c r="BW62" s="106" t="s">
        <v>108</v>
      </c>
      <c r="BX62" s="106" t="s">
        <v>7</v>
      </c>
      <c r="CL62" s="106" t="s">
        <v>21</v>
      </c>
      <c r="CM62" s="106" t="s">
        <v>80</v>
      </c>
    </row>
    <row r="63" spans="2:91" s="5" customFormat="1" ht="22.5" customHeight="1">
      <c r="B63" s="97"/>
      <c r="C63" s="98"/>
      <c r="D63" s="408" t="s">
        <v>109</v>
      </c>
      <c r="E63" s="408"/>
      <c r="F63" s="408"/>
      <c r="G63" s="408"/>
      <c r="H63" s="408"/>
      <c r="I63" s="99"/>
      <c r="J63" s="408" t="s">
        <v>110</v>
      </c>
      <c r="K63" s="408"/>
      <c r="L63" s="408"/>
      <c r="M63" s="408"/>
      <c r="N63" s="408"/>
      <c r="O63" s="408"/>
      <c r="P63" s="408"/>
      <c r="Q63" s="408"/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408"/>
      <c r="AC63" s="408"/>
      <c r="AD63" s="408"/>
      <c r="AE63" s="408"/>
      <c r="AF63" s="408"/>
      <c r="AG63" s="407">
        <f>ROUND(AG64+AG68+AG69,2)</f>
        <v>0</v>
      </c>
      <c r="AH63" s="406"/>
      <c r="AI63" s="406"/>
      <c r="AJ63" s="406"/>
      <c r="AK63" s="406"/>
      <c r="AL63" s="406"/>
      <c r="AM63" s="406"/>
      <c r="AN63" s="405">
        <f t="shared" si="0"/>
        <v>0</v>
      </c>
      <c r="AO63" s="406"/>
      <c r="AP63" s="406"/>
      <c r="AQ63" s="100" t="s">
        <v>107</v>
      </c>
      <c r="AR63" s="101"/>
      <c r="AS63" s="102">
        <f>ROUND(AS64+AS68+AS69,2)</f>
        <v>0</v>
      </c>
      <c r="AT63" s="103">
        <f t="shared" si="1"/>
        <v>0</v>
      </c>
      <c r="AU63" s="104">
        <f>ROUND(AU64+AU68+AU69,5)</f>
        <v>0</v>
      </c>
      <c r="AV63" s="103">
        <f>ROUND(AZ63*L26,2)</f>
        <v>0</v>
      </c>
      <c r="AW63" s="103">
        <f>ROUND(BA63*L27,2)</f>
        <v>0</v>
      </c>
      <c r="AX63" s="103">
        <f>ROUND(BB63*L26,2)</f>
        <v>0</v>
      </c>
      <c r="AY63" s="103">
        <f>ROUND(BC63*L27,2)</f>
        <v>0</v>
      </c>
      <c r="AZ63" s="103">
        <f>ROUND(AZ64+AZ68+AZ69,2)</f>
        <v>0</v>
      </c>
      <c r="BA63" s="103">
        <f>ROUND(BA64+BA68+BA69,2)</f>
        <v>0</v>
      </c>
      <c r="BB63" s="103">
        <f>ROUND(BB64+BB68+BB69,2)</f>
        <v>0</v>
      </c>
      <c r="BC63" s="103">
        <f>ROUND(BC64+BC68+BC69,2)</f>
        <v>0</v>
      </c>
      <c r="BD63" s="105">
        <f>ROUND(BD64+BD68+BD69,2)</f>
        <v>0</v>
      </c>
      <c r="BS63" s="106" t="s">
        <v>68</v>
      </c>
      <c r="BT63" s="106" t="s">
        <v>76</v>
      </c>
      <c r="BU63" s="106" t="s">
        <v>70</v>
      </c>
      <c r="BV63" s="106" t="s">
        <v>71</v>
      </c>
      <c r="BW63" s="106" t="s">
        <v>111</v>
      </c>
      <c r="BX63" s="106" t="s">
        <v>7</v>
      </c>
      <c r="CL63" s="106" t="s">
        <v>21</v>
      </c>
      <c r="CM63" s="106" t="s">
        <v>80</v>
      </c>
    </row>
    <row r="64" spans="2:90" s="6" customFormat="1" ht="22.5" customHeight="1">
      <c r="B64" s="108"/>
      <c r="C64" s="109"/>
      <c r="D64" s="109"/>
      <c r="E64" s="411" t="s">
        <v>112</v>
      </c>
      <c r="F64" s="411"/>
      <c r="G64" s="411"/>
      <c r="H64" s="411"/>
      <c r="I64" s="411"/>
      <c r="J64" s="109"/>
      <c r="K64" s="411" t="s">
        <v>113</v>
      </c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>
        <f>ROUND(SUM(AG65:AG67),2)</f>
        <v>0</v>
      </c>
      <c r="AH64" s="410"/>
      <c r="AI64" s="410"/>
      <c r="AJ64" s="410"/>
      <c r="AK64" s="410"/>
      <c r="AL64" s="410"/>
      <c r="AM64" s="410"/>
      <c r="AN64" s="409">
        <f t="shared" si="0"/>
        <v>0</v>
      </c>
      <c r="AO64" s="410"/>
      <c r="AP64" s="410"/>
      <c r="AQ64" s="110" t="s">
        <v>79</v>
      </c>
      <c r="AR64" s="111"/>
      <c r="AS64" s="112">
        <f>ROUND(SUM(AS65:AS67),2)</f>
        <v>0</v>
      </c>
      <c r="AT64" s="113">
        <f t="shared" si="1"/>
        <v>0</v>
      </c>
      <c r="AU64" s="114">
        <f>ROUND(SUM(AU65:AU67),5)</f>
        <v>0</v>
      </c>
      <c r="AV64" s="113">
        <f>ROUND(AZ64*L26,2)</f>
        <v>0</v>
      </c>
      <c r="AW64" s="113">
        <f>ROUND(BA64*L27,2)</f>
        <v>0</v>
      </c>
      <c r="AX64" s="113">
        <f>ROUND(BB64*L26,2)</f>
        <v>0</v>
      </c>
      <c r="AY64" s="113">
        <f>ROUND(BC64*L27,2)</f>
        <v>0</v>
      </c>
      <c r="AZ64" s="113">
        <f>ROUND(SUM(AZ65:AZ67),2)</f>
        <v>0</v>
      </c>
      <c r="BA64" s="113">
        <f>ROUND(SUM(BA65:BA67),2)</f>
        <v>0</v>
      </c>
      <c r="BB64" s="113">
        <f>ROUND(SUM(BB65:BB67),2)</f>
        <v>0</v>
      </c>
      <c r="BC64" s="113">
        <f>ROUND(SUM(BC65:BC67),2)</f>
        <v>0</v>
      </c>
      <c r="BD64" s="115">
        <f>ROUND(SUM(BD65:BD67),2)</f>
        <v>0</v>
      </c>
      <c r="BS64" s="116" t="s">
        <v>68</v>
      </c>
      <c r="BT64" s="116" t="s">
        <v>80</v>
      </c>
      <c r="BV64" s="116" t="s">
        <v>71</v>
      </c>
      <c r="BW64" s="116" t="s">
        <v>114</v>
      </c>
      <c r="BX64" s="116" t="s">
        <v>111</v>
      </c>
      <c r="CL64" s="116" t="s">
        <v>21</v>
      </c>
    </row>
    <row r="65" spans="1:90" s="6" customFormat="1" ht="22.5" customHeight="1">
      <c r="A65" s="107" t="s">
        <v>78</v>
      </c>
      <c r="B65" s="108"/>
      <c r="C65" s="109"/>
      <c r="D65" s="109"/>
      <c r="E65" s="109"/>
      <c r="F65" s="411" t="s">
        <v>112</v>
      </c>
      <c r="G65" s="411"/>
      <c r="H65" s="411"/>
      <c r="I65" s="411"/>
      <c r="J65" s="411"/>
      <c r="K65" s="109"/>
      <c r="L65" s="411" t="s">
        <v>113</v>
      </c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09">
        <f>'D.1.1 - Architektonicko s...'!J29</f>
        <v>0</v>
      </c>
      <c r="AH65" s="410"/>
      <c r="AI65" s="410"/>
      <c r="AJ65" s="410"/>
      <c r="AK65" s="410"/>
      <c r="AL65" s="410"/>
      <c r="AM65" s="410"/>
      <c r="AN65" s="409">
        <f t="shared" si="0"/>
        <v>0</v>
      </c>
      <c r="AO65" s="410"/>
      <c r="AP65" s="410"/>
      <c r="AQ65" s="110" t="s">
        <v>79</v>
      </c>
      <c r="AR65" s="111"/>
      <c r="AS65" s="112">
        <v>0</v>
      </c>
      <c r="AT65" s="113">
        <f t="shared" si="1"/>
        <v>0</v>
      </c>
      <c r="AU65" s="114">
        <f>'D.1.1 - Architektonicko s...'!P110</f>
        <v>0</v>
      </c>
      <c r="AV65" s="113">
        <f>'D.1.1 - Architektonicko s...'!J32</f>
        <v>0</v>
      </c>
      <c r="AW65" s="113">
        <f>'D.1.1 - Architektonicko s...'!J33</f>
        <v>0</v>
      </c>
      <c r="AX65" s="113">
        <f>'D.1.1 - Architektonicko s...'!J34</f>
        <v>0</v>
      </c>
      <c r="AY65" s="113">
        <f>'D.1.1 - Architektonicko s...'!J35</f>
        <v>0</v>
      </c>
      <c r="AZ65" s="113">
        <f>'D.1.1 - Architektonicko s...'!F32</f>
        <v>0</v>
      </c>
      <c r="BA65" s="113">
        <f>'D.1.1 - Architektonicko s...'!F33</f>
        <v>0</v>
      </c>
      <c r="BB65" s="113">
        <f>'D.1.1 - Architektonicko s...'!F34</f>
        <v>0</v>
      </c>
      <c r="BC65" s="113">
        <f>'D.1.1 - Architektonicko s...'!F35</f>
        <v>0</v>
      </c>
      <c r="BD65" s="115">
        <f>'D.1.1 - Architektonicko s...'!F36</f>
        <v>0</v>
      </c>
      <c r="BT65" s="116" t="s">
        <v>115</v>
      </c>
      <c r="BU65" s="116" t="s">
        <v>81</v>
      </c>
      <c r="BV65" s="116" t="s">
        <v>71</v>
      </c>
      <c r="BW65" s="116" t="s">
        <v>114</v>
      </c>
      <c r="BX65" s="116" t="s">
        <v>111</v>
      </c>
      <c r="CL65" s="116" t="s">
        <v>21</v>
      </c>
    </row>
    <row r="66" spans="1:90" s="6" customFormat="1" ht="22.5" customHeight="1">
      <c r="A66" s="107" t="s">
        <v>78</v>
      </c>
      <c r="B66" s="108"/>
      <c r="C66" s="109"/>
      <c r="D66" s="109"/>
      <c r="E66" s="109"/>
      <c r="F66" s="411" t="s">
        <v>116</v>
      </c>
      <c r="G66" s="411"/>
      <c r="H66" s="411"/>
      <c r="I66" s="411"/>
      <c r="J66" s="411"/>
      <c r="K66" s="109"/>
      <c r="L66" s="411" t="s">
        <v>117</v>
      </c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09">
        <f>'INT - Interiér'!J31</f>
        <v>0</v>
      </c>
      <c r="AH66" s="410"/>
      <c r="AI66" s="410"/>
      <c r="AJ66" s="410"/>
      <c r="AK66" s="410"/>
      <c r="AL66" s="410"/>
      <c r="AM66" s="410"/>
      <c r="AN66" s="409">
        <f t="shared" si="0"/>
        <v>0</v>
      </c>
      <c r="AO66" s="410"/>
      <c r="AP66" s="410"/>
      <c r="AQ66" s="110" t="s">
        <v>79</v>
      </c>
      <c r="AR66" s="111"/>
      <c r="AS66" s="112">
        <v>0</v>
      </c>
      <c r="AT66" s="113">
        <f t="shared" si="1"/>
        <v>0</v>
      </c>
      <c r="AU66" s="114">
        <f>'INT - Interiér'!P89</f>
        <v>0</v>
      </c>
      <c r="AV66" s="113">
        <f>'INT - Interiér'!J34</f>
        <v>0</v>
      </c>
      <c r="AW66" s="113">
        <f>'INT - Interiér'!J35</f>
        <v>0</v>
      </c>
      <c r="AX66" s="113">
        <f>'INT - Interiér'!J36</f>
        <v>0</v>
      </c>
      <c r="AY66" s="113">
        <f>'INT - Interiér'!J37</f>
        <v>0</v>
      </c>
      <c r="AZ66" s="113">
        <f>'INT - Interiér'!F34</f>
        <v>0</v>
      </c>
      <c r="BA66" s="113">
        <f>'INT - Interiér'!F35</f>
        <v>0</v>
      </c>
      <c r="BB66" s="113">
        <f>'INT - Interiér'!F36</f>
        <v>0</v>
      </c>
      <c r="BC66" s="113">
        <f>'INT - Interiér'!F37</f>
        <v>0</v>
      </c>
      <c r="BD66" s="115">
        <f>'INT - Interiér'!F38</f>
        <v>0</v>
      </c>
      <c r="BT66" s="116" t="s">
        <v>115</v>
      </c>
      <c r="BV66" s="116" t="s">
        <v>71</v>
      </c>
      <c r="BW66" s="116" t="s">
        <v>118</v>
      </c>
      <c r="BX66" s="116" t="s">
        <v>114</v>
      </c>
      <c r="CL66" s="116" t="s">
        <v>21</v>
      </c>
    </row>
    <row r="67" spans="1:90" s="6" customFormat="1" ht="22.5" customHeight="1">
      <c r="A67" s="107" t="s">
        <v>78</v>
      </c>
      <c r="B67" s="108"/>
      <c r="C67" s="109"/>
      <c r="D67" s="109"/>
      <c r="E67" s="109"/>
      <c r="F67" s="411" t="s">
        <v>119</v>
      </c>
      <c r="G67" s="411"/>
      <c r="H67" s="411"/>
      <c r="I67" s="411"/>
      <c r="J67" s="411"/>
      <c r="K67" s="109"/>
      <c r="L67" s="411" t="s">
        <v>120</v>
      </c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09">
        <f>'KOMP - Kompresor na stlač...'!J31</f>
        <v>0</v>
      </c>
      <c r="AH67" s="410"/>
      <c r="AI67" s="410"/>
      <c r="AJ67" s="410"/>
      <c r="AK67" s="410"/>
      <c r="AL67" s="410"/>
      <c r="AM67" s="410"/>
      <c r="AN67" s="409">
        <f t="shared" si="0"/>
        <v>0</v>
      </c>
      <c r="AO67" s="410"/>
      <c r="AP67" s="410"/>
      <c r="AQ67" s="110" t="s">
        <v>79</v>
      </c>
      <c r="AR67" s="111"/>
      <c r="AS67" s="112">
        <v>0</v>
      </c>
      <c r="AT67" s="113">
        <f t="shared" si="1"/>
        <v>0</v>
      </c>
      <c r="AU67" s="114">
        <f>'KOMP - Kompresor na stlač...'!P89</f>
        <v>0</v>
      </c>
      <c r="AV67" s="113">
        <f>'KOMP - Kompresor na stlač...'!J34</f>
        <v>0</v>
      </c>
      <c r="AW67" s="113">
        <f>'KOMP - Kompresor na stlač...'!J35</f>
        <v>0</v>
      </c>
      <c r="AX67" s="113">
        <f>'KOMP - Kompresor na stlač...'!J36</f>
        <v>0</v>
      </c>
      <c r="AY67" s="113">
        <f>'KOMP - Kompresor na stlač...'!J37</f>
        <v>0</v>
      </c>
      <c r="AZ67" s="113">
        <f>'KOMP - Kompresor na stlač...'!F34</f>
        <v>0</v>
      </c>
      <c r="BA67" s="113">
        <f>'KOMP - Kompresor na stlač...'!F35</f>
        <v>0</v>
      </c>
      <c r="BB67" s="113">
        <f>'KOMP - Kompresor na stlač...'!F36</f>
        <v>0</v>
      </c>
      <c r="BC67" s="113">
        <f>'KOMP - Kompresor na stlač...'!F37</f>
        <v>0</v>
      </c>
      <c r="BD67" s="115">
        <f>'KOMP - Kompresor na stlač...'!F38</f>
        <v>0</v>
      </c>
      <c r="BT67" s="116" t="s">
        <v>115</v>
      </c>
      <c r="BV67" s="116" t="s">
        <v>71</v>
      </c>
      <c r="BW67" s="116" t="s">
        <v>121</v>
      </c>
      <c r="BX67" s="116" t="s">
        <v>114</v>
      </c>
      <c r="CL67" s="116" t="s">
        <v>21</v>
      </c>
    </row>
    <row r="68" spans="1:90" s="6" customFormat="1" ht="22.5" customHeight="1">
      <c r="A68" s="107" t="s">
        <v>78</v>
      </c>
      <c r="B68" s="108"/>
      <c r="C68" s="109"/>
      <c r="D68" s="109"/>
      <c r="E68" s="411" t="s">
        <v>122</v>
      </c>
      <c r="F68" s="411"/>
      <c r="G68" s="411"/>
      <c r="H68" s="411"/>
      <c r="I68" s="411"/>
      <c r="J68" s="109"/>
      <c r="K68" s="411" t="s">
        <v>123</v>
      </c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09">
        <f>'D.1.2 - Stavebně konstruk...'!J29</f>
        <v>0</v>
      </c>
      <c r="AH68" s="410"/>
      <c r="AI68" s="410"/>
      <c r="AJ68" s="410"/>
      <c r="AK68" s="410"/>
      <c r="AL68" s="410"/>
      <c r="AM68" s="410"/>
      <c r="AN68" s="409">
        <f t="shared" si="0"/>
        <v>0</v>
      </c>
      <c r="AO68" s="410"/>
      <c r="AP68" s="410"/>
      <c r="AQ68" s="110" t="s">
        <v>79</v>
      </c>
      <c r="AR68" s="111"/>
      <c r="AS68" s="112">
        <v>0</v>
      </c>
      <c r="AT68" s="113">
        <f t="shared" si="1"/>
        <v>0</v>
      </c>
      <c r="AU68" s="114">
        <f>'D.1.2 - Stavebně konstruk...'!P92</f>
        <v>0</v>
      </c>
      <c r="AV68" s="113">
        <f>'D.1.2 - Stavebně konstruk...'!J32</f>
        <v>0</v>
      </c>
      <c r="AW68" s="113">
        <f>'D.1.2 - Stavebně konstruk...'!J33</f>
        <v>0</v>
      </c>
      <c r="AX68" s="113">
        <f>'D.1.2 - Stavebně konstruk...'!J34</f>
        <v>0</v>
      </c>
      <c r="AY68" s="113">
        <f>'D.1.2 - Stavebně konstruk...'!J35</f>
        <v>0</v>
      </c>
      <c r="AZ68" s="113">
        <f>'D.1.2 - Stavebně konstruk...'!F32</f>
        <v>0</v>
      </c>
      <c r="BA68" s="113">
        <f>'D.1.2 - Stavebně konstruk...'!F33</f>
        <v>0</v>
      </c>
      <c r="BB68" s="113">
        <f>'D.1.2 - Stavebně konstruk...'!F34</f>
        <v>0</v>
      </c>
      <c r="BC68" s="113">
        <f>'D.1.2 - Stavebně konstruk...'!F35</f>
        <v>0</v>
      </c>
      <c r="BD68" s="115">
        <f>'D.1.2 - Stavebně konstruk...'!F36</f>
        <v>0</v>
      </c>
      <c r="BT68" s="116" t="s">
        <v>80</v>
      </c>
      <c r="BV68" s="116" t="s">
        <v>71</v>
      </c>
      <c r="BW68" s="116" t="s">
        <v>124</v>
      </c>
      <c r="BX68" s="116" t="s">
        <v>111</v>
      </c>
      <c r="CL68" s="116" t="s">
        <v>21</v>
      </c>
    </row>
    <row r="69" spans="2:90" s="6" customFormat="1" ht="22.5" customHeight="1">
      <c r="B69" s="108"/>
      <c r="C69" s="109"/>
      <c r="D69" s="109"/>
      <c r="E69" s="411" t="s">
        <v>125</v>
      </c>
      <c r="F69" s="411"/>
      <c r="G69" s="411"/>
      <c r="H69" s="411"/>
      <c r="I69" s="411"/>
      <c r="J69" s="109"/>
      <c r="K69" s="411" t="s">
        <v>126</v>
      </c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>
        <f>ROUND(SUM(AG70:AG75),2)</f>
        <v>0</v>
      </c>
      <c r="AH69" s="410"/>
      <c r="AI69" s="410"/>
      <c r="AJ69" s="410"/>
      <c r="AK69" s="410"/>
      <c r="AL69" s="410"/>
      <c r="AM69" s="410"/>
      <c r="AN69" s="409">
        <f t="shared" si="0"/>
        <v>0</v>
      </c>
      <c r="AO69" s="410"/>
      <c r="AP69" s="410"/>
      <c r="AQ69" s="110" t="s">
        <v>79</v>
      </c>
      <c r="AR69" s="111"/>
      <c r="AS69" s="112">
        <f>ROUND(SUM(AS70:AS75),2)</f>
        <v>0</v>
      </c>
      <c r="AT69" s="113">
        <f t="shared" si="1"/>
        <v>0</v>
      </c>
      <c r="AU69" s="114">
        <f>ROUND(SUM(AU70:AU75),5)</f>
        <v>0</v>
      </c>
      <c r="AV69" s="113">
        <f>ROUND(AZ69*L26,2)</f>
        <v>0</v>
      </c>
      <c r="AW69" s="113">
        <f>ROUND(BA69*L27,2)</f>
        <v>0</v>
      </c>
      <c r="AX69" s="113">
        <f>ROUND(BB69*L26,2)</f>
        <v>0</v>
      </c>
      <c r="AY69" s="113">
        <f>ROUND(BC69*L27,2)</f>
        <v>0</v>
      </c>
      <c r="AZ69" s="113">
        <f>ROUND(SUM(AZ70:AZ75),2)</f>
        <v>0</v>
      </c>
      <c r="BA69" s="113">
        <f>ROUND(SUM(BA70:BA75),2)</f>
        <v>0</v>
      </c>
      <c r="BB69" s="113">
        <f>ROUND(SUM(BB70:BB75),2)</f>
        <v>0</v>
      </c>
      <c r="BC69" s="113">
        <f>ROUND(SUM(BC70:BC75),2)</f>
        <v>0</v>
      </c>
      <c r="BD69" s="115">
        <f>ROUND(SUM(BD70:BD75),2)</f>
        <v>0</v>
      </c>
      <c r="BS69" s="116" t="s">
        <v>68</v>
      </c>
      <c r="BT69" s="116" t="s">
        <v>80</v>
      </c>
      <c r="BU69" s="116" t="s">
        <v>70</v>
      </c>
      <c r="BV69" s="116" t="s">
        <v>71</v>
      </c>
      <c r="BW69" s="116" t="s">
        <v>127</v>
      </c>
      <c r="BX69" s="116" t="s">
        <v>111</v>
      </c>
      <c r="CL69" s="116" t="s">
        <v>21</v>
      </c>
    </row>
    <row r="70" spans="1:90" s="6" customFormat="1" ht="22.5" customHeight="1">
      <c r="A70" s="107" t="s">
        <v>78</v>
      </c>
      <c r="B70" s="108"/>
      <c r="C70" s="109"/>
      <c r="D70" s="109"/>
      <c r="E70" s="109"/>
      <c r="F70" s="411" t="s">
        <v>128</v>
      </c>
      <c r="G70" s="411"/>
      <c r="H70" s="411"/>
      <c r="I70" s="411"/>
      <c r="J70" s="411"/>
      <c r="K70" s="109"/>
      <c r="L70" s="411" t="s">
        <v>129</v>
      </c>
      <c r="M70" s="411"/>
      <c r="N70" s="411"/>
      <c r="O70" s="411"/>
      <c r="P70" s="411"/>
      <c r="Q70" s="411"/>
      <c r="R70" s="411"/>
      <c r="S70" s="411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09">
        <f>'D.1.4.1 - Zdravotechnika'!J31</f>
        <v>0</v>
      </c>
      <c r="AH70" s="410"/>
      <c r="AI70" s="410"/>
      <c r="AJ70" s="410"/>
      <c r="AK70" s="410"/>
      <c r="AL70" s="410"/>
      <c r="AM70" s="410"/>
      <c r="AN70" s="409">
        <f t="shared" si="0"/>
        <v>0</v>
      </c>
      <c r="AO70" s="410"/>
      <c r="AP70" s="410"/>
      <c r="AQ70" s="110" t="s">
        <v>79</v>
      </c>
      <c r="AR70" s="111"/>
      <c r="AS70" s="112">
        <v>0</v>
      </c>
      <c r="AT70" s="113">
        <f t="shared" si="1"/>
        <v>0</v>
      </c>
      <c r="AU70" s="114">
        <f>'D.1.4.1 - Zdravotechnika'!P88</f>
        <v>0</v>
      </c>
      <c r="AV70" s="113">
        <f>'D.1.4.1 - Zdravotechnika'!J34</f>
        <v>0</v>
      </c>
      <c r="AW70" s="113">
        <f>'D.1.4.1 - Zdravotechnika'!J35</f>
        <v>0</v>
      </c>
      <c r="AX70" s="113">
        <f>'D.1.4.1 - Zdravotechnika'!J36</f>
        <v>0</v>
      </c>
      <c r="AY70" s="113">
        <f>'D.1.4.1 - Zdravotechnika'!J37</f>
        <v>0</v>
      </c>
      <c r="AZ70" s="113">
        <f>'D.1.4.1 - Zdravotechnika'!F34</f>
        <v>0</v>
      </c>
      <c r="BA70" s="113">
        <f>'D.1.4.1 - Zdravotechnika'!F35</f>
        <v>0</v>
      </c>
      <c r="BB70" s="113">
        <f>'D.1.4.1 - Zdravotechnika'!F36</f>
        <v>0</v>
      </c>
      <c r="BC70" s="113">
        <f>'D.1.4.1 - Zdravotechnika'!F37</f>
        <v>0</v>
      </c>
      <c r="BD70" s="115">
        <f>'D.1.4.1 - Zdravotechnika'!F38</f>
        <v>0</v>
      </c>
      <c r="BT70" s="116" t="s">
        <v>115</v>
      </c>
      <c r="BV70" s="116" t="s">
        <v>71</v>
      </c>
      <c r="BW70" s="116" t="s">
        <v>130</v>
      </c>
      <c r="BX70" s="116" t="s">
        <v>127</v>
      </c>
      <c r="CL70" s="116" t="s">
        <v>21</v>
      </c>
    </row>
    <row r="71" spans="1:90" s="6" customFormat="1" ht="22.5" customHeight="1">
      <c r="A71" s="107" t="s">
        <v>78</v>
      </c>
      <c r="B71" s="108"/>
      <c r="C71" s="109"/>
      <c r="D71" s="109"/>
      <c r="E71" s="109"/>
      <c r="F71" s="411" t="s">
        <v>131</v>
      </c>
      <c r="G71" s="411"/>
      <c r="H71" s="411"/>
      <c r="I71" s="411"/>
      <c r="J71" s="411"/>
      <c r="K71" s="109"/>
      <c r="L71" s="411" t="s">
        <v>132</v>
      </c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09">
        <f>'D.1.4.2 - Vzduchotechnika'!J31</f>
        <v>0</v>
      </c>
      <c r="AH71" s="410"/>
      <c r="AI71" s="410"/>
      <c r="AJ71" s="410"/>
      <c r="AK71" s="410"/>
      <c r="AL71" s="410"/>
      <c r="AM71" s="410"/>
      <c r="AN71" s="409">
        <f t="shared" si="0"/>
        <v>0</v>
      </c>
      <c r="AO71" s="410"/>
      <c r="AP71" s="410"/>
      <c r="AQ71" s="110" t="s">
        <v>79</v>
      </c>
      <c r="AR71" s="111"/>
      <c r="AS71" s="112">
        <v>0</v>
      </c>
      <c r="AT71" s="113">
        <f t="shared" si="1"/>
        <v>0</v>
      </c>
      <c r="AU71" s="114">
        <f>'D.1.4.2 - Vzduchotechnika'!P88</f>
        <v>0</v>
      </c>
      <c r="AV71" s="113">
        <f>'D.1.4.2 - Vzduchotechnika'!J34</f>
        <v>0</v>
      </c>
      <c r="AW71" s="113">
        <f>'D.1.4.2 - Vzduchotechnika'!J35</f>
        <v>0</v>
      </c>
      <c r="AX71" s="113">
        <f>'D.1.4.2 - Vzduchotechnika'!J36</f>
        <v>0</v>
      </c>
      <c r="AY71" s="113">
        <f>'D.1.4.2 - Vzduchotechnika'!J37</f>
        <v>0</v>
      </c>
      <c r="AZ71" s="113">
        <f>'D.1.4.2 - Vzduchotechnika'!F34</f>
        <v>0</v>
      </c>
      <c r="BA71" s="113">
        <f>'D.1.4.2 - Vzduchotechnika'!F35</f>
        <v>0</v>
      </c>
      <c r="BB71" s="113">
        <f>'D.1.4.2 - Vzduchotechnika'!F36</f>
        <v>0</v>
      </c>
      <c r="BC71" s="113">
        <f>'D.1.4.2 - Vzduchotechnika'!F37</f>
        <v>0</v>
      </c>
      <c r="BD71" s="115">
        <f>'D.1.4.2 - Vzduchotechnika'!F38</f>
        <v>0</v>
      </c>
      <c r="BT71" s="116" t="s">
        <v>115</v>
      </c>
      <c r="BV71" s="116" t="s">
        <v>71</v>
      </c>
      <c r="BW71" s="116" t="s">
        <v>133</v>
      </c>
      <c r="BX71" s="116" t="s">
        <v>127</v>
      </c>
      <c r="CL71" s="116" t="s">
        <v>21</v>
      </c>
    </row>
    <row r="72" spans="1:90" s="6" customFormat="1" ht="22.5" customHeight="1">
      <c r="A72" s="107" t="s">
        <v>78</v>
      </c>
      <c r="B72" s="108"/>
      <c r="C72" s="109"/>
      <c r="D72" s="109"/>
      <c r="E72" s="109"/>
      <c r="F72" s="411" t="s">
        <v>134</v>
      </c>
      <c r="G72" s="411"/>
      <c r="H72" s="411"/>
      <c r="I72" s="411"/>
      <c r="J72" s="411"/>
      <c r="K72" s="109"/>
      <c r="L72" s="411" t="s">
        <v>135</v>
      </c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09">
        <f>'D.1.4.3 - Vytápění'!J31</f>
        <v>0</v>
      </c>
      <c r="AH72" s="410"/>
      <c r="AI72" s="410"/>
      <c r="AJ72" s="410"/>
      <c r="AK72" s="410"/>
      <c r="AL72" s="410"/>
      <c r="AM72" s="410"/>
      <c r="AN72" s="409">
        <f t="shared" si="0"/>
        <v>0</v>
      </c>
      <c r="AO72" s="410"/>
      <c r="AP72" s="410"/>
      <c r="AQ72" s="110" t="s">
        <v>79</v>
      </c>
      <c r="AR72" s="111"/>
      <c r="AS72" s="112">
        <v>0</v>
      </c>
      <c r="AT72" s="113">
        <f t="shared" si="1"/>
        <v>0</v>
      </c>
      <c r="AU72" s="114">
        <f>'D.1.4.3 - Vytápění'!P88</f>
        <v>0</v>
      </c>
      <c r="AV72" s="113">
        <f>'D.1.4.3 - Vytápění'!J34</f>
        <v>0</v>
      </c>
      <c r="AW72" s="113">
        <f>'D.1.4.3 - Vytápění'!J35</f>
        <v>0</v>
      </c>
      <c r="AX72" s="113">
        <f>'D.1.4.3 - Vytápění'!J36</f>
        <v>0</v>
      </c>
      <c r="AY72" s="113">
        <f>'D.1.4.3 - Vytápění'!J37</f>
        <v>0</v>
      </c>
      <c r="AZ72" s="113">
        <f>'D.1.4.3 - Vytápění'!F34</f>
        <v>0</v>
      </c>
      <c r="BA72" s="113">
        <f>'D.1.4.3 - Vytápění'!F35</f>
        <v>0</v>
      </c>
      <c r="BB72" s="113">
        <f>'D.1.4.3 - Vytápění'!F36</f>
        <v>0</v>
      </c>
      <c r="BC72" s="113">
        <f>'D.1.4.3 - Vytápění'!F37</f>
        <v>0</v>
      </c>
      <c r="BD72" s="115">
        <f>'D.1.4.3 - Vytápění'!F38</f>
        <v>0</v>
      </c>
      <c r="BT72" s="116" t="s">
        <v>115</v>
      </c>
      <c r="BV72" s="116" t="s">
        <v>71</v>
      </c>
      <c r="BW72" s="116" t="s">
        <v>136</v>
      </c>
      <c r="BX72" s="116" t="s">
        <v>127</v>
      </c>
      <c r="CL72" s="116" t="s">
        <v>21</v>
      </c>
    </row>
    <row r="73" spans="1:90" s="6" customFormat="1" ht="22.5" customHeight="1">
      <c r="A73" s="107" t="s">
        <v>78</v>
      </c>
      <c r="B73" s="108"/>
      <c r="C73" s="109"/>
      <c r="D73" s="109"/>
      <c r="E73" s="109"/>
      <c r="F73" s="411" t="s">
        <v>137</v>
      </c>
      <c r="G73" s="411"/>
      <c r="H73" s="411"/>
      <c r="I73" s="411"/>
      <c r="J73" s="411"/>
      <c r="K73" s="109"/>
      <c r="L73" s="411" t="s">
        <v>138</v>
      </c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09">
        <f>'D.1.4.4 - Elektroinstalac...'!J31</f>
        <v>0</v>
      </c>
      <c r="AH73" s="410"/>
      <c r="AI73" s="410"/>
      <c r="AJ73" s="410"/>
      <c r="AK73" s="410"/>
      <c r="AL73" s="410"/>
      <c r="AM73" s="410"/>
      <c r="AN73" s="409">
        <f t="shared" si="0"/>
        <v>0</v>
      </c>
      <c r="AO73" s="410"/>
      <c r="AP73" s="410"/>
      <c r="AQ73" s="110" t="s">
        <v>79</v>
      </c>
      <c r="AR73" s="111"/>
      <c r="AS73" s="112">
        <v>0</v>
      </c>
      <c r="AT73" s="113">
        <f t="shared" si="1"/>
        <v>0</v>
      </c>
      <c r="AU73" s="114">
        <f>'D.1.4.4 - Elektroinstalac...'!P88</f>
        <v>0</v>
      </c>
      <c r="AV73" s="113">
        <f>'D.1.4.4 - Elektroinstalac...'!J34</f>
        <v>0</v>
      </c>
      <c r="AW73" s="113">
        <f>'D.1.4.4 - Elektroinstalac...'!J35</f>
        <v>0</v>
      </c>
      <c r="AX73" s="113">
        <f>'D.1.4.4 - Elektroinstalac...'!J36</f>
        <v>0</v>
      </c>
      <c r="AY73" s="113">
        <f>'D.1.4.4 - Elektroinstalac...'!J37</f>
        <v>0</v>
      </c>
      <c r="AZ73" s="113">
        <f>'D.1.4.4 - Elektroinstalac...'!F34</f>
        <v>0</v>
      </c>
      <c r="BA73" s="113">
        <f>'D.1.4.4 - Elektroinstalac...'!F35</f>
        <v>0</v>
      </c>
      <c r="BB73" s="113">
        <f>'D.1.4.4 - Elektroinstalac...'!F36</f>
        <v>0</v>
      </c>
      <c r="BC73" s="113">
        <f>'D.1.4.4 - Elektroinstalac...'!F37</f>
        <v>0</v>
      </c>
      <c r="BD73" s="115">
        <f>'D.1.4.4 - Elektroinstalac...'!F38</f>
        <v>0</v>
      </c>
      <c r="BT73" s="116" t="s">
        <v>115</v>
      </c>
      <c r="BV73" s="116" t="s">
        <v>71</v>
      </c>
      <c r="BW73" s="116" t="s">
        <v>139</v>
      </c>
      <c r="BX73" s="116" t="s">
        <v>127</v>
      </c>
      <c r="CL73" s="116" t="s">
        <v>21</v>
      </c>
    </row>
    <row r="74" spans="1:90" s="6" customFormat="1" ht="22.5" customHeight="1">
      <c r="A74" s="107" t="s">
        <v>78</v>
      </c>
      <c r="B74" s="108"/>
      <c r="C74" s="109"/>
      <c r="D74" s="109"/>
      <c r="E74" s="109"/>
      <c r="F74" s="411" t="s">
        <v>140</v>
      </c>
      <c r="G74" s="411"/>
      <c r="H74" s="411"/>
      <c r="I74" s="411"/>
      <c r="J74" s="411"/>
      <c r="K74" s="109"/>
      <c r="L74" s="411" t="s">
        <v>141</v>
      </c>
      <c r="M74" s="411"/>
      <c r="N74" s="411"/>
      <c r="O74" s="411"/>
      <c r="P74" s="411"/>
      <c r="Q74" s="411"/>
      <c r="R74" s="411"/>
      <c r="S74" s="411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09">
        <f>'D.1.4.5 - Slaboproud'!J31</f>
        <v>0</v>
      </c>
      <c r="AH74" s="410"/>
      <c r="AI74" s="410"/>
      <c r="AJ74" s="410"/>
      <c r="AK74" s="410"/>
      <c r="AL74" s="410"/>
      <c r="AM74" s="410"/>
      <c r="AN74" s="409">
        <f t="shared" si="0"/>
        <v>0</v>
      </c>
      <c r="AO74" s="410"/>
      <c r="AP74" s="410"/>
      <c r="AQ74" s="110" t="s">
        <v>79</v>
      </c>
      <c r="AR74" s="111"/>
      <c r="AS74" s="112">
        <v>0</v>
      </c>
      <c r="AT74" s="113">
        <f t="shared" si="1"/>
        <v>0</v>
      </c>
      <c r="AU74" s="114">
        <f>'D.1.4.5 - Slaboproud'!P88</f>
        <v>0</v>
      </c>
      <c r="AV74" s="113">
        <f>'D.1.4.5 - Slaboproud'!J34</f>
        <v>0</v>
      </c>
      <c r="AW74" s="113">
        <f>'D.1.4.5 - Slaboproud'!J35</f>
        <v>0</v>
      </c>
      <c r="AX74" s="113">
        <f>'D.1.4.5 - Slaboproud'!J36</f>
        <v>0</v>
      </c>
      <c r="AY74" s="113">
        <f>'D.1.4.5 - Slaboproud'!J37</f>
        <v>0</v>
      </c>
      <c r="AZ74" s="113">
        <f>'D.1.4.5 - Slaboproud'!F34</f>
        <v>0</v>
      </c>
      <c r="BA74" s="113">
        <f>'D.1.4.5 - Slaboproud'!F35</f>
        <v>0</v>
      </c>
      <c r="BB74" s="113">
        <f>'D.1.4.5 - Slaboproud'!F36</f>
        <v>0</v>
      </c>
      <c r="BC74" s="113">
        <f>'D.1.4.5 - Slaboproud'!F37</f>
        <v>0</v>
      </c>
      <c r="BD74" s="115">
        <f>'D.1.4.5 - Slaboproud'!F38</f>
        <v>0</v>
      </c>
      <c r="BT74" s="116" t="s">
        <v>115</v>
      </c>
      <c r="BV74" s="116" t="s">
        <v>71</v>
      </c>
      <c r="BW74" s="116" t="s">
        <v>142</v>
      </c>
      <c r="BX74" s="116" t="s">
        <v>127</v>
      </c>
      <c r="CL74" s="116" t="s">
        <v>21</v>
      </c>
    </row>
    <row r="75" spans="1:90" s="6" customFormat="1" ht="22.5" customHeight="1">
      <c r="A75" s="107" t="s">
        <v>78</v>
      </c>
      <c r="B75" s="108"/>
      <c r="C75" s="109"/>
      <c r="D75" s="109"/>
      <c r="E75" s="109"/>
      <c r="F75" s="411" t="s">
        <v>143</v>
      </c>
      <c r="G75" s="411"/>
      <c r="H75" s="411"/>
      <c r="I75" s="411"/>
      <c r="J75" s="411"/>
      <c r="K75" s="109"/>
      <c r="L75" s="411" t="s">
        <v>144</v>
      </c>
      <c r="M75" s="411"/>
      <c r="N75" s="411"/>
      <c r="O75" s="411"/>
      <c r="P75" s="411"/>
      <c r="Q75" s="411"/>
      <c r="R75" s="411"/>
      <c r="S75" s="411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09">
        <f>'D.1.4.6 - VNitřní plynovod'!J31</f>
        <v>0</v>
      </c>
      <c r="AH75" s="410"/>
      <c r="AI75" s="410"/>
      <c r="AJ75" s="410"/>
      <c r="AK75" s="410"/>
      <c r="AL75" s="410"/>
      <c r="AM75" s="410"/>
      <c r="AN75" s="409">
        <f t="shared" si="0"/>
        <v>0</v>
      </c>
      <c r="AO75" s="410"/>
      <c r="AP75" s="410"/>
      <c r="AQ75" s="110" t="s">
        <v>79</v>
      </c>
      <c r="AR75" s="111"/>
      <c r="AS75" s="112">
        <v>0</v>
      </c>
      <c r="AT75" s="113">
        <f t="shared" si="1"/>
        <v>0</v>
      </c>
      <c r="AU75" s="114">
        <f>'D.1.4.6 - VNitřní plynovod'!P88</f>
        <v>0</v>
      </c>
      <c r="AV75" s="113">
        <f>'D.1.4.6 - VNitřní plynovod'!J34</f>
        <v>0</v>
      </c>
      <c r="AW75" s="113">
        <f>'D.1.4.6 - VNitřní plynovod'!J35</f>
        <v>0</v>
      </c>
      <c r="AX75" s="113">
        <f>'D.1.4.6 - VNitřní plynovod'!J36</f>
        <v>0</v>
      </c>
      <c r="AY75" s="113">
        <f>'D.1.4.6 - VNitřní plynovod'!J37</f>
        <v>0</v>
      </c>
      <c r="AZ75" s="113">
        <f>'D.1.4.6 - VNitřní plynovod'!F34</f>
        <v>0</v>
      </c>
      <c r="BA75" s="113">
        <f>'D.1.4.6 - VNitřní plynovod'!F35</f>
        <v>0</v>
      </c>
      <c r="BB75" s="113">
        <f>'D.1.4.6 - VNitřní plynovod'!F36</f>
        <v>0</v>
      </c>
      <c r="BC75" s="113">
        <f>'D.1.4.6 - VNitřní plynovod'!F37</f>
        <v>0</v>
      </c>
      <c r="BD75" s="115">
        <f>'D.1.4.6 - VNitřní plynovod'!F38</f>
        <v>0</v>
      </c>
      <c r="BT75" s="116" t="s">
        <v>115</v>
      </c>
      <c r="BV75" s="116" t="s">
        <v>71</v>
      </c>
      <c r="BW75" s="116" t="s">
        <v>145</v>
      </c>
      <c r="BX75" s="116" t="s">
        <v>127</v>
      </c>
      <c r="CL75" s="116" t="s">
        <v>21</v>
      </c>
    </row>
    <row r="76" spans="1:91" s="5" customFormat="1" ht="22.5" customHeight="1">
      <c r="A76" s="107" t="s">
        <v>78</v>
      </c>
      <c r="B76" s="97"/>
      <c r="C76" s="98"/>
      <c r="D76" s="408" t="s">
        <v>146</v>
      </c>
      <c r="E76" s="408"/>
      <c r="F76" s="408"/>
      <c r="G76" s="408"/>
      <c r="H76" s="408"/>
      <c r="I76" s="99"/>
      <c r="J76" s="408" t="s">
        <v>147</v>
      </c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5">
        <f>'VON - Vedlejší a ostatní ...'!J27</f>
        <v>0</v>
      </c>
      <c r="AH76" s="406"/>
      <c r="AI76" s="406"/>
      <c r="AJ76" s="406"/>
      <c r="AK76" s="406"/>
      <c r="AL76" s="406"/>
      <c r="AM76" s="406"/>
      <c r="AN76" s="405">
        <f t="shared" si="0"/>
        <v>0</v>
      </c>
      <c r="AO76" s="406"/>
      <c r="AP76" s="406"/>
      <c r="AQ76" s="100" t="s">
        <v>146</v>
      </c>
      <c r="AR76" s="101"/>
      <c r="AS76" s="117">
        <v>0</v>
      </c>
      <c r="AT76" s="118">
        <f t="shared" si="1"/>
        <v>0</v>
      </c>
      <c r="AU76" s="119">
        <f>'VON - Vedlejší a ostatní ...'!P81</f>
        <v>0</v>
      </c>
      <c r="AV76" s="118">
        <f>'VON - Vedlejší a ostatní ...'!J30</f>
        <v>0</v>
      </c>
      <c r="AW76" s="118">
        <f>'VON - Vedlejší a ostatní ...'!J31</f>
        <v>0</v>
      </c>
      <c r="AX76" s="118">
        <f>'VON - Vedlejší a ostatní ...'!J32</f>
        <v>0</v>
      </c>
      <c r="AY76" s="118">
        <f>'VON - Vedlejší a ostatní ...'!J33</f>
        <v>0</v>
      </c>
      <c r="AZ76" s="118">
        <f>'VON - Vedlejší a ostatní ...'!F30</f>
        <v>0</v>
      </c>
      <c r="BA76" s="118">
        <f>'VON - Vedlejší a ostatní ...'!F31</f>
        <v>0</v>
      </c>
      <c r="BB76" s="118">
        <f>'VON - Vedlejší a ostatní ...'!F32</f>
        <v>0</v>
      </c>
      <c r="BC76" s="118">
        <f>'VON - Vedlejší a ostatní ...'!F33</f>
        <v>0</v>
      </c>
      <c r="BD76" s="120">
        <f>'VON - Vedlejší a ostatní ...'!F34</f>
        <v>0</v>
      </c>
      <c r="BT76" s="106" t="s">
        <v>76</v>
      </c>
      <c r="BV76" s="106" t="s">
        <v>71</v>
      </c>
      <c r="BW76" s="106" t="s">
        <v>148</v>
      </c>
      <c r="BX76" s="106" t="s">
        <v>7</v>
      </c>
      <c r="CL76" s="106" t="s">
        <v>21</v>
      </c>
      <c r="CM76" s="106" t="s">
        <v>80</v>
      </c>
    </row>
    <row r="77" spans="2:44" s="1" customFormat="1" ht="30" customHeight="1">
      <c r="B77" s="42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2"/>
    </row>
    <row r="78" spans="2:44" s="1" customFormat="1" ht="6.95" customHeight="1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62"/>
    </row>
  </sheetData>
  <sheetProtection password="CC35" sheet="1" objects="1" scenarios="1" formatCells="0" formatColumns="0" formatRows="0" sort="0" autoFilter="0"/>
  <mergeCells count="137">
    <mergeCell ref="AN76:AP76"/>
    <mergeCell ref="AG76:AM76"/>
    <mergeCell ref="D76:H76"/>
    <mergeCell ref="J76:AF76"/>
    <mergeCell ref="AG51:AM51"/>
    <mergeCell ref="AN51:AP51"/>
    <mergeCell ref="AR2:BE2"/>
    <mergeCell ref="AN73:AP73"/>
    <mergeCell ref="AG73:AM73"/>
    <mergeCell ref="F73:J73"/>
    <mergeCell ref="L73:AF73"/>
    <mergeCell ref="AN74:AP74"/>
    <mergeCell ref="AG74:AM74"/>
    <mergeCell ref="F74:J74"/>
    <mergeCell ref="L74:AF74"/>
    <mergeCell ref="AN75:AP75"/>
    <mergeCell ref="AG75:AM75"/>
    <mergeCell ref="F75:J75"/>
    <mergeCell ref="L75:AF75"/>
    <mergeCell ref="AN70:AP70"/>
    <mergeCell ref="AG70:AM70"/>
    <mergeCell ref="F70:J70"/>
    <mergeCell ref="L70:AF70"/>
    <mergeCell ref="AN71:AP71"/>
    <mergeCell ref="AG71:AM71"/>
    <mergeCell ref="F71:J71"/>
    <mergeCell ref="L71:AF71"/>
    <mergeCell ref="AN72:AP72"/>
    <mergeCell ref="AG72:AM72"/>
    <mergeCell ref="F72:J72"/>
    <mergeCell ref="L72:AF72"/>
    <mergeCell ref="AN67:AP67"/>
    <mergeCell ref="AG67:AM67"/>
    <mergeCell ref="F67:J67"/>
    <mergeCell ref="L67:AF67"/>
    <mergeCell ref="AN68:AP68"/>
    <mergeCell ref="AG68:AM68"/>
    <mergeCell ref="E68:I68"/>
    <mergeCell ref="K68:AF68"/>
    <mergeCell ref="AN69:AP69"/>
    <mergeCell ref="AG69:AM69"/>
    <mergeCell ref="E69:I69"/>
    <mergeCell ref="K69:AF69"/>
    <mergeCell ref="AN64:AP64"/>
    <mergeCell ref="AG64:AM64"/>
    <mergeCell ref="E64:I64"/>
    <mergeCell ref="K64:AF64"/>
    <mergeCell ref="AN65:AP65"/>
    <mergeCell ref="AG65:AM65"/>
    <mergeCell ref="F65:J65"/>
    <mergeCell ref="L65:AF65"/>
    <mergeCell ref="AN66:AP66"/>
    <mergeCell ref="AG66:AM66"/>
    <mergeCell ref="F66:J66"/>
    <mergeCell ref="L66:AF66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3" location="'IO 01 - Komunikace, odsta...'!C2" display="/"/>
    <hyperlink ref="A54" location="'IO 01 - Sanace podloží dl...'!C2" display="/"/>
    <hyperlink ref="A55" location="'IO 02 - Zrušení stávající...'!C2" display="/"/>
    <hyperlink ref="A56" location="'IO 03 - Nová přípojka vod...'!C2" display="/"/>
    <hyperlink ref="A57" location="'IO 04.1 - Nová přípojka s...'!C2" display="/"/>
    <hyperlink ref="A58" location="'IO 04.2 - Nová přípojka d...'!C2" display="/"/>
    <hyperlink ref="A59" location="'IO 05 - Rekonstrukce skří...'!C2" display="/"/>
    <hyperlink ref="A60" location="'IO 06 - Úprava stávající ...'!C2" display="/"/>
    <hyperlink ref="A61" location="'IO 07 - Signalizace výjez...'!C2" display="/"/>
    <hyperlink ref="A62" location="'SO 01 - Demolice objektu ...'!C2" display="/"/>
    <hyperlink ref="A65" location="'D.1.1 - Architektonicko s...'!C2" display="/"/>
    <hyperlink ref="A66" location="'INT - Interiér'!C2" display="/"/>
    <hyperlink ref="A67" location="'KOMP - Kompresor na stlač...'!C2" display="/"/>
    <hyperlink ref="A68" location="'D.1.2 - Stavebně konstruk...'!C2" display="/"/>
    <hyperlink ref="A70" location="'D.1.4.1 - Zdravotechnika'!C2" display="/"/>
    <hyperlink ref="A71" location="'D.1.4.2 - Vzduchotechnika'!C2" display="/"/>
    <hyperlink ref="A72" location="'D.1.4.3 - Vytápění'!C2" display="/"/>
    <hyperlink ref="A73" location="'D.1.4.4 - Elektroinstalac...'!C2" display="/"/>
    <hyperlink ref="A74" location="'D.1.4.5 - Slaboproud'!C2" display="/"/>
    <hyperlink ref="A75" location="'D.1.4.6 - VNitřní plynovod'!C2" display="/"/>
    <hyperlink ref="A76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104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634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07 - Signalizace výjezdu zásahových vozidel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07 - Signalizace výjezdu zásahových vozidel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635</v>
      </c>
      <c r="F77" s="205" t="s">
        <v>636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479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479</v>
      </c>
      <c r="BM77" s="25" t="s">
        <v>637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108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638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ROUND(SUM(BE81:BE108),2)</f>
        <v>0</v>
      </c>
      <c r="G30" s="43"/>
      <c r="H30" s="43"/>
      <c r="I30" s="141">
        <v>0.21</v>
      </c>
      <c r="J30" s="140">
        <f>ROUND(ROUND((SUM(BE81:BE108)),2)*I30,2)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ROUND(SUM(BF81:BF108),2)</f>
        <v>0</v>
      </c>
      <c r="G31" s="43"/>
      <c r="H31" s="43"/>
      <c r="I31" s="141">
        <v>0.15</v>
      </c>
      <c r="J31" s="140">
        <f>ROUND(ROUND((SUM(BF81:BF108)),2)*I31,2)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ROUND(SUM(BG81:BG108),2)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ROUND(SUM(BH81:BH108),2)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ROUND(SUM(BI81:BI108),2)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SO 01 - Demolice objektu hasičské zbrojnice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161</v>
      </c>
    </row>
    <row r="57" spans="2:11" s="8" customFormat="1" ht="24.95" customHeight="1">
      <c r="B57" s="159"/>
      <c r="C57" s="160"/>
      <c r="D57" s="161" t="s">
        <v>162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" customHeight="1">
      <c r="B58" s="166"/>
      <c r="C58" s="167"/>
      <c r="D58" s="168" t="s">
        <v>166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" customHeight="1">
      <c r="B59" s="166"/>
      <c r="C59" s="167"/>
      <c r="D59" s="168" t="s">
        <v>170</v>
      </c>
      <c r="E59" s="169"/>
      <c r="F59" s="169"/>
      <c r="G59" s="169"/>
      <c r="H59" s="169"/>
      <c r="I59" s="170"/>
      <c r="J59" s="171">
        <f>J93</f>
        <v>0</v>
      </c>
      <c r="K59" s="172"/>
    </row>
    <row r="60" spans="2:11" s="8" customFormat="1" ht="24.95" customHeight="1">
      <c r="B60" s="159"/>
      <c r="C60" s="160"/>
      <c r="D60" s="161" t="s">
        <v>639</v>
      </c>
      <c r="E60" s="162"/>
      <c r="F60" s="162"/>
      <c r="G60" s="162"/>
      <c r="H60" s="162"/>
      <c r="I60" s="163"/>
      <c r="J60" s="164">
        <f>J103</f>
        <v>0</v>
      </c>
      <c r="K60" s="165"/>
    </row>
    <row r="61" spans="2:11" s="9" customFormat="1" ht="19.9" customHeight="1">
      <c r="B61" s="166"/>
      <c r="C61" s="167"/>
      <c r="D61" s="168" t="s">
        <v>640</v>
      </c>
      <c r="E61" s="169"/>
      <c r="F61" s="169"/>
      <c r="G61" s="169"/>
      <c r="H61" s="169"/>
      <c r="I61" s="170"/>
      <c r="J61" s="171">
        <f>J104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173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20" t="str">
        <f>E7</f>
        <v>IVC v Jablunkově</v>
      </c>
      <c r="F71" s="421"/>
      <c r="G71" s="421"/>
      <c r="H71" s="421"/>
      <c r="I71" s="173"/>
      <c r="J71" s="64"/>
      <c r="K71" s="64"/>
      <c r="L71" s="62"/>
    </row>
    <row r="72" spans="2:12" s="1" customFormat="1" ht="14.45" customHeight="1">
      <c r="B72" s="42"/>
      <c r="C72" s="66" t="s">
        <v>155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3.25" customHeight="1">
      <c r="B73" s="42"/>
      <c r="C73" s="64"/>
      <c r="D73" s="64"/>
      <c r="E73" s="391" t="str">
        <f>E9</f>
        <v>SO 01 - Demolice objektu hasičské zbrojnice</v>
      </c>
      <c r="F73" s="422"/>
      <c r="G73" s="422"/>
      <c r="H73" s="422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22. 3. 2018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5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32</v>
      </c>
      <c r="J77" s="174" t="str">
        <f>E21</f>
        <v xml:space="preserve"> </v>
      </c>
      <c r="K77" s="64"/>
      <c r="L77" s="62"/>
    </row>
    <row r="78" spans="2:12" s="1" customFormat="1" ht="14.45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174</v>
      </c>
      <c r="D80" s="178" t="s">
        <v>54</v>
      </c>
      <c r="E80" s="178" t="s">
        <v>50</v>
      </c>
      <c r="F80" s="178" t="s">
        <v>175</v>
      </c>
      <c r="G80" s="178" t="s">
        <v>176</v>
      </c>
      <c r="H80" s="178" t="s">
        <v>177</v>
      </c>
      <c r="I80" s="179" t="s">
        <v>178</v>
      </c>
      <c r="J80" s="178" t="s">
        <v>159</v>
      </c>
      <c r="K80" s="180" t="s">
        <v>179</v>
      </c>
      <c r="L80" s="181"/>
      <c r="M80" s="82" t="s">
        <v>180</v>
      </c>
      <c r="N80" s="83" t="s">
        <v>39</v>
      </c>
      <c r="O80" s="83" t="s">
        <v>181</v>
      </c>
      <c r="P80" s="83" t="s">
        <v>182</v>
      </c>
      <c r="Q80" s="83" t="s">
        <v>183</v>
      </c>
      <c r="R80" s="83" t="s">
        <v>184</v>
      </c>
      <c r="S80" s="83" t="s">
        <v>185</v>
      </c>
      <c r="T80" s="84" t="s">
        <v>186</v>
      </c>
    </row>
    <row r="81" spans="2:63" s="1" customFormat="1" ht="29.25" customHeight="1">
      <c r="B81" s="42"/>
      <c r="C81" s="88" t="s">
        <v>160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P82+P103</f>
        <v>0</v>
      </c>
      <c r="Q81" s="86"/>
      <c r="R81" s="183">
        <f>R82+R103</f>
        <v>0.00048</v>
      </c>
      <c r="S81" s="86"/>
      <c r="T81" s="184">
        <f>T82+T103</f>
        <v>1105.92176</v>
      </c>
      <c r="AT81" s="25" t="s">
        <v>68</v>
      </c>
      <c r="AU81" s="25" t="s">
        <v>161</v>
      </c>
      <c r="BK81" s="185">
        <f>BK82+BK103</f>
        <v>0</v>
      </c>
    </row>
    <row r="82" spans="2:63" s="11" customFormat="1" ht="37.35" customHeight="1">
      <c r="B82" s="186"/>
      <c r="C82" s="187"/>
      <c r="D82" s="188" t="s">
        <v>68</v>
      </c>
      <c r="E82" s="189" t="s">
        <v>187</v>
      </c>
      <c r="F82" s="189" t="s">
        <v>188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P83+P93</f>
        <v>0</v>
      </c>
      <c r="Q82" s="194"/>
      <c r="R82" s="195">
        <f>R83+R93</f>
        <v>0.00048</v>
      </c>
      <c r="S82" s="194"/>
      <c r="T82" s="196">
        <f>T83+T93</f>
        <v>1105.92176</v>
      </c>
      <c r="AR82" s="197" t="s">
        <v>76</v>
      </c>
      <c r="AT82" s="198" t="s">
        <v>68</v>
      </c>
      <c r="AU82" s="198" t="s">
        <v>69</v>
      </c>
      <c r="AY82" s="197" t="s">
        <v>189</v>
      </c>
      <c r="BK82" s="199">
        <f>BK83+BK93</f>
        <v>0</v>
      </c>
    </row>
    <row r="83" spans="2:63" s="11" customFormat="1" ht="19.9" customHeight="1">
      <c r="B83" s="186"/>
      <c r="C83" s="187"/>
      <c r="D83" s="200" t="s">
        <v>68</v>
      </c>
      <c r="E83" s="201" t="s">
        <v>232</v>
      </c>
      <c r="F83" s="201" t="s">
        <v>425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SUM(P84:P92)</f>
        <v>0</v>
      </c>
      <c r="Q83" s="194"/>
      <c r="R83" s="195">
        <f>SUM(R84:R92)</f>
        <v>0.00048</v>
      </c>
      <c r="S83" s="194"/>
      <c r="T83" s="196">
        <f>SUM(T84:T92)</f>
        <v>1105.92176</v>
      </c>
      <c r="AR83" s="197" t="s">
        <v>76</v>
      </c>
      <c r="AT83" s="198" t="s">
        <v>68</v>
      </c>
      <c r="AU83" s="198" t="s">
        <v>76</v>
      </c>
      <c r="AY83" s="197" t="s">
        <v>189</v>
      </c>
      <c r="BK83" s="199">
        <f>SUM(BK84:BK92)</f>
        <v>0</v>
      </c>
    </row>
    <row r="84" spans="2:65" s="1" customFormat="1" ht="31.5" customHeight="1">
      <c r="B84" s="42"/>
      <c r="C84" s="203" t="s">
        <v>76</v>
      </c>
      <c r="D84" s="203" t="s">
        <v>191</v>
      </c>
      <c r="E84" s="204" t="s">
        <v>641</v>
      </c>
      <c r="F84" s="205" t="s">
        <v>642</v>
      </c>
      <c r="G84" s="206" t="s">
        <v>248</v>
      </c>
      <c r="H84" s="207">
        <v>1925</v>
      </c>
      <c r="I84" s="208"/>
      <c r="J84" s="209">
        <f>ROUND(I84*H84,2)</f>
        <v>0</v>
      </c>
      <c r="K84" s="205" t="s">
        <v>195</v>
      </c>
      <c r="L84" s="62"/>
      <c r="M84" s="210" t="s">
        <v>21</v>
      </c>
      <c r="N84" s="211" t="s">
        <v>40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0.26</v>
      </c>
      <c r="T84" s="213">
        <f>S84*H84</f>
        <v>500.5</v>
      </c>
      <c r="AR84" s="25" t="s">
        <v>196</v>
      </c>
      <c r="AT84" s="25" t="s">
        <v>191</v>
      </c>
      <c r="AU84" s="25" t="s">
        <v>80</v>
      </c>
      <c r="AY84" s="25" t="s">
        <v>189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76</v>
      </c>
      <c r="BK84" s="214">
        <f>ROUND(I84*H84,2)</f>
        <v>0</v>
      </c>
      <c r="BL84" s="25" t="s">
        <v>196</v>
      </c>
      <c r="BM84" s="25" t="s">
        <v>643</v>
      </c>
    </row>
    <row r="85" spans="2:51" s="12" customFormat="1" ht="13.5">
      <c r="B85" s="215"/>
      <c r="C85" s="216"/>
      <c r="D85" s="217" t="s">
        <v>198</v>
      </c>
      <c r="E85" s="218" t="s">
        <v>21</v>
      </c>
      <c r="F85" s="219" t="s">
        <v>644</v>
      </c>
      <c r="G85" s="216"/>
      <c r="H85" s="220">
        <v>1925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198</v>
      </c>
      <c r="AU85" s="226" t="s">
        <v>80</v>
      </c>
      <c r="AV85" s="12" t="s">
        <v>80</v>
      </c>
      <c r="AW85" s="12" t="s">
        <v>33</v>
      </c>
      <c r="AX85" s="12" t="s">
        <v>69</v>
      </c>
      <c r="AY85" s="226" t="s">
        <v>189</v>
      </c>
    </row>
    <row r="86" spans="2:51" s="13" customFormat="1" ht="13.5">
      <c r="B86" s="227"/>
      <c r="C86" s="228"/>
      <c r="D86" s="229" t="s">
        <v>198</v>
      </c>
      <c r="E86" s="230" t="s">
        <v>21</v>
      </c>
      <c r="F86" s="231" t="s">
        <v>200</v>
      </c>
      <c r="G86" s="228"/>
      <c r="H86" s="232">
        <v>1925</v>
      </c>
      <c r="I86" s="233"/>
      <c r="J86" s="228"/>
      <c r="K86" s="228"/>
      <c r="L86" s="234"/>
      <c r="M86" s="235"/>
      <c r="N86" s="236"/>
      <c r="O86" s="236"/>
      <c r="P86" s="236"/>
      <c r="Q86" s="236"/>
      <c r="R86" s="236"/>
      <c r="S86" s="236"/>
      <c r="T86" s="237"/>
      <c r="AT86" s="238" t="s">
        <v>198</v>
      </c>
      <c r="AU86" s="238" t="s">
        <v>80</v>
      </c>
      <c r="AV86" s="13" t="s">
        <v>115</v>
      </c>
      <c r="AW86" s="13" t="s">
        <v>33</v>
      </c>
      <c r="AX86" s="13" t="s">
        <v>76</v>
      </c>
      <c r="AY86" s="238" t="s">
        <v>189</v>
      </c>
    </row>
    <row r="87" spans="2:65" s="1" customFormat="1" ht="31.5" customHeight="1">
      <c r="B87" s="42"/>
      <c r="C87" s="203" t="s">
        <v>80</v>
      </c>
      <c r="D87" s="203" t="s">
        <v>191</v>
      </c>
      <c r="E87" s="204" t="s">
        <v>645</v>
      </c>
      <c r="F87" s="205" t="s">
        <v>646</v>
      </c>
      <c r="G87" s="206" t="s">
        <v>248</v>
      </c>
      <c r="H87" s="207">
        <v>1925</v>
      </c>
      <c r="I87" s="208"/>
      <c r="J87" s="209">
        <f>ROUND(I87*H87,2)</f>
        <v>0</v>
      </c>
      <c r="K87" s="205" t="s">
        <v>195</v>
      </c>
      <c r="L87" s="62"/>
      <c r="M87" s="210" t="s">
        <v>21</v>
      </c>
      <c r="N87" s="211" t="s">
        <v>40</v>
      </c>
      <c r="O87" s="43"/>
      <c r="P87" s="212">
        <f>O87*H87</f>
        <v>0</v>
      </c>
      <c r="Q87" s="212">
        <v>0</v>
      </c>
      <c r="R87" s="212">
        <f>Q87*H87</f>
        <v>0</v>
      </c>
      <c r="S87" s="212">
        <v>0.26</v>
      </c>
      <c r="T87" s="213">
        <f>S87*H87</f>
        <v>500.5</v>
      </c>
      <c r="AR87" s="25" t="s">
        <v>196</v>
      </c>
      <c r="AT87" s="25" t="s">
        <v>191</v>
      </c>
      <c r="AU87" s="25" t="s">
        <v>80</v>
      </c>
      <c r="AY87" s="25" t="s">
        <v>189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25" t="s">
        <v>76</v>
      </c>
      <c r="BK87" s="214">
        <f>ROUND(I87*H87,2)</f>
        <v>0</v>
      </c>
      <c r="BL87" s="25" t="s">
        <v>196</v>
      </c>
      <c r="BM87" s="25" t="s">
        <v>647</v>
      </c>
    </row>
    <row r="88" spans="2:51" s="12" customFormat="1" ht="13.5">
      <c r="B88" s="215"/>
      <c r="C88" s="216"/>
      <c r="D88" s="229" t="s">
        <v>198</v>
      </c>
      <c r="E88" s="239" t="s">
        <v>21</v>
      </c>
      <c r="F88" s="240" t="s">
        <v>644</v>
      </c>
      <c r="G88" s="216"/>
      <c r="H88" s="241">
        <v>1925</v>
      </c>
      <c r="I88" s="221"/>
      <c r="J88" s="216"/>
      <c r="K88" s="216"/>
      <c r="L88" s="222"/>
      <c r="M88" s="223"/>
      <c r="N88" s="224"/>
      <c r="O88" s="224"/>
      <c r="P88" s="224"/>
      <c r="Q88" s="224"/>
      <c r="R88" s="224"/>
      <c r="S88" s="224"/>
      <c r="T88" s="225"/>
      <c r="AT88" s="226" t="s">
        <v>198</v>
      </c>
      <c r="AU88" s="226" t="s">
        <v>80</v>
      </c>
      <c r="AV88" s="12" t="s">
        <v>80</v>
      </c>
      <c r="AW88" s="12" t="s">
        <v>33</v>
      </c>
      <c r="AX88" s="12" t="s">
        <v>76</v>
      </c>
      <c r="AY88" s="226" t="s">
        <v>189</v>
      </c>
    </row>
    <row r="89" spans="2:65" s="1" customFormat="1" ht="22.5" customHeight="1">
      <c r="B89" s="42"/>
      <c r="C89" s="203" t="s">
        <v>115</v>
      </c>
      <c r="D89" s="203" t="s">
        <v>191</v>
      </c>
      <c r="E89" s="204" t="s">
        <v>648</v>
      </c>
      <c r="F89" s="205" t="s">
        <v>649</v>
      </c>
      <c r="G89" s="206" t="s">
        <v>248</v>
      </c>
      <c r="H89" s="207">
        <v>4.8</v>
      </c>
      <c r="I89" s="208"/>
      <c r="J89" s="209">
        <f>ROUND(I89*H89,2)</f>
        <v>0</v>
      </c>
      <c r="K89" s="205" t="s">
        <v>195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0.0001</v>
      </c>
      <c r="R89" s="212">
        <f>Q89*H89</f>
        <v>0.00048</v>
      </c>
      <c r="S89" s="212">
        <v>2.41</v>
      </c>
      <c r="T89" s="213">
        <f>S89*H89</f>
        <v>11.568</v>
      </c>
      <c r="AR89" s="25" t="s">
        <v>196</v>
      </c>
      <c r="AT89" s="25" t="s">
        <v>191</v>
      </c>
      <c r="AU89" s="25" t="s">
        <v>80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196</v>
      </c>
      <c r="BM89" s="25" t="s">
        <v>650</v>
      </c>
    </row>
    <row r="90" spans="2:51" s="12" customFormat="1" ht="13.5">
      <c r="B90" s="215"/>
      <c r="C90" s="216"/>
      <c r="D90" s="229" t="s">
        <v>198</v>
      </c>
      <c r="E90" s="239" t="s">
        <v>21</v>
      </c>
      <c r="F90" s="240" t="s">
        <v>651</v>
      </c>
      <c r="G90" s="216"/>
      <c r="H90" s="241">
        <v>4.8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198</v>
      </c>
      <c r="AU90" s="226" t="s">
        <v>80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65" s="1" customFormat="1" ht="22.5" customHeight="1">
      <c r="B91" s="42"/>
      <c r="C91" s="203" t="s">
        <v>196</v>
      </c>
      <c r="D91" s="203" t="s">
        <v>191</v>
      </c>
      <c r="E91" s="204" t="s">
        <v>652</v>
      </c>
      <c r="F91" s="205" t="s">
        <v>653</v>
      </c>
      <c r="G91" s="206" t="s">
        <v>248</v>
      </c>
      <c r="H91" s="207">
        <v>38.736</v>
      </c>
      <c r="I91" s="208"/>
      <c r="J91" s="209">
        <f>ROUND(I91*H91,2)</f>
        <v>0</v>
      </c>
      <c r="K91" s="205" t="s">
        <v>195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2.41</v>
      </c>
      <c r="T91" s="213">
        <f>S91*H91</f>
        <v>93.35376</v>
      </c>
      <c r="AR91" s="25" t="s">
        <v>196</v>
      </c>
      <c r="AT91" s="25" t="s">
        <v>191</v>
      </c>
      <c r="AU91" s="25" t="s">
        <v>80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196</v>
      </c>
      <c r="BM91" s="25" t="s">
        <v>654</v>
      </c>
    </row>
    <row r="92" spans="2:51" s="12" customFormat="1" ht="13.5">
      <c r="B92" s="215"/>
      <c r="C92" s="216"/>
      <c r="D92" s="217" t="s">
        <v>198</v>
      </c>
      <c r="E92" s="218" t="s">
        <v>21</v>
      </c>
      <c r="F92" s="219" t="s">
        <v>655</v>
      </c>
      <c r="G92" s="216"/>
      <c r="H92" s="220">
        <v>38.736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80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3" s="11" customFormat="1" ht="29.85" customHeight="1">
      <c r="B93" s="186"/>
      <c r="C93" s="187"/>
      <c r="D93" s="200" t="s">
        <v>68</v>
      </c>
      <c r="E93" s="201" t="s">
        <v>539</v>
      </c>
      <c r="F93" s="201" t="s">
        <v>540</v>
      </c>
      <c r="G93" s="187"/>
      <c r="H93" s="187"/>
      <c r="I93" s="190"/>
      <c r="J93" s="202">
        <f>BK93</f>
        <v>0</v>
      </c>
      <c r="K93" s="187"/>
      <c r="L93" s="192"/>
      <c r="M93" s="193"/>
      <c r="N93" s="194"/>
      <c r="O93" s="194"/>
      <c r="P93" s="195">
        <f>SUM(P94:P102)</f>
        <v>0</v>
      </c>
      <c r="Q93" s="194"/>
      <c r="R93" s="195">
        <f>SUM(R94:R102)</f>
        <v>0</v>
      </c>
      <c r="S93" s="194"/>
      <c r="T93" s="196">
        <f>SUM(T94:T102)</f>
        <v>0</v>
      </c>
      <c r="AR93" s="197" t="s">
        <v>76</v>
      </c>
      <c r="AT93" s="198" t="s">
        <v>68</v>
      </c>
      <c r="AU93" s="198" t="s">
        <v>76</v>
      </c>
      <c r="AY93" s="197" t="s">
        <v>189</v>
      </c>
      <c r="BK93" s="199">
        <f>SUM(BK94:BK102)</f>
        <v>0</v>
      </c>
    </row>
    <row r="94" spans="2:65" s="1" customFormat="1" ht="22.5" customHeight="1">
      <c r="B94" s="42"/>
      <c r="C94" s="203" t="s">
        <v>213</v>
      </c>
      <c r="D94" s="203" t="s">
        <v>191</v>
      </c>
      <c r="E94" s="204" t="s">
        <v>542</v>
      </c>
      <c r="F94" s="205" t="s">
        <v>543</v>
      </c>
      <c r="G94" s="206" t="s">
        <v>284</v>
      </c>
      <c r="H94" s="207">
        <v>1105.922</v>
      </c>
      <c r="I94" s="208"/>
      <c r="J94" s="209">
        <f>ROUND(I94*H94,2)</f>
        <v>0</v>
      </c>
      <c r="K94" s="205" t="s">
        <v>195</v>
      </c>
      <c r="L94" s="62"/>
      <c r="M94" s="210" t="s">
        <v>21</v>
      </c>
      <c r="N94" s="211" t="s">
        <v>40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196</v>
      </c>
      <c r="AT94" s="25" t="s">
        <v>191</v>
      </c>
      <c r="AU94" s="25" t="s">
        <v>80</v>
      </c>
      <c r="AY94" s="25" t="s">
        <v>189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76</v>
      </c>
      <c r="BK94" s="214">
        <f>ROUND(I94*H94,2)</f>
        <v>0</v>
      </c>
      <c r="BL94" s="25" t="s">
        <v>196</v>
      </c>
      <c r="BM94" s="25" t="s">
        <v>656</v>
      </c>
    </row>
    <row r="95" spans="2:65" s="1" customFormat="1" ht="22.5" customHeight="1">
      <c r="B95" s="42"/>
      <c r="C95" s="203" t="s">
        <v>218</v>
      </c>
      <c r="D95" s="203" t="s">
        <v>191</v>
      </c>
      <c r="E95" s="204" t="s">
        <v>546</v>
      </c>
      <c r="F95" s="205" t="s">
        <v>547</v>
      </c>
      <c r="G95" s="206" t="s">
        <v>284</v>
      </c>
      <c r="H95" s="207">
        <v>13271.064</v>
      </c>
      <c r="I95" s="208"/>
      <c r="J95" s="209">
        <f>ROUND(I95*H95,2)</f>
        <v>0</v>
      </c>
      <c r="K95" s="205" t="s">
        <v>195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196</v>
      </c>
      <c r="AT95" s="25" t="s">
        <v>191</v>
      </c>
      <c r="AU95" s="25" t="s">
        <v>80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196</v>
      </c>
      <c r="BM95" s="25" t="s">
        <v>657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658</v>
      </c>
      <c r="G96" s="216"/>
      <c r="H96" s="241">
        <v>13271.064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80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223</v>
      </c>
      <c r="D97" s="203" t="s">
        <v>191</v>
      </c>
      <c r="E97" s="204" t="s">
        <v>659</v>
      </c>
      <c r="F97" s="205" t="s">
        <v>660</v>
      </c>
      <c r="G97" s="206" t="s">
        <v>284</v>
      </c>
      <c r="H97" s="207">
        <v>100</v>
      </c>
      <c r="I97" s="208"/>
      <c r="J97" s="209">
        <f>ROUND(I97*H97,2)</f>
        <v>0</v>
      </c>
      <c r="K97" s="205" t="s">
        <v>195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196</v>
      </c>
      <c r="AT97" s="25" t="s">
        <v>191</v>
      </c>
      <c r="AU97" s="25" t="s">
        <v>80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196</v>
      </c>
      <c r="BM97" s="25" t="s">
        <v>661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662</v>
      </c>
      <c r="G98" s="216"/>
      <c r="H98" s="241">
        <v>100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80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228</v>
      </c>
      <c r="D99" s="203" t="s">
        <v>191</v>
      </c>
      <c r="E99" s="204" t="s">
        <v>663</v>
      </c>
      <c r="F99" s="205" t="s">
        <v>664</v>
      </c>
      <c r="G99" s="206" t="s">
        <v>284</v>
      </c>
      <c r="H99" s="207">
        <v>900</v>
      </c>
      <c r="I99" s="208"/>
      <c r="J99" s="209">
        <f>ROUND(I99*H99,2)</f>
        <v>0</v>
      </c>
      <c r="K99" s="205" t="s">
        <v>195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665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666</v>
      </c>
      <c r="G100" s="216"/>
      <c r="H100" s="241">
        <v>900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232</v>
      </c>
      <c r="D101" s="203" t="s">
        <v>191</v>
      </c>
      <c r="E101" s="204" t="s">
        <v>551</v>
      </c>
      <c r="F101" s="205" t="s">
        <v>552</v>
      </c>
      <c r="G101" s="206" t="s">
        <v>284</v>
      </c>
      <c r="H101" s="207">
        <v>105.922</v>
      </c>
      <c r="I101" s="208"/>
      <c r="J101" s="209">
        <f>ROUND(I101*H101,2)</f>
        <v>0</v>
      </c>
      <c r="K101" s="205" t="s">
        <v>195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196</v>
      </c>
      <c r="AT101" s="25" t="s">
        <v>191</v>
      </c>
      <c r="AU101" s="25" t="s">
        <v>80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196</v>
      </c>
      <c r="BM101" s="25" t="s">
        <v>667</v>
      </c>
    </row>
    <row r="102" spans="2:51" s="12" customFormat="1" ht="13.5">
      <c r="B102" s="215"/>
      <c r="C102" s="216"/>
      <c r="D102" s="217" t="s">
        <v>198</v>
      </c>
      <c r="E102" s="218" t="s">
        <v>21</v>
      </c>
      <c r="F102" s="219" t="s">
        <v>668</v>
      </c>
      <c r="G102" s="216"/>
      <c r="H102" s="220">
        <v>105.922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80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3" s="11" customFormat="1" ht="37.35" customHeight="1">
      <c r="B103" s="186"/>
      <c r="C103" s="187"/>
      <c r="D103" s="188" t="s">
        <v>68</v>
      </c>
      <c r="E103" s="189" t="s">
        <v>669</v>
      </c>
      <c r="F103" s="189" t="s">
        <v>670</v>
      </c>
      <c r="G103" s="187"/>
      <c r="H103" s="187"/>
      <c r="I103" s="190"/>
      <c r="J103" s="191">
        <f>BK103</f>
        <v>0</v>
      </c>
      <c r="K103" s="187"/>
      <c r="L103" s="192"/>
      <c r="M103" s="193"/>
      <c r="N103" s="194"/>
      <c r="O103" s="194"/>
      <c r="P103" s="195">
        <f>P104</f>
        <v>0</v>
      </c>
      <c r="Q103" s="194"/>
      <c r="R103" s="195">
        <f>R104</f>
        <v>0</v>
      </c>
      <c r="S103" s="194"/>
      <c r="T103" s="196">
        <f>T104</f>
        <v>0</v>
      </c>
      <c r="AR103" s="197" t="s">
        <v>213</v>
      </c>
      <c r="AT103" s="198" t="s">
        <v>68</v>
      </c>
      <c r="AU103" s="198" t="s">
        <v>69</v>
      </c>
      <c r="AY103" s="197" t="s">
        <v>189</v>
      </c>
      <c r="BK103" s="199">
        <f>BK104</f>
        <v>0</v>
      </c>
    </row>
    <row r="104" spans="2:63" s="11" customFormat="1" ht="19.9" customHeight="1">
      <c r="B104" s="186"/>
      <c r="C104" s="187"/>
      <c r="D104" s="200" t="s">
        <v>68</v>
      </c>
      <c r="E104" s="201" t="s">
        <v>671</v>
      </c>
      <c r="F104" s="201" t="s">
        <v>672</v>
      </c>
      <c r="G104" s="187"/>
      <c r="H104" s="187"/>
      <c r="I104" s="190"/>
      <c r="J104" s="202">
        <f>BK104</f>
        <v>0</v>
      </c>
      <c r="K104" s="187"/>
      <c r="L104" s="192"/>
      <c r="M104" s="193"/>
      <c r="N104" s="194"/>
      <c r="O104" s="194"/>
      <c r="P104" s="195">
        <f>SUM(P105:P108)</f>
        <v>0</v>
      </c>
      <c r="Q104" s="194"/>
      <c r="R104" s="195">
        <f>SUM(R105:R108)</f>
        <v>0</v>
      </c>
      <c r="S104" s="194"/>
      <c r="T104" s="196">
        <f>SUM(T105:T108)</f>
        <v>0</v>
      </c>
      <c r="AR104" s="197" t="s">
        <v>213</v>
      </c>
      <c r="AT104" s="198" t="s">
        <v>68</v>
      </c>
      <c r="AU104" s="198" t="s">
        <v>76</v>
      </c>
      <c r="AY104" s="197" t="s">
        <v>189</v>
      </c>
      <c r="BK104" s="199">
        <f>SUM(BK105:BK108)</f>
        <v>0</v>
      </c>
    </row>
    <row r="105" spans="2:65" s="1" customFormat="1" ht="31.5" customHeight="1">
      <c r="B105" s="42"/>
      <c r="C105" s="203" t="s">
        <v>240</v>
      </c>
      <c r="D105" s="203" t="s">
        <v>191</v>
      </c>
      <c r="E105" s="204" t="s">
        <v>673</v>
      </c>
      <c r="F105" s="205" t="s">
        <v>674</v>
      </c>
      <c r="G105" s="206" t="s">
        <v>580</v>
      </c>
      <c r="H105" s="207">
        <v>1</v>
      </c>
      <c r="I105" s="208"/>
      <c r="J105" s="209">
        <f>ROUND(I105*H105,2)</f>
        <v>0</v>
      </c>
      <c r="K105" s="205" t="s">
        <v>195</v>
      </c>
      <c r="L105" s="62"/>
      <c r="M105" s="210" t="s">
        <v>21</v>
      </c>
      <c r="N105" s="211" t="s">
        <v>40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675</v>
      </c>
      <c r="AT105" s="25" t="s">
        <v>191</v>
      </c>
      <c r="AU105" s="25" t="s">
        <v>80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675</v>
      </c>
      <c r="BM105" s="25" t="s">
        <v>676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76</v>
      </c>
      <c r="G106" s="216"/>
      <c r="H106" s="241">
        <v>1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80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03" t="s">
        <v>245</v>
      </c>
      <c r="D107" s="203" t="s">
        <v>191</v>
      </c>
      <c r="E107" s="204" t="s">
        <v>677</v>
      </c>
      <c r="F107" s="205" t="s">
        <v>678</v>
      </c>
      <c r="G107" s="206" t="s">
        <v>580</v>
      </c>
      <c r="H107" s="207">
        <v>1</v>
      </c>
      <c r="I107" s="208"/>
      <c r="J107" s="209">
        <f>ROUND(I107*H107,2)</f>
        <v>0</v>
      </c>
      <c r="K107" s="205" t="s">
        <v>21</v>
      </c>
      <c r="L107" s="62"/>
      <c r="M107" s="210" t="s">
        <v>21</v>
      </c>
      <c r="N107" s="211" t="s">
        <v>40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675</v>
      </c>
      <c r="AT107" s="25" t="s">
        <v>191</v>
      </c>
      <c r="AU107" s="25" t="s">
        <v>80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675</v>
      </c>
      <c r="BM107" s="25" t="s">
        <v>679</v>
      </c>
    </row>
    <row r="108" spans="2:51" s="12" customFormat="1" ht="13.5">
      <c r="B108" s="215"/>
      <c r="C108" s="216"/>
      <c r="D108" s="217" t="s">
        <v>198</v>
      </c>
      <c r="E108" s="218" t="s">
        <v>21</v>
      </c>
      <c r="F108" s="219" t="s">
        <v>76</v>
      </c>
      <c r="G108" s="216"/>
      <c r="H108" s="220">
        <v>1</v>
      </c>
      <c r="I108" s="221"/>
      <c r="J108" s="216"/>
      <c r="K108" s="216"/>
      <c r="L108" s="222"/>
      <c r="M108" s="270"/>
      <c r="N108" s="271"/>
      <c r="O108" s="271"/>
      <c r="P108" s="271"/>
      <c r="Q108" s="271"/>
      <c r="R108" s="271"/>
      <c r="S108" s="271"/>
      <c r="T108" s="272"/>
      <c r="AT108" s="226" t="s">
        <v>198</v>
      </c>
      <c r="AU108" s="226" t="s">
        <v>80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12" s="1" customFormat="1" ht="6.95" customHeight="1">
      <c r="B109" s="57"/>
      <c r="C109" s="58"/>
      <c r="D109" s="58"/>
      <c r="E109" s="58"/>
      <c r="F109" s="58"/>
      <c r="G109" s="58"/>
      <c r="H109" s="58"/>
      <c r="I109" s="149"/>
      <c r="J109" s="58"/>
      <c r="K109" s="58"/>
      <c r="L109" s="62"/>
    </row>
  </sheetData>
  <sheetProtection password="CC35" sheet="1" objects="1" scenarios="1" formatCells="0" formatColumns="0" formatRows="0" sort="0" autoFilter="0"/>
  <autoFilter ref="C80:K108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9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114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16" t="s">
        <v>680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38" t="s">
        <v>583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8" t="s">
        <v>681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22. 3. 2018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24</v>
      </c>
      <c r="F17" s="43"/>
      <c r="G17" s="43"/>
      <c r="H17" s="43"/>
      <c r="I17" s="129" t="s">
        <v>29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24</v>
      </c>
      <c r="F23" s="43"/>
      <c r="G23" s="43"/>
      <c r="H23" s="43"/>
      <c r="I23" s="129" t="s">
        <v>29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80" t="s">
        <v>21</v>
      </c>
      <c r="F26" s="380"/>
      <c r="G26" s="380"/>
      <c r="H26" s="38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35</v>
      </c>
      <c r="E29" s="43"/>
      <c r="F29" s="43"/>
      <c r="G29" s="43"/>
      <c r="H29" s="43"/>
      <c r="I29" s="128"/>
      <c r="J29" s="138">
        <f>ROUND(J110,2)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37</v>
      </c>
      <c r="G31" s="43"/>
      <c r="H31" s="43"/>
      <c r="I31" s="139" t="s">
        <v>36</v>
      </c>
      <c r="J31" s="47" t="s">
        <v>38</v>
      </c>
      <c r="K31" s="46"/>
    </row>
    <row r="32" spans="2:11" s="1" customFormat="1" ht="14.45" customHeight="1">
      <c r="B32" s="42"/>
      <c r="C32" s="43"/>
      <c r="D32" s="50" t="s">
        <v>39</v>
      </c>
      <c r="E32" s="50" t="s">
        <v>40</v>
      </c>
      <c r="F32" s="140">
        <f>ROUND(SUM(BE110:BE1998),2)</f>
        <v>0</v>
      </c>
      <c r="G32" s="43"/>
      <c r="H32" s="43"/>
      <c r="I32" s="141">
        <v>0.21</v>
      </c>
      <c r="J32" s="140">
        <f>ROUND(ROUND((SUM(BE110:BE1998)),2)*I32,2)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41</v>
      </c>
      <c r="F33" s="140">
        <f>ROUND(SUM(BF110:BF1998),2)</f>
        <v>0</v>
      </c>
      <c r="G33" s="43"/>
      <c r="H33" s="43"/>
      <c r="I33" s="141">
        <v>0.15</v>
      </c>
      <c r="J33" s="140">
        <f>ROUND(ROUND((SUM(BF110:BF1998)),2)*I33,2)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42</v>
      </c>
      <c r="F34" s="140">
        <f>ROUND(SUM(BG110:BG1998),2)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43</v>
      </c>
      <c r="F35" s="140">
        <f>ROUND(SUM(BH110:BH1998),2)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40">
        <f>ROUND(SUM(BI110:BI1998),2)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45</v>
      </c>
      <c r="E38" s="80"/>
      <c r="F38" s="80"/>
      <c r="G38" s="144" t="s">
        <v>46</v>
      </c>
      <c r="H38" s="145" t="s">
        <v>47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157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16" t="str">
        <f>E7</f>
        <v>IVC v Jablunkově</v>
      </c>
      <c r="F47" s="417"/>
      <c r="G47" s="417"/>
      <c r="H47" s="417"/>
      <c r="I47" s="128"/>
      <c r="J47" s="43"/>
      <c r="K47" s="46"/>
    </row>
    <row r="48" spans="2:11" ht="13.5">
      <c r="B48" s="29"/>
      <c r="C48" s="38" t="s">
        <v>155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16" t="s">
        <v>680</v>
      </c>
      <c r="F49" s="419"/>
      <c r="G49" s="419"/>
      <c r="H49" s="419"/>
      <c r="I49" s="128"/>
      <c r="J49" s="43"/>
      <c r="K49" s="46"/>
    </row>
    <row r="50" spans="2:11" s="1" customFormat="1" ht="14.45" customHeight="1">
      <c r="B50" s="42"/>
      <c r="C50" s="38" t="s">
        <v>583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8" t="str">
        <f>E11</f>
        <v>D.1.1 - Architektonicko stavební řešení</v>
      </c>
      <c r="F51" s="419"/>
      <c r="G51" s="419"/>
      <c r="H51" s="41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22. 3. 2018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158</v>
      </c>
      <c r="D58" s="142"/>
      <c r="E58" s="142"/>
      <c r="F58" s="142"/>
      <c r="G58" s="142"/>
      <c r="H58" s="142"/>
      <c r="I58" s="155"/>
      <c r="J58" s="156" t="s">
        <v>159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160</v>
      </c>
      <c r="D60" s="43"/>
      <c r="E60" s="43"/>
      <c r="F60" s="43"/>
      <c r="G60" s="43"/>
      <c r="H60" s="43"/>
      <c r="I60" s="128"/>
      <c r="J60" s="138">
        <f>J110</f>
        <v>0</v>
      </c>
      <c r="K60" s="46"/>
      <c r="AU60" s="25" t="s">
        <v>161</v>
      </c>
    </row>
    <row r="61" spans="2:11" s="8" customFormat="1" ht="24.95" customHeight="1">
      <c r="B61" s="159"/>
      <c r="C61" s="160"/>
      <c r="D61" s="161" t="s">
        <v>162</v>
      </c>
      <c r="E61" s="162"/>
      <c r="F61" s="162"/>
      <c r="G61" s="162"/>
      <c r="H61" s="162"/>
      <c r="I61" s="163"/>
      <c r="J61" s="164">
        <f>J111</f>
        <v>0</v>
      </c>
      <c r="K61" s="165"/>
    </row>
    <row r="62" spans="2:11" s="9" customFormat="1" ht="19.9" customHeight="1">
      <c r="B62" s="166"/>
      <c r="C62" s="167"/>
      <c r="D62" s="168" t="s">
        <v>163</v>
      </c>
      <c r="E62" s="169"/>
      <c r="F62" s="169"/>
      <c r="G62" s="169"/>
      <c r="H62" s="169"/>
      <c r="I62" s="170"/>
      <c r="J62" s="171">
        <f>J112</f>
        <v>0</v>
      </c>
      <c r="K62" s="172"/>
    </row>
    <row r="63" spans="2:11" s="9" customFormat="1" ht="19.9" customHeight="1">
      <c r="B63" s="166"/>
      <c r="C63" s="167"/>
      <c r="D63" s="168" t="s">
        <v>164</v>
      </c>
      <c r="E63" s="169"/>
      <c r="F63" s="169"/>
      <c r="G63" s="169"/>
      <c r="H63" s="169"/>
      <c r="I63" s="170"/>
      <c r="J63" s="171">
        <f>J184</f>
        <v>0</v>
      </c>
      <c r="K63" s="172"/>
    </row>
    <row r="64" spans="2:11" s="9" customFormat="1" ht="19.9" customHeight="1">
      <c r="B64" s="166"/>
      <c r="C64" s="167"/>
      <c r="D64" s="168" t="s">
        <v>682</v>
      </c>
      <c r="E64" s="169"/>
      <c r="F64" s="169"/>
      <c r="G64" s="169"/>
      <c r="H64" s="169"/>
      <c r="I64" s="170"/>
      <c r="J64" s="171">
        <f>J254</f>
        <v>0</v>
      </c>
      <c r="K64" s="172"/>
    </row>
    <row r="65" spans="2:11" s="9" customFormat="1" ht="19.9" customHeight="1">
      <c r="B65" s="166"/>
      <c r="C65" s="167"/>
      <c r="D65" s="168" t="s">
        <v>683</v>
      </c>
      <c r="E65" s="169"/>
      <c r="F65" s="169"/>
      <c r="G65" s="169"/>
      <c r="H65" s="169"/>
      <c r="I65" s="170"/>
      <c r="J65" s="171">
        <f>J384</f>
        <v>0</v>
      </c>
      <c r="K65" s="172"/>
    </row>
    <row r="66" spans="2:11" s="9" customFormat="1" ht="19.9" customHeight="1">
      <c r="B66" s="166"/>
      <c r="C66" s="167"/>
      <c r="D66" s="168" t="s">
        <v>684</v>
      </c>
      <c r="E66" s="169"/>
      <c r="F66" s="169"/>
      <c r="G66" s="169"/>
      <c r="H66" s="169"/>
      <c r="I66" s="170"/>
      <c r="J66" s="171">
        <f>J552</f>
        <v>0</v>
      </c>
      <c r="K66" s="172"/>
    </row>
    <row r="67" spans="2:11" s="9" customFormat="1" ht="19.9" customHeight="1">
      <c r="B67" s="166"/>
      <c r="C67" s="167"/>
      <c r="D67" s="168" t="s">
        <v>685</v>
      </c>
      <c r="E67" s="169"/>
      <c r="F67" s="169"/>
      <c r="G67" s="169"/>
      <c r="H67" s="169"/>
      <c r="I67" s="170"/>
      <c r="J67" s="171">
        <f>J671</f>
        <v>0</v>
      </c>
      <c r="K67" s="172"/>
    </row>
    <row r="68" spans="2:11" s="9" customFormat="1" ht="19.9" customHeight="1">
      <c r="B68" s="166"/>
      <c r="C68" s="167"/>
      <c r="D68" s="168" t="s">
        <v>686</v>
      </c>
      <c r="E68" s="169"/>
      <c r="F68" s="169"/>
      <c r="G68" s="169"/>
      <c r="H68" s="169"/>
      <c r="I68" s="170"/>
      <c r="J68" s="171">
        <f>J799</f>
        <v>0</v>
      </c>
      <c r="K68" s="172"/>
    </row>
    <row r="69" spans="2:11" s="9" customFormat="1" ht="19.9" customHeight="1">
      <c r="B69" s="166"/>
      <c r="C69" s="167"/>
      <c r="D69" s="168" t="s">
        <v>687</v>
      </c>
      <c r="E69" s="169"/>
      <c r="F69" s="169"/>
      <c r="G69" s="169"/>
      <c r="H69" s="169"/>
      <c r="I69" s="170"/>
      <c r="J69" s="171">
        <f>J836</f>
        <v>0</v>
      </c>
      <c r="K69" s="172"/>
    </row>
    <row r="70" spans="2:11" s="9" customFormat="1" ht="19.9" customHeight="1">
      <c r="B70" s="166"/>
      <c r="C70" s="167"/>
      <c r="D70" s="168" t="s">
        <v>688</v>
      </c>
      <c r="E70" s="169"/>
      <c r="F70" s="169"/>
      <c r="G70" s="169"/>
      <c r="H70" s="169"/>
      <c r="I70" s="170"/>
      <c r="J70" s="171">
        <f>J845</f>
        <v>0</v>
      </c>
      <c r="K70" s="172"/>
    </row>
    <row r="71" spans="2:11" s="9" customFormat="1" ht="19.9" customHeight="1">
      <c r="B71" s="166"/>
      <c r="C71" s="167"/>
      <c r="D71" s="168" t="s">
        <v>689</v>
      </c>
      <c r="E71" s="169"/>
      <c r="F71" s="169"/>
      <c r="G71" s="169"/>
      <c r="H71" s="169"/>
      <c r="I71" s="170"/>
      <c r="J71" s="171">
        <f>J924</f>
        <v>0</v>
      </c>
      <c r="K71" s="172"/>
    </row>
    <row r="72" spans="2:11" s="9" customFormat="1" ht="19.9" customHeight="1">
      <c r="B72" s="166"/>
      <c r="C72" s="167"/>
      <c r="D72" s="168" t="s">
        <v>171</v>
      </c>
      <c r="E72" s="169"/>
      <c r="F72" s="169"/>
      <c r="G72" s="169"/>
      <c r="H72" s="169"/>
      <c r="I72" s="170"/>
      <c r="J72" s="171">
        <f>J987</f>
        <v>0</v>
      </c>
      <c r="K72" s="172"/>
    </row>
    <row r="73" spans="2:11" s="8" customFormat="1" ht="24.95" customHeight="1">
      <c r="B73" s="159"/>
      <c r="C73" s="160"/>
      <c r="D73" s="161" t="s">
        <v>690</v>
      </c>
      <c r="E73" s="162"/>
      <c r="F73" s="162"/>
      <c r="G73" s="162"/>
      <c r="H73" s="162"/>
      <c r="I73" s="163"/>
      <c r="J73" s="164">
        <f>J989</f>
        <v>0</v>
      </c>
      <c r="K73" s="165"/>
    </row>
    <row r="74" spans="2:11" s="9" customFormat="1" ht="19.9" customHeight="1">
      <c r="B74" s="166"/>
      <c r="C74" s="167"/>
      <c r="D74" s="168" t="s">
        <v>691</v>
      </c>
      <c r="E74" s="169"/>
      <c r="F74" s="169"/>
      <c r="G74" s="169"/>
      <c r="H74" s="169"/>
      <c r="I74" s="170"/>
      <c r="J74" s="171">
        <f>J990</f>
        <v>0</v>
      </c>
      <c r="K74" s="172"/>
    </row>
    <row r="75" spans="2:11" s="9" customFormat="1" ht="19.9" customHeight="1">
      <c r="B75" s="166"/>
      <c r="C75" s="167"/>
      <c r="D75" s="168" t="s">
        <v>692</v>
      </c>
      <c r="E75" s="169"/>
      <c r="F75" s="169"/>
      <c r="G75" s="169"/>
      <c r="H75" s="169"/>
      <c r="I75" s="170"/>
      <c r="J75" s="171">
        <f>J1061</f>
        <v>0</v>
      </c>
      <c r="K75" s="172"/>
    </row>
    <row r="76" spans="2:11" s="9" customFormat="1" ht="19.9" customHeight="1">
      <c r="B76" s="166"/>
      <c r="C76" s="167"/>
      <c r="D76" s="168" t="s">
        <v>693</v>
      </c>
      <c r="E76" s="169"/>
      <c r="F76" s="169"/>
      <c r="G76" s="169"/>
      <c r="H76" s="169"/>
      <c r="I76" s="170"/>
      <c r="J76" s="171">
        <f>J1160</f>
        <v>0</v>
      </c>
      <c r="K76" s="172"/>
    </row>
    <row r="77" spans="2:11" s="9" customFormat="1" ht="19.9" customHeight="1">
      <c r="B77" s="166"/>
      <c r="C77" s="167"/>
      <c r="D77" s="168" t="s">
        <v>694</v>
      </c>
      <c r="E77" s="169"/>
      <c r="F77" s="169"/>
      <c r="G77" s="169"/>
      <c r="H77" s="169"/>
      <c r="I77" s="170"/>
      <c r="J77" s="171">
        <f>J1362</f>
        <v>0</v>
      </c>
      <c r="K77" s="172"/>
    </row>
    <row r="78" spans="2:11" s="9" customFormat="1" ht="19.9" customHeight="1">
      <c r="B78" s="166"/>
      <c r="C78" s="167"/>
      <c r="D78" s="168" t="s">
        <v>695</v>
      </c>
      <c r="E78" s="169"/>
      <c r="F78" s="169"/>
      <c r="G78" s="169"/>
      <c r="H78" s="169"/>
      <c r="I78" s="170"/>
      <c r="J78" s="171">
        <f>J1369</f>
        <v>0</v>
      </c>
      <c r="K78" s="172"/>
    </row>
    <row r="79" spans="2:11" s="9" customFormat="1" ht="19.9" customHeight="1">
      <c r="B79" s="166"/>
      <c r="C79" s="167"/>
      <c r="D79" s="168" t="s">
        <v>696</v>
      </c>
      <c r="E79" s="169"/>
      <c r="F79" s="169"/>
      <c r="G79" s="169"/>
      <c r="H79" s="169"/>
      <c r="I79" s="170"/>
      <c r="J79" s="171">
        <f>J1377</f>
        <v>0</v>
      </c>
      <c r="K79" s="172"/>
    </row>
    <row r="80" spans="2:11" s="9" customFormat="1" ht="19.9" customHeight="1">
      <c r="B80" s="166"/>
      <c r="C80" s="167"/>
      <c r="D80" s="168" t="s">
        <v>697</v>
      </c>
      <c r="E80" s="169"/>
      <c r="F80" s="169"/>
      <c r="G80" s="169"/>
      <c r="H80" s="169"/>
      <c r="I80" s="170"/>
      <c r="J80" s="171">
        <f>J1479</f>
        <v>0</v>
      </c>
      <c r="K80" s="172"/>
    </row>
    <row r="81" spans="2:11" s="9" customFormat="1" ht="19.9" customHeight="1">
      <c r="B81" s="166"/>
      <c r="C81" s="167"/>
      <c r="D81" s="168" t="s">
        <v>698</v>
      </c>
      <c r="E81" s="169"/>
      <c r="F81" s="169"/>
      <c r="G81" s="169"/>
      <c r="H81" s="169"/>
      <c r="I81" s="170"/>
      <c r="J81" s="171">
        <f>J1517</f>
        <v>0</v>
      </c>
      <c r="K81" s="172"/>
    </row>
    <row r="82" spans="2:11" s="9" customFormat="1" ht="19.9" customHeight="1">
      <c r="B82" s="166"/>
      <c r="C82" s="167"/>
      <c r="D82" s="168" t="s">
        <v>699</v>
      </c>
      <c r="E82" s="169"/>
      <c r="F82" s="169"/>
      <c r="G82" s="169"/>
      <c r="H82" s="169"/>
      <c r="I82" s="170"/>
      <c r="J82" s="171">
        <f>J1606</f>
        <v>0</v>
      </c>
      <c r="K82" s="172"/>
    </row>
    <row r="83" spans="2:11" s="9" customFormat="1" ht="19.9" customHeight="1">
      <c r="B83" s="166"/>
      <c r="C83" s="167"/>
      <c r="D83" s="168" t="s">
        <v>700</v>
      </c>
      <c r="E83" s="169"/>
      <c r="F83" s="169"/>
      <c r="G83" s="169"/>
      <c r="H83" s="169"/>
      <c r="I83" s="170"/>
      <c r="J83" s="171">
        <f>J1684</f>
        <v>0</v>
      </c>
      <c r="K83" s="172"/>
    </row>
    <row r="84" spans="2:11" s="9" customFormat="1" ht="19.9" customHeight="1">
      <c r="B84" s="166"/>
      <c r="C84" s="167"/>
      <c r="D84" s="168" t="s">
        <v>701</v>
      </c>
      <c r="E84" s="169"/>
      <c r="F84" s="169"/>
      <c r="G84" s="169"/>
      <c r="H84" s="169"/>
      <c r="I84" s="170"/>
      <c r="J84" s="171">
        <f>J1797</f>
        <v>0</v>
      </c>
      <c r="K84" s="172"/>
    </row>
    <row r="85" spans="2:11" s="9" customFormat="1" ht="19.9" customHeight="1">
      <c r="B85" s="166"/>
      <c r="C85" s="167"/>
      <c r="D85" s="168" t="s">
        <v>702</v>
      </c>
      <c r="E85" s="169"/>
      <c r="F85" s="169"/>
      <c r="G85" s="169"/>
      <c r="H85" s="169"/>
      <c r="I85" s="170"/>
      <c r="J85" s="171">
        <f>J1845</f>
        <v>0</v>
      </c>
      <c r="K85" s="172"/>
    </row>
    <row r="86" spans="2:11" s="9" customFormat="1" ht="19.9" customHeight="1">
      <c r="B86" s="166"/>
      <c r="C86" s="167"/>
      <c r="D86" s="168" t="s">
        <v>703</v>
      </c>
      <c r="E86" s="169"/>
      <c r="F86" s="169"/>
      <c r="G86" s="169"/>
      <c r="H86" s="169"/>
      <c r="I86" s="170"/>
      <c r="J86" s="171">
        <f>J1855</f>
        <v>0</v>
      </c>
      <c r="K86" s="172"/>
    </row>
    <row r="87" spans="2:11" s="9" customFormat="1" ht="19.9" customHeight="1">
      <c r="B87" s="166"/>
      <c r="C87" s="167"/>
      <c r="D87" s="168" t="s">
        <v>704</v>
      </c>
      <c r="E87" s="169"/>
      <c r="F87" s="169"/>
      <c r="G87" s="169"/>
      <c r="H87" s="169"/>
      <c r="I87" s="170"/>
      <c r="J87" s="171">
        <f>J1923</f>
        <v>0</v>
      </c>
      <c r="K87" s="172"/>
    </row>
    <row r="88" spans="2:11" s="8" customFormat="1" ht="24.95" customHeight="1">
      <c r="B88" s="159"/>
      <c r="C88" s="160"/>
      <c r="D88" s="161" t="s">
        <v>705</v>
      </c>
      <c r="E88" s="162"/>
      <c r="F88" s="162"/>
      <c r="G88" s="162"/>
      <c r="H88" s="162"/>
      <c r="I88" s="163"/>
      <c r="J88" s="164">
        <f>J1975</f>
        <v>0</v>
      </c>
      <c r="K88" s="165"/>
    </row>
    <row r="89" spans="2:11" s="1" customFormat="1" ht="21.75" customHeight="1">
      <c r="B89" s="42"/>
      <c r="C89" s="43"/>
      <c r="D89" s="43"/>
      <c r="E89" s="43"/>
      <c r="F89" s="43"/>
      <c r="G89" s="43"/>
      <c r="H89" s="43"/>
      <c r="I89" s="128"/>
      <c r="J89" s="43"/>
      <c r="K89" s="46"/>
    </row>
    <row r="90" spans="2:11" s="1" customFormat="1" ht="6.95" customHeight="1">
      <c r="B90" s="57"/>
      <c r="C90" s="58"/>
      <c r="D90" s="58"/>
      <c r="E90" s="58"/>
      <c r="F90" s="58"/>
      <c r="G90" s="58"/>
      <c r="H90" s="58"/>
      <c r="I90" s="149"/>
      <c r="J90" s="58"/>
      <c r="K90" s="59"/>
    </row>
    <row r="94" spans="2:12" s="1" customFormat="1" ht="6.95" customHeight="1">
      <c r="B94" s="60"/>
      <c r="C94" s="61"/>
      <c r="D94" s="61"/>
      <c r="E94" s="61"/>
      <c r="F94" s="61"/>
      <c r="G94" s="61"/>
      <c r="H94" s="61"/>
      <c r="I94" s="152"/>
      <c r="J94" s="61"/>
      <c r="K94" s="61"/>
      <c r="L94" s="62"/>
    </row>
    <row r="95" spans="2:12" s="1" customFormat="1" ht="36.95" customHeight="1">
      <c r="B95" s="42"/>
      <c r="C95" s="63" t="s">
        <v>173</v>
      </c>
      <c r="D95" s="64"/>
      <c r="E95" s="64"/>
      <c r="F95" s="64"/>
      <c r="G95" s="64"/>
      <c r="H95" s="64"/>
      <c r="I95" s="173"/>
      <c r="J95" s="64"/>
      <c r="K95" s="64"/>
      <c r="L95" s="62"/>
    </row>
    <row r="96" spans="2:12" s="1" customFormat="1" ht="6.95" customHeight="1">
      <c r="B96" s="42"/>
      <c r="C96" s="64"/>
      <c r="D96" s="64"/>
      <c r="E96" s="64"/>
      <c r="F96" s="64"/>
      <c r="G96" s="64"/>
      <c r="H96" s="64"/>
      <c r="I96" s="173"/>
      <c r="J96" s="64"/>
      <c r="K96" s="64"/>
      <c r="L96" s="62"/>
    </row>
    <row r="97" spans="2:12" s="1" customFormat="1" ht="14.45" customHeight="1">
      <c r="B97" s="42"/>
      <c r="C97" s="66" t="s">
        <v>18</v>
      </c>
      <c r="D97" s="64"/>
      <c r="E97" s="64"/>
      <c r="F97" s="64"/>
      <c r="G97" s="64"/>
      <c r="H97" s="64"/>
      <c r="I97" s="173"/>
      <c r="J97" s="64"/>
      <c r="K97" s="64"/>
      <c r="L97" s="62"/>
    </row>
    <row r="98" spans="2:12" s="1" customFormat="1" ht="22.5" customHeight="1">
      <c r="B98" s="42"/>
      <c r="C98" s="64"/>
      <c r="D98" s="64"/>
      <c r="E98" s="420" t="str">
        <f>E7</f>
        <v>IVC v Jablunkově</v>
      </c>
      <c r="F98" s="421"/>
      <c r="G98" s="421"/>
      <c r="H98" s="421"/>
      <c r="I98" s="173"/>
      <c r="J98" s="64"/>
      <c r="K98" s="64"/>
      <c r="L98" s="62"/>
    </row>
    <row r="99" spans="2:12" ht="13.5">
      <c r="B99" s="29"/>
      <c r="C99" s="66" t="s">
        <v>155</v>
      </c>
      <c r="D99" s="273"/>
      <c r="E99" s="273"/>
      <c r="F99" s="273"/>
      <c r="G99" s="273"/>
      <c r="H99" s="273"/>
      <c r="J99" s="273"/>
      <c r="K99" s="273"/>
      <c r="L99" s="274"/>
    </row>
    <row r="100" spans="2:12" s="1" customFormat="1" ht="22.5" customHeight="1">
      <c r="B100" s="42"/>
      <c r="C100" s="64"/>
      <c r="D100" s="64"/>
      <c r="E100" s="420" t="s">
        <v>680</v>
      </c>
      <c r="F100" s="422"/>
      <c r="G100" s="422"/>
      <c r="H100" s="422"/>
      <c r="I100" s="173"/>
      <c r="J100" s="64"/>
      <c r="K100" s="64"/>
      <c r="L100" s="62"/>
    </row>
    <row r="101" spans="2:12" s="1" customFormat="1" ht="14.45" customHeight="1">
      <c r="B101" s="42"/>
      <c r="C101" s="66" t="s">
        <v>583</v>
      </c>
      <c r="D101" s="64"/>
      <c r="E101" s="64"/>
      <c r="F101" s="64"/>
      <c r="G101" s="64"/>
      <c r="H101" s="64"/>
      <c r="I101" s="173"/>
      <c r="J101" s="64"/>
      <c r="K101" s="64"/>
      <c r="L101" s="62"/>
    </row>
    <row r="102" spans="2:12" s="1" customFormat="1" ht="23.25" customHeight="1">
      <c r="B102" s="42"/>
      <c r="C102" s="64"/>
      <c r="D102" s="64"/>
      <c r="E102" s="391" t="str">
        <f>E11</f>
        <v>D.1.1 - Architektonicko stavební řešení</v>
      </c>
      <c r="F102" s="422"/>
      <c r="G102" s="422"/>
      <c r="H102" s="422"/>
      <c r="I102" s="173"/>
      <c r="J102" s="64"/>
      <c r="K102" s="64"/>
      <c r="L102" s="62"/>
    </row>
    <row r="103" spans="2:12" s="1" customFormat="1" ht="6.95" customHeight="1">
      <c r="B103" s="42"/>
      <c r="C103" s="64"/>
      <c r="D103" s="64"/>
      <c r="E103" s="64"/>
      <c r="F103" s="64"/>
      <c r="G103" s="64"/>
      <c r="H103" s="64"/>
      <c r="I103" s="173"/>
      <c r="J103" s="64"/>
      <c r="K103" s="64"/>
      <c r="L103" s="62"/>
    </row>
    <row r="104" spans="2:12" s="1" customFormat="1" ht="18" customHeight="1">
      <c r="B104" s="42"/>
      <c r="C104" s="66" t="s">
        <v>23</v>
      </c>
      <c r="D104" s="64"/>
      <c r="E104" s="64"/>
      <c r="F104" s="174" t="str">
        <f>F14</f>
        <v xml:space="preserve"> </v>
      </c>
      <c r="G104" s="64"/>
      <c r="H104" s="64"/>
      <c r="I104" s="175" t="s">
        <v>25</v>
      </c>
      <c r="J104" s="74" t="str">
        <f>IF(J14="","",J14)</f>
        <v>22. 3. 2018</v>
      </c>
      <c r="K104" s="64"/>
      <c r="L104" s="62"/>
    </row>
    <row r="105" spans="2:12" s="1" customFormat="1" ht="6.95" customHeight="1">
      <c r="B105" s="42"/>
      <c r="C105" s="64"/>
      <c r="D105" s="64"/>
      <c r="E105" s="64"/>
      <c r="F105" s="64"/>
      <c r="G105" s="64"/>
      <c r="H105" s="64"/>
      <c r="I105" s="173"/>
      <c r="J105" s="64"/>
      <c r="K105" s="64"/>
      <c r="L105" s="62"/>
    </row>
    <row r="106" spans="2:12" s="1" customFormat="1" ht="13.5">
      <c r="B106" s="42"/>
      <c r="C106" s="66" t="s">
        <v>27</v>
      </c>
      <c r="D106" s="64"/>
      <c r="E106" s="64"/>
      <c r="F106" s="174" t="str">
        <f>E17</f>
        <v xml:space="preserve"> </v>
      </c>
      <c r="G106" s="64"/>
      <c r="H106" s="64"/>
      <c r="I106" s="175" t="s">
        <v>32</v>
      </c>
      <c r="J106" s="174" t="str">
        <f>E23</f>
        <v xml:space="preserve"> </v>
      </c>
      <c r="K106" s="64"/>
      <c r="L106" s="62"/>
    </row>
    <row r="107" spans="2:12" s="1" customFormat="1" ht="14.45" customHeight="1">
      <c r="B107" s="42"/>
      <c r="C107" s="66" t="s">
        <v>30</v>
      </c>
      <c r="D107" s="64"/>
      <c r="E107" s="64"/>
      <c r="F107" s="174" t="str">
        <f>IF(E20="","",E20)</f>
        <v/>
      </c>
      <c r="G107" s="64"/>
      <c r="H107" s="64"/>
      <c r="I107" s="173"/>
      <c r="J107" s="64"/>
      <c r="K107" s="64"/>
      <c r="L107" s="62"/>
    </row>
    <row r="108" spans="2:12" s="1" customFormat="1" ht="10.35" customHeight="1">
      <c r="B108" s="42"/>
      <c r="C108" s="64"/>
      <c r="D108" s="64"/>
      <c r="E108" s="64"/>
      <c r="F108" s="64"/>
      <c r="G108" s="64"/>
      <c r="H108" s="64"/>
      <c r="I108" s="173"/>
      <c r="J108" s="64"/>
      <c r="K108" s="64"/>
      <c r="L108" s="62"/>
    </row>
    <row r="109" spans="2:20" s="10" customFormat="1" ht="29.25" customHeight="1">
      <c r="B109" s="176"/>
      <c r="C109" s="177" t="s">
        <v>174</v>
      </c>
      <c r="D109" s="178" t="s">
        <v>54</v>
      </c>
      <c r="E109" s="178" t="s">
        <v>50</v>
      </c>
      <c r="F109" s="178" t="s">
        <v>175</v>
      </c>
      <c r="G109" s="178" t="s">
        <v>176</v>
      </c>
      <c r="H109" s="178" t="s">
        <v>177</v>
      </c>
      <c r="I109" s="179" t="s">
        <v>178</v>
      </c>
      <c r="J109" s="178" t="s">
        <v>159</v>
      </c>
      <c r="K109" s="180" t="s">
        <v>179</v>
      </c>
      <c r="L109" s="181"/>
      <c r="M109" s="82" t="s">
        <v>180</v>
      </c>
      <c r="N109" s="83" t="s">
        <v>39</v>
      </c>
      <c r="O109" s="83" t="s">
        <v>181</v>
      </c>
      <c r="P109" s="83" t="s">
        <v>182</v>
      </c>
      <c r="Q109" s="83" t="s">
        <v>183</v>
      </c>
      <c r="R109" s="83" t="s">
        <v>184</v>
      </c>
      <c r="S109" s="83" t="s">
        <v>185</v>
      </c>
      <c r="T109" s="84" t="s">
        <v>186</v>
      </c>
    </row>
    <row r="110" spans="2:63" s="1" customFormat="1" ht="29.25" customHeight="1">
      <c r="B110" s="42"/>
      <c r="C110" s="88" t="s">
        <v>160</v>
      </c>
      <c r="D110" s="64"/>
      <c r="E110" s="64"/>
      <c r="F110" s="64"/>
      <c r="G110" s="64"/>
      <c r="H110" s="64"/>
      <c r="I110" s="173"/>
      <c r="J110" s="182">
        <f>BK110</f>
        <v>0</v>
      </c>
      <c r="K110" s="64"/>
      <c r="L110" s="62"/>
      <c r="M110" s="85"/>
      <c r="N110" s="86"/>
      <c r="O110" s="86"/>
      <c r="P110" s="183">
        <f>P111+P989+P1975</f>
        <v>0</v>
      </c>
      <c r="Q110" s="86"/>
      <c r="R110" s="183">
        <f>R111+R989+R1975</f>
        <v>1321.8395447099997</v>
      </c>
      <c r="S110" s="86"/>
      <c r="T110" s="184">
        <f>T111+T989+T1975</f>
        <v>0</v>
      </c>
      <c r="AT110" s="25" t="s">
        <v>68</v>
      </c>
      <c r="AU110" s="25" t="s">
        <v>161</v>
      </c>
      <c r="BK110" s="185">
        <f>BK111+BK989+BK1975</f>
        <v>0</v>
      </c>
    </row>
    <row r="111" spans="2:63" s="11" customFormat="1" ht="37.35" customHeight="1">
      <c r="B111" s="186"/>
      <c r="C111" s="187"/>
      <c r="D111" s="188" t="s">
        <v>68</v>
      </c>
      <c r="E111" s="189" t="s">
        <v>187</v>
      </c>
      <c r="F111" s="189" t="s">
        <v>188</v>
      </c>
      <c r="G111" s="187"/>
      <c r="H111" s="187"/>
      <c r="I111" s="190"/>
      <c r="J111" s="191">
        <f>BK111</f>
        <v>0</v>
      </c>
      <c r="K111" s="187"/>
      <c r="L111" s="192"/>
      <c r="M111" s="193"/>
      <c r="N111" s="194"/>
      <c r="O111" s="194"/>
      <c r="P111" s="195">
        <f>P112+P184+P254+P384+P552+P671+P799+P836+P845+P924+P987</f>
        <v>0</v>
      </c>
      <c r="Q111" s="194"/>
      <c r="R111" s="195">
        <f>R112+R184+R254+R384+R552+R671+R799+R836+R845+R924+R987</f>
        <v>1240.6544660899997</v>
      </c>
      <c r="S111" s="194"/>
      <c r="T111" s="196">
        <f>T112+T184+T254+T384+T552+T671+T799+T836+T845+T924+T987</f>
        <v>0</v>
      </c>
      <c r="AR111" s="197" t="s">
        <v>76</v>
      </c>
      <c r="AT111" s="198" t="s">
        <v>68</v>
      </c>
      <c r="AU111" s="198" t="s">
        <v>69</v>
      </c>
      <c r="AY111" s="197" t="s">
        <v>189</v>
      </c>
      <c r="BK111" s="199">
        <f>BK112+BK184+BK254+BK384+BK552+BK671+BK799+BK836+BK845+BK924+BK987</f>
        <v>0</v>
      </c>
    </row>
    <row r="112" spans="2:63" s="11" customFormat="1" ht="19.9" customHeight="1">
      <c r="B112" s="186"/>
      <c r="C112" s="187"/>
      <c r="D112" s="200" t="s">
        <v>68</v>
      </c>
      <c r="E112" s="201" t="s">
        <v>76</v>
      </c>
      <c r="F112" s="201" t="s">
        <v>190</v>
      </c>
      <c r="G112" s="187"/>
      <c r="H112" s="187"/>
      <c r="I112" s="190"/>
      <c r="J112" s="202">
        <f>BK112</f>
        <v>0</v>
      </c>
      <c r="K112" s="187"/>
      <c r="L112" s="192"/>
      <c r="M112" s="193"/>
      <c r="N112" s="194"/>
      <c r="O112" s="194"/>
      <c r="P112" s="195">
        <f>SUM(P113:P183)</f>
        <v>0</v>
      </c>
      <c r="Q112" s="194"/>
      <c r="R112" s="195">
        <f>SUM(R113:R183)</f>
        <v>0.00018</v>
      </c>
      <c r="S112" s="194"/>
      <c r="T112" s="196">
        <f>SUM(T113:T183)</f>
        <v>0</v>
      </c>
      <c r="AR112" s="197" t="s">
        <v>76</v>
      </c>
      <c r="AT112" s="198" t="s">
        <v>68</v>
      </c>
      <c r="AU112" s="198" t="s">
        <v>76</v>
      </c>
      <c r="AY112" s="197" t="s">
        <v>189</v>
      </c>
      <c r="BK112" s="199">
        <f>SUM(BK113:BK183)</f>
        <v>0</v>
      </c>
    </row>
    <row r="113" spans="2:65" s="1" customFormat="1" ht="22.5" customHeight="1">
      <c r="B113" s="42"/>
      <c r="C113" s="203" t="s">
        <v>76</v>
      </c>
      <c r="D113" s="203" t="s">
        <v>191</v>
      </c>
      <c r="E113" s="204" t="s">
        <v>706</v>
      </c>
      <c r="F113" s="205" t="s">
        <v>707</v>
      </c>
      <c r="G113" s="206" t="s">
        <v>431</v>
      </c>
      <c r="H113" s="207">
        <v>1</v>
      </c>
      <c r="I113" s="208"/>
      <c r="J113" s="209">
        <f>ROUND(I113*H113,2)</f>
        <v>0</v>
      </c>
      <c r="K113" s="205" t="s">
        <v>195</v>
      </c>
      <c r="L113" s="62"/>
      <c r="M113" s="210" t="s">
        <v>21</v>
      </c>
      <c r="N113" s="211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196</v>
      </c>
      <c r="AT113" s="25" t="s">
        <v>191</v>
      </c>
      <c r="AU113" s="25" t="s">
        <v>80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196</v>
      </c>
      <c r="BM113" s="25" t="s">
        <v>708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76</v>
      </c>
      <c r="G114" s="216"/>
      <c r="H114" s="241">
        <v>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80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03" t="s">
        <v>80</v>
      </c>
      <c r="D115" s="203" t="s">
        <v>191</v>
      </c>
      <c r="E115" s="204" t="s">
        <v>709</v>
      </c>
      <c r="F115" s="205" t="s">
        <v>710</v>
      </c>
      <c r="G115" s="206" t="s">
        <v>431</v>
      </c>
      <c r="H115" s="207">
        <v>2</v>
      </c>
      <c r="I115" s="208"/>
      <c r="J115" s="209">
        <f>ROUND(I115*H115,2)</f>
        <v>0</v>
      </c>
      <c r="K115" s="205" t="s">
        <v>195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9E-05</v>
      </c>
      <c r="R115" s="212">
        <f>Q115*H115</f>
        <v>0.00018</v>
      </c>
      <c r="S115" s="212">
        <v>0</v>
      </c>
      <c r="T115" s="213">
        <f>S115*H115</f>
        <v>0</v>
      </c>
      <c r="AR115" s="25" t="s">
        <v>196</v>
      </c>
      <c r="AT115" s="25" t="s">
        <v>191</v>
      </c>
      <c r="AU115" s="25" t="s">
        <v>80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196</v>
      </c>
      <c r="BM115" s="25" t="s">
        <v>711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80</v>
      </c>
      <c r="G116" s="216"/>
      <c r="H116" s="241">
        <v>2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03" t="s">
        <v>712</v>
      </c>
      <c r="D117" s="203" t="s">
        <v>191</v>
      </c>
      <c r="E117" s="204" t="s">
        <v>713</v>
      </c>
      <c r="F117" s="205" t="s">
        <v>714</v>
      </c>
      <c r="G117" s="206" t="s">
        <v>235</v>
      </c>
      <c r="H117" s="207">
        <v>31.2</v>
      </c>
      <c r="I117" s="208"/>
      <c r="J117" s="209">
        <f>ROUND(I117*H117,2)</f>
        <v>0</v>
      </c>
      <c r="K117" s="205" t="s">
        <v>195</v>
      </c>
      <c r="L117" s="62"/>
      <c r="M117" s="210" t="s">
        <v>21</v>
      </c>
      <c r="N117" s="211" t="s">
        <v>40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196</v>
      </c>
      <c r="AT117" s="25" t="s">
        <v>191</v>
      </c>
      <c r="AU117" s="25" t="s">
        <v>80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196</v>
      </c>
      <c r="BM117" s="25" t="s">
        <v>715</v>
      </c>
    </row>
    <row r="118" spans="2:51" s="12" customFormat="1" ht="13.5">
      <c r="B118" s="215"/>
      <c r="C118" s="216"/>
      <c r="D118" s="217" t="s">
        <v>198</v>
      </c>
      <c r="E118" s="218" t="s">
        <v>21</v>
      </c>
      <c r="F118" s="219" t="s">
        <v>716</v>
      </c>
      <c r="G118" s="216"/>
      <c r="H118" s="220">
        <v>12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80</v>
      </c>
      <c r="AV118" s="12" t="s">
        <v>80</v>
      </c>
      <c r="AW118" s="12" t="s">
        <v>33</v>
      </c>
      <c r="AX118" s="12" t="s">
        <v>69</v>
      </c>
      <c r="AY118" s="226" t="s">
        <v>189</v>
      </c>
    </row>
    <row r="119" spans="2:51" s="13" customFormat="1" ht="13.5">
      <c r="B119" s="227"/>
      <c r="C119" s="228"/>
      <c r="D119" s="217" t="s">
        <v>198</v>
      </c>
      <c r="E119" s="242" t="s">
        <v>21</v>
      </c>
      <c r="F119" s="243" t="s">
        <v>200</v>
      </c>
      <c r="G119" s="228"/>
      <c r="H119" s="244">
        <v>12</v>
      </c>
      <c r="I119" s="233"/>
      <c r="J119" s="228"/>
      <c r="K119" s="228"/>
      <c r="L119" s="234"/>
      <c r="M119" s="235"/>
      <c r="N119" s="236"/>
      <c r="O119" s="236"/>
      <c r="P119" s="236"/>
      <c r="Q119" s="236"/>
      <c r="R119" s="236"/>
      <c r="S119" s="236"/>
      <c r="T119" s="237"/>
      <c r="AT119" s="238" t="s">
        <v>198</v>
      </c>
      <c r="AU119" s="238" t="s">
        <v>80</v>
      </c>
      <c r="AV119" s="13" t="s">
        <v>115</v>
      </c>
      <c r="AW119" s="13" t="s">
        <v>33</v>
      </c>
      <c r="AX119" s="13" t="s">
        <v>69</v>
      </c>
      <c r="AY119" s="238" t="s">
        <v>189</v>
      </c>
    </row>
    <row r="120" spans="2:51" s="12" customFormat="1" ht="13.5">
      <c r="B120" s="215"/>
      <c r="C120" s="216"/>
      <c r="D120" s="217" t="s">
        <v>198</v>
      </c>
      <c r="E120" s="218" t="s">
        <v>21</v>
      </c>
      <c r="F120" s="219" t="s">
        <v>717</v>
      </c>
      <c r="G120" s="216"/>
      <c r="H120" s="220">
        <v>19.2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80</v>
      </c>
      <c r="AV120" s="12" t="s">
        <v>80</v>
      </c>
      <c r="AW120" s="12" t="s">
        <v>33</v>
      </c>
      <c r="AX120" s="12" t="s">
        <v>69</v>
      </c>
      <c r="AY120" s="226" t="s">
        <v>189</v>
      </c>
    </row>
    <row r="121" spans="2:51" s="13" customFormat="1" ht="13.5">
      <c r="B121" s="227"/>
      <c r="C121" s="228"/>
      <c r="D121" s="217" t="s">
        <v>198</v>
      </c>
      <c r="E121" s="242" t="s">
        <v>21</v>
      </c>
      <c r="F121" s="243" t="s">
        <v>200</v>
      </c>
      <c r="G121" s="228"/>
      <c r="H121" s="244">
        <v>19.2</v>
      </c>
      <c r="I121" s="233"/>
      <c r="J121" s="228"/>
      <c r="K121" s="228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198</v>
      </c>
      <c r="AU121" s="238" t="s">
        <v>80</v>
      </c>
      <c r="AV121" s="13" t="s">
        <v>115</v>
      </c>
      <c r="AW121" s="13" t="s">
        <v>33</v>
      </c>
      <c r="AX121" s="13" t="s">
        <v>69</v>
      </c>
      <c r="AY121" s="238" t="s">
        <v>189</v>
      </c>
    </row>
    <row r="122" spans="2:51" s="14" customFormat="1" ht="13.5">
      <c r="B122" s="245"/>
      <c r="C122" s="246"/>
      <c r="D122" s="229" t="s">
        <v>198</v>
      </c>
      <c r="E122" s="247" t="s">
        <v>21</v>
      </c>
      <c r="F122" s="248" t="s">
        <v>239</v>
      </c>
      <c r="G122" s="246"/>
      <c r="H122" s="249">
        <v>31.2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198</v>
      </c>
      <c r="AU122" s="255" t="s">
        <v>80</v>
      </c>
      <c r="AV122" s="14" t="s">
        <v>196</v>
      </c>
      <c r="AW122" s="14" t="s">
        <v>33</v>
      </c>
      <c r="AX122" s="14" t="s">
        <v>76</v>
      </c>
      <c r="AY122" s="255" t="s">
        <v>189</v>
      </c>
    </row>
    <row r="123" spans="2:65" s="1" customFormat="1" ht="22.5" customHeight="1">
      <c r="B123" s="42"/>
      <c r="C123" s="203" t="s">
        <v>115</v>
      </c>
      <c r="D123" s="203" t="s">
        <v>191</v>
      </c>
      <c r="E123" s="204" t="s">
        <v>718</v>
      </c>
      <c r="F123" s="205" t="s">
        <v>719</v>
      </c>
      <c r="G123" s="206" t="s">
        <v>248</v>
      </c>
      <c r="H123" s="207">
        <v>98.6</v>
      </c>
      <c r="I123" s="208"/>
      <c r="J123" s="209">
        <f>ROUND(I123*H123,2)</f>
        <v>0</v>
      </c>
      <c r="K123" s="205" t="s">
        <v>195</v>
      </c>
      <c r="L123" s="62"/>
      <c r="M123" s="210" t="s">
        <v>21</v>
      </c>
      <c r="N123" s="211" t="s">
        <v>40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196</v>
      </c>
      <c r="AT123" s="25" t="s">
        <v>191</v>
      </c>
      <c r="AU123" s="25" t="s">
        <v>80</v>
      </c>
      <c r="AY123" s="25" t="s">
        <v>189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76</v>
      </c>
      <c r="BK123" s="214">
        <f>ROUND(I123*H123,2)</f>
        <v>0</v>
      </c>
      <c r="BL123" s="25" t="s">
        <v>196</v>
      </c>
      <c r="BM123" s="25" t="s">
        <v>720</v>
      </c>
    </row>
    <row r="124" spans="2:51" s="12" customFormat="1" ht="13.5">
      <c r="B124" s="215"/>
      <c r="C124" s="216"/>
      <c r="D124" s="229" t="s">
        <v>198</v>
      </c>
      <c r="E124" s="239" t="s">
        <v>21</v>
      </c>
      <c r="F124" s="240" t="s">
        <v>721</v>
      </c>
      <c r="G124" s="216"/>
      <c r="H124" s="241">
        <v>98.6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198</v>
      </c>
      <c r="AU124" s="226" t="s">
        <v>80</v>
      </c>
      <c r="AV124" s="12" t="s">
        <v>80</v>
      </c>
      <c r="AW124" s="12" t="s">
        <v>33</v>
      </c>
      <c r="AX124" s="12" t="s">
        <v>76</v>
      </c>
      <c r="AY124" s="226" t="s">
        <v>189</v>
      </c>
    </row>
    <row r="125" spans="2:65" s="1" customFormat="1" ht="22.5" customHeight="1">
      <c r="B125" s="42"/>
      <c r="C125" s="203" t="s">
        <v>196</v>
      </c>
      <c r="D125" s="203" t="s">
        <v>191</v>
      </c>
      <c r="E125" s="204" t="s">
        <v>722</v>
      </c>
      <c r="F125" s="205" t="s">
        <v>723</v>
      </c>
      <c r="G125" s="206" t="s">
        <v>248</v>
      </c>
      <c r="H125" s="207">
        <v>29.58</v>
      </c>
      <c r="I125" s="208"/>
      <c r="J125" s="209">
        <f>ROUND(I125*H125,2)</f>
        <v>0</v>
      </c>
      <c r="K125" s="205" t="s">
        <v>195</v>
      </c>
      <c r="L125" s="62"/>
      <c r="M125" s="210" t="s">
        <v>21</v>
      </c>
      <c r="N125" s="211" t="s">
        <v>40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196</v>
      </c>
      <c r="AT125" s="25" t="s">
        <v>191</v>
      </c>
      <c r="AU125" s="25" t="s">
        <v>80</v>
      </c>
      <c r="AY125" s="25" t="s">
        <v>189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76</v>
      </c>
      <c r="BK125" s="214">
        <f>ROUND(I125*H125,2)</f>
        <v>0</v>
      </c>
      <c r="BL125" s="25" t="s">
        <v>196</v>
      </c>
      <c r="BM125" s="25" t="s">
        <v>724</v>
      </c>
    </row>
    <row r="126" spans="2:51" s="12" customFormat="1" ht="13.5">
      <c r="B126" s="215"/>
      <c r="C126" s="216"/>
      <c r="D126" s="229" t="s">
        <v>198</v>
      </c>
      <c r="E126" s="239" t="s">
        <v>21</v>
      </c>
      <c r="F126" s="240" t="s">
        <v>725</v>
      </c>
      <c r="G126" s="216"/>
      <c r="H126" s="241">
        <v>29.58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198</v>
      </c>
      <c r="AU126" s="226" t="s">
        <v>80</v>
      </c>
      <c r="AV126" s="12" t="s">
        <v>80</v>
      </c>
      <c r="AW126" s="12" t="s">
        <v>33</v>
      </c>
      <c r="AX126" s="12" t="s">
        <v>76</v>
      </c>
      <c r="AY126" s="226" t="s">
        <v>189</v>
      </c>
    </row>
    <row r="127" spans="2:65" s="1" customFormat="1" ht="22.5" customHeight="1">
      <c r="B127" s="42"/>
      <c r="C127" s="203" t="s">
        <v>213</v>
      </c>
      <c r="D127" s="203" t="s">
        <v>191</v>
      </c>
      <c r="E127" s="204" t="s">
        <v>263</v>
      </c>
      <c r="F127" s="205" t="s">
        <v>264</v>
      </c>
      <c r="G127" s="206" t="s">
        <v>248</v>
      </c>
      <c r="H127" s="207">
        <v>1.08</v>
      </c>
      <c r="I127" s="208"/>
      <c r="J127" s="209">
        <f>ROUND(I127*H127,2)</f>
        <v>0</v>
      </c>
      <c r="K127" s="205" t="s">
        <v>195</v>
      </c>
      <c r="L127" s="62"/>
      <c r="M127" s="210" t="s">
        <v>21</v>
      </c>
      <c r="N127" s="211" t="s">
        <v>40</v>
      </c>
      <c r="O127" s="43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5" t="s">
        <v>196</v>
      </c>
      <c r="AT127" s="25" t="s">
        <v>191</v>
      </c>
      <c r="AU127" s="25" t="s">
        <v>80</v>
      </c>
      <c r="AY127" s="25" t="s">
        <v>189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5" t="s">
        <v>76</v>
      </c>
      <c r="BK127" s="214">
        <f>ROUND(I127*H127,2)</f>
        <v>0</v>
      </c>
      <c r="BL127" s="25" t="s">
        <v>196</v>
      </c>
      <c r="BM127" s="25" t="s">
        <v>726</v>
      </c>
    </row>
    <row r="128" spans="2:51" s="12" customFormat="1" ht="13.5">
      <c r="B128" s="215"/>
      <c r="C128" s="216"/>
      <c r="D128" s="229" t="s">
        <v>198</v>
      </c>
      <c r="E128" s="239" t="s">
        <v>21</v>
      </c>
      <c r="F128" s="240" t="s">
        <v>727</v>
      </c>
      <c r="G128" s="216"/>
      <c r="H128" s="241">
        <v>1.08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198</v>
      </c>
      <c r="AU128" s="226" t="s">
        <v>80</v>
      </c>
      <c r="AV128" s="12" t="s">
        <v>80</v>
      </c>
      <c r="AW128" s="12" t="s">
        <v>33</v>
      </c>
      <c r="AX128" s="12" t="s">
        <v>76</v>
      </c>
      <c r="AY128" s="226" t="s">
        <v>189</v>
      </c>
    </row>
    <row r="129" spans="2:65" s="1" customFormat="1" ht="22.5" customHeight="1">
      <c r="B129" s="42"/>
      <c r="C129" s="203" t="s">
        <v>218</v>
      </c>
      <c r="D129" s="203" t="s">
        <v>191</v>
      </c>
      <c r="E129" s="204" t="s">
        <v>267</v>
      </c>
      <c r="F129" s="205" t="s">
        <v>268</v>
      </c>
      <c r="G129" s="206" t="s">
        <v>248</v>
      </c>
      <c r="H129" s="207">
        <v>0.324</v>
      </c>
      <c r="I129" s="208"/>
      <c r="J129" s="209">
        <f>ROUND(I129*H129,2)</f>
        <v>0</v>
      </c>
      <c r="K129" s="205" t="s">
        <v>195</v>
      </c>
      <c r="L129" s="62"/>
      <c r="M129" s="210" t="s">
        <v>21</v>
      </c>
      <c r="N129" s="211" t="s">
        <v>40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196</v>
      </c>
      <c r="AT129" s="25" t="s">
        <v>191</v>
      </c>
      <c r="AU129" s="25" t="s">
        <v>80</v>
      </c>
      <c r="AY129" s="25" t="s">
        <v>189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76</v>
      </c>
      <c r="BK129" s="214">
        <f>ROUND(I129*H129,2)</f>
        <v>0</v>
      </c>
      <c r="BL129" s="25" t="s">
        <v>196</v>
      </c>
      <c r="BM129" s="25" t="s">
        <v>728</v>
      </c>
    </row>
    <row r="130" spans="2:51" s="12" customFormat="1" ht="13.5">
      <c r="B130" s="215"/>
      <c r="C130" s="216"/>
      <c r="D130" s="229" t="s">
        <v>198</v>
      </c>
      <c r="E130" s="239" t="s">
        <v>21</v>
      </c>
      <c r="F130" s="240" t="s">
        <v>729</v>
      </c>
      <c r="G130" s="216"/>
      <c r="H130" s="241">
        <v>0.324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198</v>
      </c>
      <c r="AU130" s="226" t="s">
        <v>80</v>
      </c>
      <c r="AV130" s="12" t="s">
        <v>80</v>
      </c>
      <c r="AW130" s="12" t="s">
        <v>33</v>
      </c>
      <c r="AX130" s="12" t="s">
        <v>76</v>
      </c>
      <c r="AY130" s="226" t="s">
        <v>189</v>
      </c>
    </row>
    <row r="131" spans="2:65" s="1" customFormat="1" ht="22.5" customHeight="1">
      <c r="B131" s="42"/>
      <c r="C131" s="203" t="s">
        <v>223</v>
      </c>
      <c r="D131" s="203" t="s">
        <v>191</v>
      </c>
      <c r="E131" s="204" t="s">
        <v>730</v>
      </c>
      <c r="F131" s="205" t="s">
        <v>731</v>
      </c>
      <c r="G131" s="206" t="s">
        <v>248</v>
      </c>
      <c r="H131" s="207">
        <v>304.667</v>
      </c>
      <c r="I131" s="208"/>
      <c r="J131" s="209">
        <f>ROUND(I131*H131,2)</f>
        <v>0</v>
      </c>
      <c r="K131" s="205" t="s">
        <v>195</v>
      </c>
      <c r="L131" s="62"/>
      <c r="M131" s="210" t="s">
        <v>21</v>
      </c>
      <c r="N131" s="211" t="s">
        <v>40</v>
      </c>
      <c r="O131" s="4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5" t="s">
        <v>196</v>
      </c>
      <c r="AT131" s="25" t="s">
        <v>191</v>
      </c>
      <c r="AU131" s="25" t="s">
        <v>80</v>
      </c>
      <c r="AY131" s="25" t="s">
        <v>189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76</v>
      </c>
      <c r="BK131" s="214">
        <f>ROUND(I131*H131,2)</f>
        <v>0</v>
      </c>
      <c r="BL131" s="25" t="s">
        <v>196</v>
      </c>
      <c r="BM131" s="25" t="s">
        <v>732</v>
      </c>
    </row>
    <row r="132" spans="2:51" s="12" customFormat="1" ht="13.5">
      <c r="B132" s="215"/>
      <c r="C132" s="216"/>
      <c r="D132" s="217" t="s">
        <v>198</v>
      </c>
      <c r="E132" s="218" t="s">
        <v>21</v>
      </c>
      <c r="F132" s="219" t="s">
        <v>733</v>
      </c>
      <c r="G132" s="216"/>
      <c r="H132" s="220">
        <v>6.9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198</v>
      </c>
      <c r="AU132" s="226" t="s">
        <v>80</v>
      </c>
      <c r="AV132" s="12" t="s">
        <v>80</v>
      </c>
      <c r="AW132" s="12" t="s">
        <v>33</v>
      </c>
      <c r="AX132" s="12" t="s">
        <v>69</v>
      </c>
      <c r="AY132" s="226" t="s">
        <v>189</v>
      </c>
    </row>
    <row r="133" spans="2:51" s="12" customFormat="1" ht="13.5">
      <c r="B133" s="215"/>
      <c r="C133" s="216"/>
      <c r="D133" s="217" t="s">
        <v>198</v>
      </c>
      <c r="E133" s="218" t="s">
        <v>21</v>
      </c>
      <c r="F133" s="219" t="s">
        <v>734</v>
      </c>
      <c r="G133" s="216"/>
      <c r="H133" s="220">
        <v>11.52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198</v>
      </c>
      <c r="AU133" s="226" t="s">
        <v>80</v>
      </c>
      <c r="AV133" s="12" t="s">
        <v>80</v>
      </c>
      <c r="AW133" s="12" t="s">
        <v>33</v>
      </c>
      <c r="AX133" s="12" t="s">
        <v>69</v>
      </c>
      <c r="AY133" s="226" t="s">
        <v>189</v>
      </c>
    </row>
    <row r="134" spans="2:51" s="12" customFormat="1" ht="13.5">
      <c r="B134" s="215"/>
      <c r="C134" s="216"/>
      <c r="D134" s="217" t="s">
        <v>198</v>
      </c>
      <c r="E134" s="218" t="s">
        <v>21</v>
      </c>
      <c r="F134" s="219" t="s">
        <v>735</v>
      </c>
      <c r="G134" s="216"/>
      <c r="H134" s="220">
        <v>12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198</v>
      </c>
      <c r="AU134" s="226" t="s">
        <v>80</v>
      </c>
      <c r="AV134" s="12" t="s">
        <v>80</v>
      </c>
      <c r="AW134" s="12" t="s">
        <v>33</v>
      </c>
      <c r="AX134" s="12" t="s">
        <v>69</v>
      </c>
      <c r="AY134" s="226" t="s">
        <v>189</v>
      </c>
    </row>
    <row r="135" spans="2:51" s="12" customFormat="1" ht="13.5">
      <c r="B135" s="215"/>
      <c r="C135" s="216"/>
      <c r="D135" s="217" t="s">
        <v>198</v>
      </c>
      <c r="E135" s="218" t="s">
        <v>21</v>
      </c>
      <c r="F135" s="219" t="s">
        <v>736</v>
      </c>
      <c r="G135" s="216"/>
      <c r="H135" s="220">
        <v>12.48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198</v>
      </c>
      <c r="AU135" s="226" t="s">
        <v>80</v>
      </c>
      <c r="AV135" s="12" t="s">
        <v>80</v>
      </c>
      <c r="AW135" s="12" t="s">
        <v>33</v>
      </c>
      <c r="AX135" s="12" t="s">
        <v>69</v>
      </c>
      <c r="AY135" s="226" t="s">
        <v>189</v>
      </c>
    </row>
    <row r="136" spans="2:51" s="12" customFormat="1" ht="13.5">
      <c r="B136" s="215"/>
      <c r="C136" s="216"/>
      <c r="D136" s="217" t="s">
        <v>198</v>
      </c>
      <c r="E136" s="218" t="s">
        <v>21</v>
      </c>
      <c r="F136" s="219" t="s">
        <v>737</v>
      </c>
      <c r="G136" s="216"/>
      <c r="H136" s="220">
        <v>12.96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198</v>
      </c>
      <c r="AU136" s="226" t="s">
        <v>80</v>
      </c>
      <c r="AV136" s="12" t="s">
        <v>80</v>
      </c>
      <c r="AW136" s="12" t="s">
        <v>33</v>
      </c>
      <c r="AX136" s="12" t="s">
        <v>69</v>
      </c>
      <c r="AY136" s="226" t="s">
        <v>189</v>
      </c>
    </row>
    <row r="137" spans="2:51" s="12" customFormat="1" ht="13.5">
      <c r="B137" s="215"/>
      <c r="C137" s="216"/>
      <c r="D137" s="217" t="s">
        <v>198</v>
      </c>
      <c r="E137" s="218" t="s">
        <v>21</v>
      </c>
      <c r="F137" s="219" t="s">
        <v>738</v>
      </c>
      <c r="G137" s="216"/>
      <c r="H137" s="220">
        <v>13.44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198</v>
      </c>
      <c r="AU137" s="226" t="s">
        <v>80</v>
      </c>
      <c r="AV137" s="12" t="s">
        <v>80</v>
      </c>
      <c r="AW137" s="12" t="s">
        <v>33</v>
      </c>
      <c r="AX137" s="12" t="s">
        <v>69</v>
      </c>
      <c r="AY137" s="226" t="s">
        <v>189</v>
      </c>
    </row>
    <row r="138" spans="2:51" s="12" customFormat="1" ht="13.5">
      <c r="B138" s="215"/>
      <c r="C138" s="216"/>
      <c r="D138" s="217" t="s">
        <v>198</v>
      </c>
      <c r="E138" s="218" t="s">
        <v>21</v>
      </c>
      <c r="F138" s="219" t="s">
        <v>739</v>
      </c>
      <c r="G138" s="216"/>
      <c r="H138" s="220">
        <v>13.92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198</v>
      </c>
      <c r="AU138" s="226" t="s">
        <v>80</v>
      </c>
      <c r="AV138" s="12" t="s">
        <v>80</v>
      </c>
      <c r="AW138" s="12" t="s">
        <v>33</v>
      </c>
      <c r="AX138" s="12" t="s">
        <v>69</v>
      </c>
      <c r="AY138" s="226" t="s">
        <v>189</v>
      </c>
    </row>
    <row r="139" spans="2:51" s="12" customFormat="1" ht="13.5">
      <c r="B139" s="215"/>
      <c r="C139" s="216"/>
      <c r="D139" s="217" t="s">
        <v>198</v>
      </c>
      <c r="E139" s="218" t="s">
        <v>21</v>
      </c>
      <c r="F139" s="219" t="s">
        <v>740</v>
      </c>
      <c r="G139" s="216"/>
      <c r="H139" s="220">
        <v>14.208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198</v>
      </c>
      <c r="AU139" s="226" t="s">
        <v>80</v>
      </c>
      <c r="AV139" s="12" t="s">
        <v>80</v>
      </c>
      <c r="AW139" s="12" t="s">
        <v>33</v>
      </c>
      <c r="AX139" s="12" t="s">
        <v>69</v>
      </c>
      <c r="AY139" s="226" t="s">
        <v>189</v>
      </c>
    </row>
    <row r="140" spans="2:51" s="12" customFormat="1" ht="13.5">
      <c r="B140" s="215"/>
      <c r="C140" s="216"/>
      <c r="D140" s="217" t="s">
        <v>198</v>
      </c>
      <c r="E140" s="218" t="s">
        <v>21</v>
      </c>
      <c r="F140" s="219" t="s">
        <v>741</v>
      </c>
      <c r="G140" s="216"/>
      <c r="H140" s="220">
        <v>8.4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198</v>
      </c>
      <c r="AU140" s="226" t="s">
        <v>80</v>
      </c>
      <c r="AV140" s="12" t="s">
        <v>80</v>
      </c>
      <c r="AW140" s="12" t="s">
        <v>33</v>
      </c>
      <c r="AX140" s="12" t="s">
        <v>69</v>
      </c>
      <c r="AY140" s="226" t="s">
        <v>189</v>
      </c>
    </row>
    <row r="141" spans="2:51" s="12" customFormat="1" ht="13.5">
      <c r="B141" s="215"/>
      <c r="C141" s="216"/>
      <c r="D141" s="217" t="s">
        <v>198</v>
      </c>
      <c r="E141" s="218" t="s">
        <v>21</v>
      </c>
      <c r="F141" s="219" t="s">
        <v>742</v>
      </c>
      <c r="G141" s="216"/>
      <c r="H141" s="220">
        <v>18.6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198</v>
      </c>
      <c r="AU141" s="226" t="s">
        <v>80</v>
      </c>
      <c r="AV141" s="12" t="s">
        <v>80</v>
      </c>
      <c r="AW141" s="12" t="s">
        <v>33</v>
      </c>
      <c r="AX141" s="12" t="s">
        <v>69</v>
      </c>
      <c r="AY141" s="226" t="s">
        <v>189</v>
      </c>
    </row>
    <row r="142" spans="2:51" s="12" customFormat="1" ht="13.5">
      <c r="B142" s="215"/>
      <c r="C142" s="216"/>
      <c r="D142" s="217" t="s">
        <v>198</v>
      </c>
      <c r="E142" s="218" t="s">
        <v>21</v>
      </c>
      <c r="F142" s="219" t="s">
        <v>743</v>
      </c>
      <c r="G142" s="216"/>
      <c r="H142" s="220">
        <v>29.76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198</v>
      </c>
      <c r="AU142" s="226" t="s">
        <v>80</v>
      </c>
      <c r="AV142" s="12" t="s">
        <v>80</v>
      </c>
      <c r="AW142" s="12" t="s">
        <v>33</v>
      </c>
      <c r="AX142" s="12" t="s">
        <v>69</v>
      </c>
      <c r="AY142" s="226" t="s">
        <v>189</v>
      </c>
    </row>
    <row r="143" spans="2:51" s="12" customFormat="1" ht="13.5">
      <c r="B143" s="215"/>
      <c r="C143" s="216"/>
      <c r="D143" s="217" t="s">
        <v>198</v>
      </c>
      <c r="E143" s="218" t="s">
        <v>21</v>
      </c>
      <c r="F143" s="219" t="s">
        <v>744</v>
      </c>
      <c r="G143" s="216"/>
      <c r="H143" s="220">
        <v>0.479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69</v>
      </c>
      <c r="AY143" s="226" t="s">
        <v>189</v>
      </c>
    </row>
    <row r="144" spans="2:51" s="13" customFormat="1" ht="13.5">
      <c r="B144" s="227"/>
      <c r="C144" s="228"/>
      <c r="D144" s="217" t="s">
        <v>198</v>
      </c>
      <c r="E144" s="242" t="s">
        <v>21</v>
      </c>
      <c r="F144" s="243" t="s">
        <v>200</v>
      </c>
      <c r="G144" s="228"/>
      <c r="H144" s="244">
        <v>154.667</v>
      </c>
      <c r="I144" s="233"/>
      <c r="J144" s="228"/>
      <c r="K144" s="228"/>
      <c r="L144" s="234"/>
      <c r="M144" s="235"/>
      <c r="N144" s="236"/>
      <c r="O144" s="236"/>
      <c r="P144" s="236"/>
      <c r="Q144" s="236"/>
      <c r="R144" s="236"/>
      <c r="S144" s="236"/>
      <c r="T144" s="237"/>
      <c r="AT144" s="238" t="s">
        <v>198</v>
      </c>
      <c r="AU144" s="238" t="s">
        <v>80</v>
      </c>
      <c r="AV144" s="13" t="s">
        <v>115</v>
      </c>
      <c r="AW144" s="13" t="s">
        <v>33</v>
      </c>
      <c r="AX144" s="13" t="s">
        <v>69</v>
      </c>
      <c r="AY144" s="238" t="s">
        <v>189</v>
      </c>
    </row>
    <row r="145" spans="2:51" s="12" customFormat="1" ht="13.5">
      <c r="B145" s="215"/>
      <c r="C145" s="216"/>
      <c r="D145" s="217" t="s">
        <v>198</v>
      </c>
      <c r="E145" s="218" t="s">
        <v>21</v>
      </c>
      <c r="F145" s="219" t="s">
        <v>745</v>
      </c>
      <c r="G145" s="216"/>
      <c r="H145" s="220">
        <v>150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198</v>
      </c>
      <c r="AU145" s="226" t="s">
        <v>80</v>
      </c>
      <c r="AV145" s="12" t="s">
        <v>80</v>
      </c>
      <c r="AW145" s="12" t="s">
        <v>33</v>
      </c>
      <c r="AX145" s="12" t="s">
        <v>69</v>
      </c>
      <c r="AY145" s="226" t="s">
        <v>189</v>
      </c>
    </row>
    <row r="146" spans="2:51" s="13" customFormat="1" ht="13.5">
      <c r="B146" s="227"/>
      <c r="C146" s="228"/>
      <c r="D146" s="217" t="s">
        <v>198</v>
      </c>
      <c r="E146" s="242" t="s">
        <v>21</v>
      </c>
      <c r="F146" s="243" t="s">
        <v>200</v>
      </c>
      <c r="G146" s="228"/>
      <c r="H146" s="244">
        <v>150</v>
      </c>
      <c r="I146" s="233"/>
      <c r="J146" s="228"/>
      <c r="K146" s="228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198</v>
      </c>
      <c r="AU146" s="238" t="s">
        <v>80</v>
      </c>
      <c r="AV146" s="13" t="s">
        <v>115</v>
      </c>
      <c r="AW146" s="13" t="s">
        <v>33</v>
      </c>
      <c r="AX146" s="13" t="s">
        <v>69</v>
      </c>
      <c r="AY146" s="238" t="s">
        <v>189</v>
      </c>
    </row>
    <row r="147" spans="2:51" s="14" customFormat="1" ht="13.5">
      <c r="B147" s="245"/>
      <c r="C147" s="246"/>
      <c r="D147" s="229" t="s">
        <v>198</v>
      </c>
      <c r="E147" s="247" t="s">
        <v>21</v>
      </c>
      <c r="F147" s="248" t="s">
        <v>239</v>
      </c>
      <c r="G147" s="246"/>
      <c r="H147" s="249">
        <v>304.667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AT147" s="255" t="s">
        <v>198</v>
      </c>
      <c r="AU147" s="255" t="s">
        <v>80</v>
      </c>
      <c r="AV147" s="14" t="s">
        <v>196</v>
      </c>
      <c r="AW147" s="14" t="s">
        <v>33</v>
      </c>
      <c r="AX147" s="14" t="s">
        <v>76</v>
      </c>
      <c r="AY147" s="255" t="s">
        <v>189</v>
      </c>
    </row>
    <row r="148" spans="2:65" s="1" customFormat="1" ht="22.5" customHeight="1">
      <c r="B148" s="42"/>
      <c r="C148" s="203" t="s">
        <v>228</v>
      </c>
      <c r="D148" s="203" t="s">
        <v>191</v>
      </c>
      <c r="E148" s="204" t="s">
        <v>746</v>
      </c>
      <c r="F148" s="205" t="s">
        <v>747</v>
      </c>
      <c r="G148" s="206" t="s">
        <v>248</v>
      </c>
      <c r="H148" s="207">
        <v>91.4</v>
      </c>
      <c r="I148" s="208"/>
      <c r="J148" s="209">
        <f>ROUND(I148*H148,2)</f>
        <v>0</v>
      </c>
      <c r="K148" s="205" t="s">
        <v>195</v>
      </c>
      <c r="L148" s="62"/>
      <c r="M148" s="210" t="s">
        <v>21</v>
      </c>
      <c r="N148" s="211" t="s">
        <v>40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196</v>
      </c>
      <c r="AT148" s="25" t="s">
        <v>191</v>
      </c>
      <c r="AU148" s="25" t="s">
        <v>80</v>
      </c>
      <c r="AY148" s="25" t="s">
        <v>189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76</v>
      </c>
      <c r="BK148" s="214">
        <f>ROUND(I148*H148,2)</f>
        <v>0</v>
      </c>
      <c r="BL148" s="25" t="s">
        <v>196</v>
      </c>
      <c r="BM148" s="25" t="s">
        <v>748</v>
      </c>
    </row>
    <row r="149" spans="2:51" s="12" customFormat="1" ht="13.5">
      <c r="B149" s="215"/>
      <c r="C149" s="216"/>
      <c r="D149" s="217" t="s">
        <v>198</v>
      </c>
      <c r="E149" s="218" t="s">
        <v>21</v>
      </c>
      <c r="F149" s="219" t="s">
        <v>749</v>
      </c>
      <c r="G149" s="216"/>
      <c r="H149" s="220">
        <v>46.4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198</v>
      </c>
      <c r="AU149" s="226" t="s">
        <v>80</v>
      </c>
      <c r="AV149" s="12" t="s">
        <v>80</v>
      </c>
      <c r="AW149" s="12" t="s">
        <v>33</v>
      </c>
      <c r="AX149" s="12" t="s">
        <v>69</v>
      </c>
      <c r="AY149" s="226" t="s">
        <v>189</v>
      </c>
    </row>
    <row r="150" spans="2:51" s="13" customFormat="1" ht="13.5">
      <c r="B150" s="227"/>
      <c r="C150" s="228"/>
      <c r="D150" s="217" t="s">
        <v>198</v>
      </c>
      <c r="E150" s="242" t="s">
        <v>21</v>
      </c>
      <c r="F150" s="243" t="s">
        <v>200</v>
      </c>
      <c r="G150" s="228"/>
      <c r="H150" s="244">
        <v>46.4</v>
      </c>
      <c r="I150" s="233"/>
      <c r="J150" s="228"/>
      <c r="K150" s="228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198</v>
      </c>
      <c r="AU150" s="238" t="s">
        <v>80</v>
      </c>
      <c r="AV150" s="13" t="s">
        <v>115</v>
      </c>
      <c r="AW150" s="13" t="s">
        <v>33</v>
      </c>
      <c r="AX150" s="13" t="s">
        <v>69</v>
      </c>
      <c r="AY150" s="238" t="s">
        <v>189</v>
      </c>
    </row>
    <row r="151" spans="2:51" s="12" customFormat="1" ht="13.5">
      <c r="B151" s="215"/>
      <c r="C151" s="216"/>
      <c r="D151" s="217" t="s">
        <v>198</v>
      </c>
      <c r="E151" s="218" t="s">
        <v>21</v>
      </c>
      <c r="F151" s="219" t="s">
        <v>750</v>
      </c>
      <c r="G151" s="216"/>
      <c r="H151" s="220">
        <v>45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198</v>
      </c>
      <c r="AU151" s="226" t="s">
        <v>80</v>
      </c>
      <c r="AV151" s="12" t="s">
        <v>80</v>
      </c>
      <c r="AW151" s="12" t="s">
        <v>33</v>
      </c>
      <c r="AX151" s="12" t="s">
        <v>69</v>
      </c>
      <c r="AY151" s="226" t="s">
        <v>189</v>
      </c>
    </row>
    <row r="152" spans="2:51" s="13" customFormat="1" ht="13.5">
      <c r="B152" s="227"/>
      <c r="C152" s="228"/>
      <c r="D152" s="217" t="s">
        <v>198</v>
      </c>
      <c r="E152" s="242" t="s">
        <v>21</v>
      </c>
      <c r="F152" s="243" t="s">
        <v>200</v>
      </c>
      <c r="G152" s="228"/>
      <c r="H152" s="244">
        <v>45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198</v>
      </c>
      <c r="AU152" s="238" t="s">
        <v>80</v>
      </c>
      <c r="AV152" s="13" t="s">
        <v>115</v>
      </c>
      <c r="AW152" s="13" t="s">
        <v>33</v>
      </c>
      <c r="AX152" s="13" t="s">
        <v>69</v>
      </c>
      <c r="AY152" s="238" t="s">
        <v>189</v>
      </c>
    </row>
    <row r="153" spans="2:51" s="14" customFormat="1" ht="13.5">
      <c r="B153" s="245"/>
      <c r="C153" s="246"/>
      <c r="D153" s="229" t="s">
        <v>198</v>
      </c>
      <c r="E153" s="247" t="s">
        <v>21</v>
      </c>
      <c r="F153" s="248" t="s">
        <v>239</v>
      </c>
      <c r="G153" s="246"/>
      <c r="H153" s="249">
        <v>91.4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AT153" s="255" t="s">
        <v>198</v>
      </c>
      <c r="AU153" s="255" t="s">
        <v>80</v>
      </c>
      <c r="AV153" s="14" t="s">
        <v>196</v>
      </c>
      <c r="AW153" s="14" t="s">
        <v>33</v>
      </c>
      <c r="AX153" s="14" t="s">
        <v>76</v>
      </c>
      <c r="AY153" s="255" t="s">
        <v>189</v>
      </c>
    </row>
    <row r="154" spans="2:65" s="1" customFormat="1" ht="22.5" customHeight="1">
      <c r="B154" s="42"/>
      <c r="C154" s="203" t="s">
        <v>232</v>
      </c>
      <c r="D154" s="203" t="s">
        <v>191</v>
      </c>
      <c r="E154" s="204" t="s">
        <v>751</v>
      </c>
      <c r="F154" s="205" t="s">
        <v>752</v>
      </c>
      <c r="G154" s="206" t="s">
        <v>248</v>
      </c>
      <c r="H154" s="207">
        <v>2.704</v>
      </c>
      <c r="I154" s="208"/>
      <c r="J154" s="209">
        <f>ROUND(I154*H154,2)</f>
        <v>0</v>
      </c>
      <c r="K154" s="205" t="s">
        <v>195</v>
      </c>
      <c r="L154" s="62"/>
      <c r="M154" s="210" t="s">
        <v>21</v>
      </c>
      <c r="N154" s="211" t="s">
        <v>40</v>
      </c>
      <c r="O154" s="43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25" t="s">
        <v>196</v>
      </c>
      <c r="AT154" s="25" t="s">
        <v>191</v>
      </c>
      <c r="AU154" s="25" t="s">
        <v>80</v>
      </c>
      <c r="AY154" s="25" t="s">
        <v>189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25" t="s">
        <v>76</v>
      </c>
      <c r="BK154" s="214">
        <f>ROUND(I154*H154,2)</f>
        <v>0</v>
      </c>
      <c r="BL154" s="25" t="s">
        <v>196</v>
      </c>
      <c r="BM154" s="25" t="s">
        <v>753</v>
      </c>
    </row>
    <row r="155" spans="2:51" s="12" customFormat="1" ht="13.5">
      <c r="B155" s="215"/>
      <c r="C155" s="216"/>
      <c r="D155" s="217" t="s">
        <v>198</v>
      </c>
      <c r="E155" s="218" t="s">
        <v>21</v>
      </c>
      <c r="F155" s="219" t="s">
        <v>754</v>
      </c>
      <c r="G155" s="216"/>
      <c r="H155" s="220">
        <v>2.704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198</v>
      </c>
      <c r="AU155" s="226" t="s">
        <v>80</v>
      </c>
      <c r="AV155" s="12" t="s">
        <v>80</v>
      </c>
      <c r="AW155" s="12" t="s">
        <v>33</v>
      </c>
      <c r="AX155" s="12" t="s">
        <v>69</v>
      </c>
      <c r="AY155" s="226" t="s">
        <v>189</v>
      </c>
    </row>
    <row r="156" spans="2:51" s="13" customFormat="1" ht="13.5">
      <c r="B156" s="227"/>
      <c r="C156" s="228"/>
      <c r="D156" s="217" t="s">
        <v>198</v>
      </c>
      <c r="E156" s="242" t="s">
        <v>21</v>
      </c>
      <c r="F156" s="243" t="s">
        <v>200</v>
      </c>
      <c r="G156" s="228"/>
      <c r="H156" s="244">
        <v>2.704</v>
      </c>
      <c r="I156" s="233"/>
      <c r="J156" s="228"/>
      <c r="K156" s="228"/>
      <c r="L156" s="234"/>
      <c r="M156" s="235"/>
      <c r="N156" s="236"/>
      <c r="O156" s="236"/>
      <c r="P156" s="236"/>
      <c r="Q156" s="236"/>
      <c r="R156" s="236"/>
      <c r="S156" s="236"/>
      <c r="T156" s="237"/>
      <c r="AT156" s="238" t="s">
        <v>198</v>
      </c>
      <c r="AU156" s="238" t="s">
        <v>80</v>
      </c>
      <c r="AV156" s="13" t="s">
        <v>115</v>
      </c>
      <c r="AW156" s="13" t="s">
        <v>33</v>
      </c>
      <c r="AX156" s="13" t="s">
        <v>69</v>
      </c>
      <c r="AY156" s="238" t="s">
        <v>189</v>
      </c>
    </row>
    <row r="157" spans="2:51" s="14" customFormat="1" ht="13.5">
      <c r="B157" s="245"/>
      <c r="C157" s="246"/>
      <c r="D157" s="229" t="s">
        <v>198</v>
      </c>
      <c r="E157" s="247" t="s">
        <v>21</v>
      </c>
      <c r="F157" s="248" t="s">
        <v>239</v>
      </c>
      <c r="G157" s="246"/>
      <c r="H157" s="249">
        <v>2.704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AT157" s="255" t="s">
        <v>198</v>
      </c>
      <c r="AU157" s="255" t="s">
        <v>80</v>
      </c>
      <c r="AV157" s="14" t="s">
        <v>196</v>
      </c>
      <c r="AW157" s="14" t="s">
        <v>33</v>
      </c>
      <c r="AX157" s="14" t="s">
        <v>76</v>
      </c>
      <c r="AY157" s="255" t="s">
        <v>189</v>
      </c>
    </row>
    <row r="158" spans="2:65" s="1" customFormat="1" ht="22.5" customHeight="1">
      <c r="B158" s="42"/>
      <c r="C158" s="203" t="s">
        <v>240</v>
      </c>
      <c r="D158" s="203" t="s">
        <v>191</v>
      </c>
      <c r="E158" s="204" t="s">
        <v>755</v>
      </c>
      <c r="F158" s="205" t="s">
        <v>756</v>
      </c>
      <c r="G158" s="206" t="s">
        <v>248</v>
      </c>
      <c r="H158" s="207">
        <v>0.243</v>
      </c>
      <c r="I158" s="208"/>
      <c r="J158" s="209">
        <f>ROUND(I158*H158,2)</f>
        <v>0</v>
      </c>
      <c r="K158" s="205" t="s">
        <v>195</v>
      </c>
      <c r="L158" s="62"/>
      <c r="M158" s="210" t="s">
        <v>21</v>
      </c>
      <c r="N158" s="211" t="s">
        <v>40</v>
      </c>
      <c r="O158" s="43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5" t="s">
        <v>196</v>
      </c>
      <c r="AT158" s="25" t="s">
        <v>191</v>
      </c>
      <c r="AU158" s="25" t="s">
        <v>80</v>
      </c>
      <c r="AY158" s="25" t="s">
        <v>189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76</v>
      </c>
      <c r="BK158" s="214">
        <f>ROUND(I158*H158,2)</f>
        <v>0</v>
      </c>
      <c r="BL158" s="25" t="s">
        <v>196</v>
      </c>
      <c r="BM158" s="25" t="s">
        <v>757</v>
      </c>
    </row>
    <row r="159" spans="2:51" s="12" customFormat="1" ht="13.5">
      <c r="B159" s="215"/>
      <c r="C159" s="216"/>
      <c r="D159" s="217" t="s">
        <v>198</v>
      </c>
      <c r="E159" s="218" t="s">
        <v>21</v>
      </c>
      <c r="F159" s="219" t="s">
        <v>758</v>
      </c>
      <c r="G159" s="216"/>
      <c r="H159" s="220">
        <v>0.811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198</v>
      </c>
      <c r="AU159" s="226" t="s">
        <v>80</v>
      </c>
      <c r="AV159" s="12" t="s">
        <v>80</v>
      </c>
      <c r="AW159" s="12" t="s">
        <v>33</v>
      </c>
      <c r="AX159" s="12" t="s">
        <v>69</v>
      </c>
      <c r="AY159" s="226" t="s">
        <v>189</v>
      </c>
    </row>
    <row r="160" spans="2:51" s="13" customFormat="1" ht="13.5">
      <c r="B160" s="227"/>
      <c r="C160" s="228"/>
      <c r="D160" s="217" t="s">
        <v>198</v>
      </c>
      <c r="E160" s="242" t="s">
        <v>21</v>
      </c>
      <c r="F160" s="243" t="s">
        <v>200</v>
      </c>
      <c r="G160" s="228"/>
      <c r="H160" s="244">
        <v>0.811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AT160" s="238" t="s">
        <v>198</v>
      </c>
      <c r="AU160" s="238" t="s">
        <v>80</v>
      </c>
      <c r="AV160" s="13" t="s">
        <v>115</v>
      </c>
      <c r="AW160" s="13" t="s">
        <v>33</v>
      </c>
      <c r="AX160" s="13" t="s">
        <v>69</v>
      </c>
      <c r="AY160" s="238" t="s">
        <v>189</v>
      </c>
    </row>
    <row r="161" spans="2:51" s="14" customFormat="1" ht="13.5">
      <c r="B161" s="245"/>
      <c r="C161" s="246"/>
      <c r="D161" s="217" t="s">
        <v>198</v>
      </c>
      <c r="E161" s="280" t="s">
        <v>21</v>
      </c>
      <c r="F161" s="281" t="s">
        <v>239</v>
      </c>
      <c r="G161" s="246"/>
      <c r="H161" s="282">
        <v>0.811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AT161" s="255" t="s">
        <v>198</v>
      </c>
      <c r="AU161" s="255" t="s">
        <v>80</v>
      </c>
      <c r="AV161" s="14" t="s">
        <v>196</v>
      </c>
      <c r="AW161" s="14" t="s">
        <v>33</v>
      </c>
      <c r="AX161" s="14" t="s">
        <v>76</v>
      </c>
      <c r="AY161" s="255" t="s">
        <v>189</v>
      </c>
    </row>
    <row r="162" spans="2:51" s="12" customFormat="1" ht="13.5">
      <c r="B162" s="215"/>
      <c r="C162" s="216"/>
      <c r="D162" s="229" t="s">
        <v>198</v>
      </c>
      <c r="E162" s="216"/>
      <c r="F162" s="240" t="s">
        <v>759</v>
      </c>
      <c r="G162" s="216"/>
      <c r="H162" s="241">
        <v>0.243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198</v>
      </c>
      <c r="AU162" s="226" t="s">
        <v>80</v>
      </c>
      <c r="AV162" s="12" t="s">
        <v>80</v>
      </c>
      <c r="AW162" s="12" t="s">
        <v>6</v>
      </c>
      <c r="AX162" s="12" t="s">
        <v>76</v>
      </c>
      <c r="AY162" s="226" t="s">
        <v>189</v>
      </c>
    </row>
    <row r="163" spans="2:65" s="1" customFormat="1" ht="22.5" customHeight="1">
      <c r="B163" s="42"/>
      <c r="C163" s="203" t="s">
        <v>245</v>
      </c>
      <c r="D163" s="203" t="s">
        <v>191</v>
      </c>
      <c r="E163" s="204" t="s">
        <v>760</v>
      </c>
      <c r="F163" s="205" t="s">
        <v>761</v>
      </c>
      <c r="G163" s="206" t="s">
        <v>431</v>
      </c>
      <c r="H163" s="207">
        <v>5</v>
      </c>
      <c r="I163" s="208"/>
      <c r="J163" s="209">
        <f>ROUND(I163*H163,2)</f>
        <v>0</v>
      </c>
      <c r="K163" s="205" t="s">
        <v>195</v>
      </c>
      <c r="L163" s="62"/>
      <c r="M163" s="210" t="s">
        <v>21</v>
      </c>
      <c r="N163" s="211" t="s">
        <v>40</v>
      </c>
      <c r="O163" s="43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25" t="s">
        <v>196</v>
      </c>
      <c r="AT163" s="25" t="s">
        <v>191</v>
      </c>
      <c r="AU163" s="25" t="s">
        <v>80</v>
      </c>
      <c r="AY163" s="25" t="s">
        <v>189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25" t="s">
        <v>76</v>
      </c>
      <c r="BK163" s="214">
        <f>ROUND(I163*H163,2)</f>
        <v>0</v>
      </c>
      <c r="BL163" s="25" t="s">
        <v>196</v>
      </c>
      <c r="BM163" s="25" t="s">
        <v>762</v>
      </c>
    </row>
    <row r="164" spans="2:51" s="12" customFormat="1" ht="13.5">
      <c r="B164" s="215"/>
      <c r="C164" s="216"/>
      <c r="D164" s="229" t="s">
        <v>198</v>
      </c>
      <c r="E164" s="239" t="s">
        <v>21</v>
      </c>
      <c r="F164" s="240" t="s">
        <v>213</v>
      </c>
      <c r="G164" s="216"/>
      <c r="H164" s="241">
        <v>5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198</v>
      </c>
      <c r="AU164" s="226" t="s">
        <v>80</v>
      </c>
      <c r="AV164" s="12" t="s">
        <v>80</v>
      </c>
      <c r="AW164" s="12" t="s">
        <v>33</v>
      </c>
      <c r="AX164" s="12" t="s">
        <v>76</v>
      </c>
      <c r="AY164" s="226" t="s">
        <v>189</v>
      </c>
    </row>
    <row r="165" spans="2:65" s="1" customFormat="1" ht="22.5" customHeight="1">
      <c r="B165" s="42"/>
      <c r="C165" s="203" t="s">
        <v>251</v>
      </c>
      <c r="D165" s="203" t="s">
        <v>191</v>
      </c>
      <c r="E165" s="204" t="s">
        <v>763</v>
      </c>
      <c r="F165" s="205" t="s">
        <v>764</v>
      </c>
      <c r="G165" s="206" t="s">
        <v>431</v>
      </c>
      <c r="H165" s="207">
        <v>1</v>
      </c>
      <c r="I165" s="208"/>
      <c r="J165" s="209">
        <f>ROUND(I165*H165,2)</f>
        <v>0</v>
      </c>
      <c r="K165" s="205" t="s">
        <v>195</v>
      </c>
      <c r="L165" s="62"/>
      <c r="M165" s="210" t="s">
        <v>21</v>
      </c>
      <c r="N165" s="211" t="s">
        <v>40</v>
      </c>
      <c r="O165" s="43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AR165" s="25" t="s">
        <v>196</v>
      </c>
      <c r="AT165" s="25" t="s">
        <v>191</v>
      </c>
      <c r="AU165" s="25" t="s">
        <v>80</v>
      </c>
      <c r="AY165" s="25" t="s">
        <v>189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25" t="s">
        <v>76</v>
      </c>
      <c r="BK165" s="214">
        <f>ROUND(I165*H165,2)</f>
        <v>0</v>
      </c>
      <c r="BL165" s="25" t="s">
        <v>196</v>
      </c>
      <c r="BM165" s="25" t="s">
        <v>765</v>
      </c>
    </row>
    <row r="166" spans="2:51" s="12" customFormat="1" ht="13.5">
      <c r="B166" s="215"/>
      <c r="C166" s="216"/>
      <c r="D166" s="229" t="s">
        <v>198</v>
      </c>
      <c r="E166" s="239" t="s">
        <v>21</v>
      </c>
      <c r="F166" s="240" t="s">
        <v>76</v>
      </c>
      <c r="G166" s="216"/>
      <c r="H166" s="241">
        <v>1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198</v>
      </c>
      <c r="AU166" s="226" t="s">
        <v>80</v>
      </c>
      <c r="AV166" s="12" t="s">
        <v>80</v>
      </c>
      <c r="AW166" s="12" t="s">
        <v>33</v>
      </c>
      <c r="AX166" s="12" t="s">
        <v>76</v>
      </c>
      <c r="AY166" s="226" t="s">
        <v>189</v>
      </c>
    </row>
    <row r="167" spans="2:65" s="1" customFormat="1" ht="22.5" customHeight="1">
      <c r="B167" s="42"/>
      <c r="C167" s="203" t="s">
        <v>257</v>
      </c>
      <c r="D167" s="203" t="s">
        <v>191</v>
      </c>
      <c r="E167" s="204" t="s">
        <v>766</v>
      </c>
      <c r="F167" s="205" t="s">
        <v>767</v>
      </c>
      <c r="G167" s="206" t="s">
        <v>431</v>
      </c>
      <c r="H167" s="207">
        <v>2</v>
      </c>
      <c r="I167" s="208"/>
      <c r="J167" s="209">
        <f>ROUND(I167*H167,2)</f>
        <v>0</v>
      </c>
      <c r="K167" s="205" t="s">
        <v>195</v>
      </c>
      <c r="L167" s="62"/>
      <c r="M167" s="210" t="s">
        <v>21</v>
      </c>
      <c r="N167" s="211" t="s">
        <v>40</v>
      </c>
      <c r="O167" s="43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25" t="s">
        <v>196</v>
      </c>
      <c r="AT167" s="25" t="s">
        <v>191</v>
      </c>
      <c r="AU167" s="25" t="s">
        <v>80</v>
      </c>
      <c r="AY167" s="25" t="s">
        <v>189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25" t="s">
        <v>76</v>
      </c>
      <c r="BK167" s="214">
        <f>ROUND(I167*H167,2)</f>
        <v>0</v>
      </c>
      <c r="BL167" s="25" t="s">
        <v>196</v>
      </c>
      <c r="BM167" s="25" t="s">
        <v>768</v>
      </c>
    </row>
    <row r="168" spans="2:51" s="12" customFormat="1" ht="13.5">
      <c r="B168" s="215"/>
      <c r="C168" s="216"/>
      <c r="D168" s="229" t="s">
        <v>198</v>
      </c>
      <c r="E168" s="239" t="s">
        <v>21</v>
      </c>
      <c r="F168" s="240" t="s">
        <v>80</v>
      </c>
      <c r="G168" s="216"/>
      <c r="H168" s="241">
        <v>2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198</v>
      </c>
      <c r="AU168" s="226" t="s">
        <v>80</v>
      </c>
      <c r="AV168" s="12" t="s">
        <v>80</v>
      </c>
      <c r="AW168" s="12" t="s">
        <v>33</v>
      </c>
      <c r="AX168" s="12" t="s">
        <v>76</v>
      </c>
      <c r="AY168" s="226" t="s">
        <v>189</v>
      </c>
    </row>
    <row r="169" spans="2:65" s="1" customFormat="1" ht="22.5" customHeight="1">
      <c r="B169" s="42"/>
      <c r="C169" s="203" t="s">
        <v>262</v>
      </c>
      <c r="D169" s="203" t="s">
        <v>191</v>
      </c>
      <c r="E169" s="204" t="s">
        <v>272</v>
      </c>
      <c r="F169" s="205" t="s">
        <v>273</v>
      </c>
      <c r="G169" s="206" t="s">
        <v>248</v>
      </c>
      <c r="H169" s="207">
        <v>257.186</v>
      </c>
      <c r="I169" s="208"/>
      <c r="J169" s="209">
        <f>ROUND(I169*H169,2)</f>
        <v>0</v>
      </c>
      <c r="K169" s="205" t="s">
        <v>195</v>
      </c>
      <c r="L169" s="62"/>
      <c r="M169" s="210" t="s">
        <v>21</v>
      </c>
      <c r="N169" s="211" t="s">
        <v>40</v>
      </c>
      <c r="O169" s="43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25" t="s">
        <v>196</v>
      </c>
      <c r="AT169" s="25" t="s">
        <v>191</v>
      </c>
      <c r="AU169" s="25" t="s">
        <v>80</v>
      </c>
      <c r="AY169" s="25" t="s">
        <v>189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76</v>
      </c>
      <c r="BK169" s="214">
        <f>ROUND(I169*H169,2)</f>
        <v>0</v>
      </c>
      <c r="BL169" s="25" t="s">
        <v>196</v>
      </c>
      <c r="BM169" s="25" t="s">
        <v>769</v>
      </c>
    </row>
    <row r="170" spans="2:51" s="12" customFormat="1" ht="13.5">
      <c r="B170" s="215"/>
      <c r="C170" s="216"/>
      <c r="D170" s="217" t="s">
        <v>198</v>
      </c>
      <c r="E170" s="218" t="s">
        <v>21</v>
      </c>
      <c r="F170" s="219" t="s">
        <v>770</v>
      </c>
      <c r="G170" s="216"/>
      <c r="H170" s="220">
        <v>98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198</v>
      </c>
      <c r="AU170" s="226" t="s">
        <v>80</v>
      </c>
      <c r="AV170" s="12" t="s">
        <v>80</v>
      </c>
      <c r="AW170" s="12" t="s">
        <v>33</v>
      </c>
      <c r="AX170" s="12" t="s">
        <v>69</v>
      </c>
      <c r="AY170" s="226" t="s">
        <v>189</v>
      </c>
    </row>
    <row r="171" spans="2:51" s="12" customFormat="1" ht="13.5">
      <c r="B171" s="215"/>
      <c r="C171" s="216"/>
      <c r="D171" s="217" t="s">
        <v>198</v>
      </c>
      <c r="E171" s="218" t="s">
        <v>21</v>
      </c>
      <c r="F171" s="219" t="s">
        <v>771</v>
      </c>
      <c r="G171" s="216"/>
      <c r="H171" s="220">
        <v>155.747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198</v>
      </c>
      <c r="AU171" s="226" t="s">
        <v>80</v>
      </c>
      <c r="AV171" s="12" t="s">
        <v>80</v>
      </c>
      <c r="AW171" s="12" t="s">
        <v>33</v>
      </c>
      <c r="AX171" s="12" t="s">
        <v>69</v>
      </c>
      <c r="AY171" s="226" t="s">
        <v>189</v>
      </c>
    </row>
    <row r="172" spans="2:51" s="12" customFormat="1" ht="13.5">
      <c r="B172" s="215"/>
      <c r="C172" s="216"/>
      <c r="D172" s="217" t="s">
        <v>198</v>
      </c>
      <c r="E172" s="218" t="s">
        <v>21</v>
      </c>
      <c r="F172" s="219" t="s">
        <v>772</v>
      </c>
      <c r="G172" s="216"/>
      <c r="H172" s="220">
        <v>2.704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198</v>
      </c>
      <c r="AU172" s="226" t="s">
        <v>80</v>
      </c>
      <c r="AV172" s="12" t="s">
        <v>80</v>
      </c>
      <c r="AW172" s="12" t="s">
        <v>33</v>
      </c>
      <c r="AX172" s="12" t="s">
        <v>69</v>
      </c>
      <c r="AY172" s="226" t="s">
        <v>189</v>
      </c>
    </row>
    <row r="173" spans="2:51" s="13" customFormat="1" ht="13.5">
      <c r="B173" s="227"/>
      <c r="C173" s="228"/>
      <c r="D173" s="217" t="s">
        <v>198</v>
      </c>
      <c r="E173" s="242" t="s">
        <v>21</v>
      </c>
      <c r="F173" s="243" t="s">
        <v>200</v>
      </c>
      <c r="G173" s="228"/>
      <c r="H173" s="244">
        <v>256.451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AT173" s="238" t="s">
        <v>198</v>
      </c>
      <c r="AU173" s="238" t="s">
        <v>80</v>
      </c>
      <c r="AV173" s="13" t="s">
        <v>115</v>
      </c>
      <c r="AW173" s="13" t="s">
        <v>33</v>
      </c>
      <c r="AX173" s="13" t="s">
        <v>69</v>
      </c>
      <c r="AY173" s="238" t="s">
        <v>189</v>
      </c>
    </row>
    <row r="174" spans="2:51" s="12" customFormat="1" ht="13.5">
      <c r="B174" s="215"/>
      <c r="C174" s="216"/>
      <c r="D174" s="217" t="s">
        <v>198</v>
      </c>
      <c r="E174" s="218" t="s">
        <v>21</v>
      </c>
      <c r="F174" s="219" t="s">
        <v>773</v>
      </c>
      <c r="G174" s="216"/>
      <c r="H174" s="220">
        <v>0.735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198</v>
      </c>
      <c r="AU174" s="226" t="s">
        <v>80</v>
      </c>
      <c r="AV174" s="12" t="s">
        <v>80</v>
      </c>
      <c r="AW174" s="12" t="s">
        <v>33</v>
      </c>
      <c r="AX174" s="12" t="s">
        <v>69</v>
      </c>
      <c r="AY174" s="226" t="s">
        <v>189</v>
      </c>
    </row>
    <row r="175" spans="2:51" s="13" customFormat="1" ht="13.5">
      <c r="B175" s="227"/>
      <c r="C175" s="228"/>
      <c r="D175" s="217" t="s">
        <v>198</v>
      </c>
      <c r="E175" s="242" t="s">
        <v>21</v>
      </c>
      <c r="F175" s="243" t="s">
        <v>200</v>
      </c>
      <c r="G175" s="228"/>
      <c r="H175" s="244">
        <v>0.735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198</v>
      </c>
      <c r="AU175" s="238" t="s">
        <v>80</v>
      </c>
      <c r="AV175" s="13" t="s">
        <v>115</v>
      </c>
      <c r="AW175" s="13" t="s">
        <v>33</v>
      </c>
      <c r="AX175" s="13" t="s">
        <v>69</v>
      </c>
      <c r="AY175" s="238" t="s">
        <v>189</v>
      </c>
    </row>
    <row r="176" spans="2:51" s="14" customFormat="1" ht="13.5">
      <c r="B176" s="245"/>
      <c r="C176" s="246"/>
      <c r="D176" s="229" t="s">
        <v>198</v>
      </c>
      <c r="E176" s="247" t="s">
        <v>21</v>
      </c>
      <c r="F176" s="248" t="s">
        <v>239</v>
      </c>
      <c r="G176" s="246"/>
      <c r="H176" s="249">
        <v>257.186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AT176" s="255" t="s">
        <v>198</v>
      </c>
      <c r="AU176" s="255" t="s">
        <v>80</v>
      </c>
      <c r="AV176" s="14" t="s">
        <v>196</v>
      </c>
      <c r="AW176" s="14" t="s">
        <v>33</v>
      </c>
      <c r="AX176" s="14" t="s">
        <v>76</v>
      </c>
      <c r="AY176" s="255" t="s">
        <v>189</v>
      </c>
    </row>
    <row r="177" spans="2:65" s="1" customFormat="1" ht="22.5" customHeight="1">
      <c r="B177" s="42"/>
      <c r="C177" s="203" t="s">
        <v>10</v>
      </c>
      <c r="D177" s="203" t="s">
        <v>191</v>
      </c>
      <c r="E177" s="204" t="s">
        <v>277</v>
      </c>
      <c r="F177" s="205" t="s">
        <v>278</v>
      </c>
      <c r="G177" s="206" t="s">
        <v>248</v>
      </c>
      <c r="H177" s="207">
        <v>257.186</v>
      </c>
      <c r="I177" s="208"/>
      <c r="J177" s="209">
        <f>ROUND(I177*H177,2)</f>
        <v>0</v>
      </c>
      <c r="K177" s="205" t="s">
        <v>195</v>
      </c>
      <c r="L177" s="62"/>
      <c r="M177" s="210" t="s">
        <v>21</v>
      </c>
      <c r="N177" s="211" t="s">
        <v>40</v>
      </c>
      <c r="O177" s="43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AR177" s="25" t="s">
        <v>196</v>
      </c>
      <c r="AT177" s="25" t="s">
        <v>191</v>
      </c>
      <c r="AU177" s="25" t="s">
        <v>80</v>
      </c>
      <c r="AY177" s="25" t="s">
        <v>189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25" t="s">
        <v>76</v>
      </c>
      <c r="BK177" s="214">
        <f>ROUND(I177*H177,2)</f>
        <v>0</v>
      </c>
      <c r="BL177" s="25" t="s">
        <v>196</v>
      </c>
      <c r="BM177" s="25" t="s">
        <v>774</v>
      </c>
    </row>
    <row r="178" spans="2:51" s="12" customFormat="1" ht="13.5">
      <c r="B178" s="215"/>
      <c r="C178" s="216"/>
      <c r="D178" s="217" t="s">
        <v>198</v>
      </c>
      <c r="E178" s="218" t="s">
        <v>21</v>
      </c>
      <c r="F178" s="219" t="s">
        <v>775</v>
      </c>
      <c r="G178" s="216"/>
      <c r="H178" s="220">
        <v>257.186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198</v>
      </c>
      <c r="AU178" s="226" t="s">
        <v>80</v>
      </c>
      <c r="AV178" s="12" t="s">
        <v>80</v>
      </c>
      <c r="AW178" s="12" t="s">
        <v>33</v>
      </c>
      <c r="AX178" s="12" t="s">
        <v>69</v>
      </c>
      <c r="AY178" s="226" t="s">
        <v>189</v>
      </c>
    </row>
    <row r="179" spans="2:51" s="13" customFormat="1" ht="13.5">
      <c r="B179" s="227"/>
      <c r="C179" s="228"/>
      <c r="D179" s="229" t="s">
        <v>198</v>
      </c>
      <c r="E179" s="230" t="s">
        <v>21</v>
      </c>
      <c r="F179" s="231" t="s">
        <v>200</v>
      </c>
      <c r="G179" s="228"/>
      <c r="H179" s="232">
        <v>257.186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198</v>
      </c>
      <c r="AU179" s="238" t="s">
        <v>80</v>
      </c>
      <c r="AV179" s="13" t="s">
        <v>115</v>
      </c>
      <c r="AW179" s="13" t="s">
        <v>33</v>
      </c>
      <c r="AX179" s="13" t="s">
        <v>76</v>
      </c>
      <c r="AY179" s="238" t="s">
        <v>189</v>
      </c>
    </row>
    <row r="180" spans="2:65" s="1" customFormat="1" ht="22.5" customHeight="1">
      <c r="B180" s="42"/>
      <c r="C180" s="203" t="s">
        <v>271</v>
      </c>
      <c r="D180" s="203" t="s">
        <v>191</v>
      </c>
      <c r="E180" s="204" t="s">
        <v>282</v>
      </c>
      <c r="F180" s="205" t="s">
        <v>283</v>
      </c>
      <c r="G180" s="206" t="s">
        <v>284</v>
      </c>
      <c r="H180" s="207">
        <v>424.357</v>
      </c>
      <c r="I180" s="208"/>
      <c r="J180" s="209">
        <f>ROUND(I180*H180,2)</f>
        <v>0</v>
      </c>
      <c r="K180" s="205" t="s">
        <v>195</v>
      </c>
      <c r="L180" s="62"/>
      <c r="M180" s="210" t="s">
        <v>21</v>
      </c>
      <c r="N180" s="211" t="s">
        <v>40</v>
      </c>
      <c r="O180" s="43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25" t="s">
        <v>196</v>
      </c>
      <c r="AT180" s="25" t="s">
        <v>191</v>
      </c>
      <c r="AU180" s="25" t="s">
        <v>80</v>
      </c>
      <c r="AY180" s="25" t="s">
        <v>189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76</v>
      </c>
      <c r="BK180" s="214">
        <f>ROUND(I180*H180,2)</f>
        <v>0</v>
      </c>
      <c r="BL180" s="25" t="s">
        <v>196</v>
      </c>
      <c r="BM180" s="25" t="s">
        <v>776</v>
      </c>
    </row>
    <row r="181" spans="2:51" s="12" customFormat="1" ht="13.5">
      <c r="B181" s="215"/>
      <c r="C181" s="216"/>
      <c r="D181" s="229" t="s">
        <v>198</v>
      </c>
      <c r="E181" s="239" t="s">
        <v>21</v>
      </c>
      <c r="F181" s="240" t="s">
        <v>777</v>
      </c>
      <c r="G181" s="216"/>
      <c r="H181" s="241">
        <v>424.357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198</v>
      </c>
      <c r="AU181" s="226" t="s">
        <v>80</v>
      </c>
      <c r="AV181" s="12" t="s">
        <v>80</v>
      </c>
      <c r="AW181" s="12" t="s">
        <v>33</v>
      </c>
      <c r="AX181" s="12" t="s">
        <v>76</v>
      </c>
      <c r="AY181" s="226" t="s">
        <v>189</v>
      </c>
    </row>
    <row r="182" spans="2:65" s="1" customFormat="1" ht="22.5" customHeight="1">
      <c r="B182" s="42"/>
      <c r="C182" s="203" t="s">
        <v>276</v>
      </c>
      <c r="D182" s="203" t="s">
        <v>191</v>
      </c>
      <c r="E182" s="204" t="s">
        <v>288</v>
      </c>
      <c r="F182" s="205" t="s">
        <v>289</v>
      </c>
      <c r="G182" s="206" t="s">
        <v>248</v>
      </c>
      <c r="H182" s="207">
        <v>150</v>
      </c>
      <c r="I182" s="208"/>
      <c r="J182" s="209">
        <f>ROUND(I182*H182,2)</f>
        <v>0</v>
      </c>
      <c r="K182" s="205" t="s">
        <v>195</v>
      </c>
      <c r="L182" s="62"/>
      <c r="M182" s="210" t="s">
        <v>21</v>
      </c>
      <c r="N182" s="211" t="s">
        <v>40</v>
      </c>
      <c r="O182" s="43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25" t="s">
        <v>196</v>
      </c>
      <c r="AT182" s="25" t="s">
        <v>191</v>
      </c>
      <c r="AU182" s="25" t="s">
        <v>80</v>
      </c>
      <c r="AY182" s="25" t="s">
        <v>189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76</v>
      </c>
      <c r="BK182" s="214">
        <f>ROUND(I182*H182,2)</f>
        <v>0</v>
      </c>
      <c r="BL182" s="25" t="s">
        <v>196</v>
      </c>
      <c r="BM182" s="25" t="s">
        <v>778</v>
      </c>
    </row>
    <row r="183" spans="2:51" s="12" customFormat="1" ht="13.5">
      <c r="B183" s="215"/>
      <c r="C183" s="216"/>
      <c r="D183" s="217" t="s">
        <v>198</v>
      </c>
      <c r="E183" s="218" t="s">
        <v>21</v>
      </c>
      <c r="F183" s="219" t="s">
        <v>779</v>
      </c>
      <c r="G183" s="216"/>
      <c r="H183" s="220">
        <v>150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198</v>
      </c>
      <c r="AU183" s="226" t="s">
        <v>80</v>
      </c>
      <c r="AV183" s="12" t="s">
        <v>80</v>
      </c>
      <c r="AW183" s="12" t="s">
        <v>33</v>
      </c>
      <c r="AX183" s="12" t="s">
        <v>76</v>
      </c>
      <c r="AY183" s="226" t="s">
        <v>189</v>
      </c>
    </row>
    <row r="184" spans="2:63" s="11" customFormat="1" ht="29.85" customHeight="1">
      <c r="B184" s="186"/>
      <c r="C184" s="187"/>
      <c r="D184" s="200" t="s">
        <v>68</v>
      </c>
      <c r="E184" s="201" t="s">
        <v>80</v>
      </c>
      <c r="F184" s="201" t="s">
        <v>348</v>
      </c>
      <c r="G184" s="187"/>
      <c r="H184" s="187"/>
      <c r="I184" s="190"/>
      <c r="J184" s="202">
        <f>BK184</f>
        <v>0</v>
      </c>
      <c r="K184" s="187"/>
      <c r="L184" s="192"/>
      <c r="M184" s="193"/>
      <c r="N184" s="194"/>
      <c r="O184" s="194"/>
      <c r="P184" s="195">
        <f>SUM(P185:P253)</f>
        <v>0</v>
      </c>
      <c r="Q184" s="194"/>
      <c r="R184" s="195">
        <f>SUM(R185:R253)</f>
        <v>39.23877433</v>
      </c>
      <c r="S184" s="194"/>
      <c r="T184" s="196">
        <f>SUM(T185:T253)</f>
        <v>0</v>
      </c>
      <c r="AR184" s="197" t="s">
        <v>76</v>
      </c>
      <c r="AT184" s="198" t="s">
        <v>68</v>
      </c>
      <c r="AU184" s="198" t="s">
        <v>76</v>
      </c>
      <c r="AY184" s="197" t="s">
        <v>189</v>
      </c>
      <c r="BK184" s="199">
        <f>SUM(BK185:BK253)</f>
        <v>0</v>
      </c>
    </row>
    <row r="185" spans="2:65" s="1" customFormat="1" ht="22.5" customHeight="1">
      <c r="B185" s="42"/>
      <c r="C185" s="203" t="s">
        <v>281</v>
      </c>
      <c r="D185" s="203" t="s">
        <v>191</v>
      </c>
      <c r="E185" s="204" t="s">
        <v>780</v>
      </c>
      <c r="F185" s="205" t="s">
        <v>781</v>
      </c>
      <c r="G185" s="206" t="s">
        <v>248</v>
      </c>
      <c r="H185" s="207">
        <v>11.696</v>
      </c>
      <c r="I185" s="208"/>
      <c r="J185" s="209">
        <f>ROUND(I185*H185,2)</f>
        <v>0</v>
      </c>
      <c r="K185" s="205" t="s">
        <v>195</v>
      </c>
      <c r="L185" s="62"/>
      <c r="M185" s="210" t="s">
        <v>21</v>
      </c>
      <c r="N185" s="211" t="s">
        <v>40</v>
      </c>
      <c r="O185" s="43"/>
      <c r="P185" s="212">
        <f>O185*H185</f>
        <v>0</v>
      </c>
      <c r="Q185" s="212">
        <v>2.45329</v>
      </c>
      <c r="R185" s="212">
        <f>Q185*H185</f>
        <v>28.693679839999998</v>
      </c>
      <c r="S185" s="212">
        <v>0</v>
      </c>
      <c r="T185" s="213">
        <f>S185*H185</f>
        <v>0</v>
      </c>
      <c r="AR185" s="25" t="s">
        <v>196</v>
      </c>
      <c r="AT185" s="25" t="s">
        <v>191</v>
      </c>
      <c r="AU185" s="25" t="s">
        <v>80</v>
      </c>
      <c r="AY185" s="25" t="s">
        <v>189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25" t="s">
        <v>76</v>
      </c>
      <c r="BK185" s="214">
        <f>ROUND(I185*H185,2)</f>
        <v>0</v>
      </c>
      <c r="BL185" s="25" t="s">
        <v>196</v>
      </c>
      <c r="BM185" s="25" t="s">
        <v>782</v>
      </c>
    </row>
    <row r="186" spans="2:51" s="12" customFormat="1" ht="13.5">
      <c r="B186" s="215"/>
      <c r="C186" s="216"/>
      <c r="D186" s="217" t="s">
        <v>198</v>
      </c>
      <c r="E186" s="218" t="s">
        <v>21</v>
      </c>
      <c r="F186" s="219" t="s">
        <v>783</v>
      </c>
      <c r="G186" s="216"/>
      <c r="H186" s="220">
        <v>0.832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198</v>
      </c>
      <c r="AU186" s="226" t="s">
        <v>80</v>
      </c>
      <c r="AV186" s="12" t="s">
        <v>80</v>
      </c>
      <c r="AW186" s="12" t="s">
        <v>33</v>
      </c>
      <c r="AX186" s="12" t="s">
        <v>69</v>
      </c>
      <c r="AY186" s="226" t="s">
        <v>189</v>
      </c>
    </row>
    <row r="187" spans="2:51" s="12" customFormat="1" ht="13.5">
      <c r="B187" s="215"/>
      <c r="C187" s="216"/>
      <c r="D187" s="217" t="s">
        <v>198</v>
      </c>
      <c r="E187" s="218" t="s">
        <v>21</v>
      </c>
      <c r="F187" s="219" t="s">
        <v>784</v>
      </c>
      <c r="G187" s="216"/>
      <c r="H187" s="220">
        <v>-0.108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198</v>
      </c>
      <c r="AU187" s="226" t="s">
        <v>80</v>
      </c>
      <c r="AV187" s="12" t="s">
        <v>80</v>
      </c>
      <c r="AW187" s="12" t="s">
        <v>33</v>
      </c>
      <c r="AX187" s="12" t="s">
        <v>69</v>
      </c>
      <c r="AY187" s="226" t="s">
        <v>189</v>
      </c>
    </row>
    <row r="188" spans="2:51" s="13" customFormat="1" ht="13.5">
      <c r="B188" s="227"/>
      <c r="C188" s="228"/>
      <c r="D188" s="217" t="s">
        <v>198</v>
      </c>
      <c r="E188" s="242" t="s">
        <v>21</v>
      </c>
      <c r="F188" s="243" t="s">
        <v>200</v>
      </c>
      <c r="G188" s="228"/>
      <c r="H188" s="244">
        <v>0.724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AT188" s="238" t="s">
        <v>198</v>
      </c>
      <c r="AU188" s="238" t="s">
        <v>80</v>
      </c>
      <c r="AV188" s="13" t="s">
        <v>115</v>
      </c>
      <c r="AW188" s="13" t="s">
        <v>33</v>
      </c>
      <c r="AX188" s="13" t="s">
        <v>69</v>
      </c>
      <c r="AY188" s="238" t="s">
        <v>189</v>
      </c>
    </row>
    <row r="189" spans="2:51" s="15" customFormat="1" ht="13.5">
      <c r="B189" s="283"/>
      <c r="C189" s="284"/>
      <c r="D189" s="217" t="s">
        <v>198</v>
      </c>
      <c r="E189" s="285" t="s">
        <v>21</v>
      </c>
      <c r="F189" s="286" t="s">
        <v>785</v>
      </c>
      <c r="G189" s="284"/>
      <c r="H189" s="287" t="s">
        <v>21</v>
      </c>
      <c r="I189" s="288"/>
      <c r="J189" s="284"/>
      <c r="K189" s="284"/>
      <c r="L189" s="289"/>
      <c r="M189" s="290"/>
      <c r="N189" s="291"/>
      <c r="O189" s="291"/>
      <c r="P189" s="291"/>
      <c r="Q189" s="291"/>
      <c r="R189" s="291"/>
      <c r="S189" s="291"/>
      <c r="T189" s="292"/>
      <c r="AT189" s="293" t="s">
        <v>198</v>
      </c>
      <c r="AU189" s="293" t="s">
        <v>80</v>
      </c>
      <c r="AV189" s="15" t="s">
        <v>76</v>
      </c>
      <c r="AW189" s="15" t="s">
        <v>33</v>
      </c>
      <c r="AX189" s="15" t="s">
        <v>69</v>
      </c>
      <c r="AY189" s="293" t="s">
        <v>189</v>
      </c>
    </row>
    <row r="190" spans="2:51" s="12" customFormat="1" ht="13.5">
      <c r="B190" s="215"/>
      <c r="C190" s="216"/>
      <c r="D190" s="217" t="s">
        <v>198</v>
      </c>
      <c r="E190" s="218" t="s">
        <v>21</v>
      </c>
      <c r="F190" s="219" t="s">
        <v>786</v>
      </c>
      <c r="G190" s="216"/>
      <c r="H190" s="220">
        <v>1.38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198</v>
      </c>
      <c r="AU190" s="226" t="s">
        <v>80</v>
      </c>
      <c r="AV190" s="12" t="s">
        <v>80</v>
      </c>
      <c r="AW190" s="12" t="s">
        <v>33</v>
      </c>
      <c r="AX190" s="12" t="s">
        <v>69</v>
      </c>
      <c r="AY190" s="226" t="s">
        <v>189</v>
      </c>
    </row>
    <row r="191" spans="2:51" s="12" customFormat="1" ht="13.5">
      <c r="B191" s="215"/>
      <c r="C191" s="216"/>
      <c r="D191" s="217" t="s">
        <v>198</v>
      </c>
      <c r="E191" s="218" t="s">
        <v>21</v>
      </c>
      <c r="F191" s="219" t="s">
        <v>787</v>
      </c>
      <c r="G191" s="216"/>
      <c r="H191" s="220">
        <v>0.77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198</v>
      </c>
      <c r="AU191" s="226" t="s">
        <v>80</v>
      </c>
      <c r="AV191" s="12" t="s">
        <v>80</v>
      </c>
      <c r="AW191" s="12" t="s">
        <v>33</v>
      </c>
      <c r="AX191" s="12" t="s">
        <v>69</v>
      </c>
      <c r="AY191" s="226" t="s">
        <v>189</v>
      </c>
    </row>
    <row r="192" spans="2:51" s="12" customFormat="1" ht="13.5">
      <c r="B192" s="215"/>
      <c r="C192" s="216"/>
      <c r="D192" s="217" t="s">
        <v>198</v>
      </c>
      <c r="E192" s="218" t="s">
        <v>21</v>
      </c>
      <c r="F192" s="219" t="s">
        <v>788</v>
      </c>
      <c r="G192" s="216"/>
      <c r="H192" s="220">
        <v>0.81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198</v>
      </c>
      <c r="AU192" s="226" t="s">
        <v>80</v>
      </c>
      <c r="AV192" s="12" t="s">
        <v>80</v>
      </c>
      <c r="AW192" s="12" t="s">
        <v>33</v>
      </c>
      <c r="AX192" s="12" t="s">
        <v>69</v>
      </c>
      <c r="AY192" s="226" t="s">
        <v>189</v>
      </c>
    </row>
    <row r="193" spans="2:51" s="12" customFormat="1" ht="13.5">
      <c r="B193" s="215"/>
      <c r="C193" s="216"/>
      <c r="D193" s="217" t="s">
        <v>198</v>
      </c>
      <c r="E193" s="218" t="s">
        <v>21</v>
      </c>
      <c r="F193" s="219" t="s">
        <v>789</v>
      </c>
      <c r="G193" s="216"/>
      <c r="H193" s="220">
        <v>0.82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198</v>
      </c>
      <c r="AU193" s="226" t="s">
        <v>80</v>
      </c>
      <c r="AV193" s="12" t="s">
        <v>80</v>
      </c>
      <c r="AW193" s="12" t="s">
        <v>33</v>
      </c>
      <c r="AX193" s="12" t="s">
        <v>69</v>
      </c>
      <c r="AY193" s="226" t="s">
        <v>189</v>
      </c>
    </row>
    <row r="194" spans="2:51" s="12" customFormat="1" ht="13.5">
      <c r="B194" s="215"/>
      <c r="C194" s="216"/>
      <c r="D194" s="217" t="s">
        <v>198</v>
      </c>
      <c r="E194" s="218" t="s">
        <v>21</v>
      </c>
      <c r="F194" s="219" t="s">
        <v>790</v>
      </c>
      <c r="G194" s="216"/>
      <c r="H194" s="220">
        <v>0.74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198</v>
      </c>
      <c r="AU194" s="226" t="s">
        <v>80</v>
      </c>
      <c r="AV194" s="12" t="s">
        <v>80</v>
      </c>
      <c r="AW194" s="12" t="s">
        <v>33</v>
      </c>
      <c r="AX194" s="12" t="s">
        <v>69</v>
      </c>
      <c r="AY194" s="226" t="s">
        <v>189</v>
      </c>
    </row>
    <row r="195" spans="2:51" s="12" customFormat="1" ht="13.5">
      <c r="B195" s="215"/>
      <c r="C195" s="216"/>
      <c r="D195" s="217" t="s">
        <v>198</v>
      </c>
      <c r="E195" s="218" t="s">
        <v>21</v>
      </c>
      <c r="F195" s="219" t="s">
        <v>791</v>
      </c>
      <c r="G195" s="216"/>
      <c r="H195" s="220">
        <v>0.77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198</v>
      </c>
      <c r="AU195" s="226" t="s">
        <v>80</v>
      </c>
      <c r="AV195" s="12" t="s">
        <v>80</v>
      </c>
      <c r="AW195" s="12" t="s">
        <v>33</v>
      </c>
      <c r="AX195" s="12" t="s">
        <v>69</v>
      </c>
      <c r="AY195" s="226" t="s">
        <v>189</v>
      </c>
    </row>
    <row r="196" spans="2:51" s="12" customFormat="1" ht="13.5">
      <c r="B196" s="215"/>
      <c r="C196" s="216"/>
      <c r="D196" s="217" t="s">
        <v>198</v>
      </c>
      <c r="E196" s="218" t="s">
        <v>21</v>
      </c>
      <c r="F196" s="219" t="s">
        <v>792</v>
      </c>
      <c r="G196" s="216"/>
      <c r="H196" s="220">
        <v>0.36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198</v>
      </c>
      <c r="AU196" s="226" t="s">
        <v>80</v>
      </c>
      <c r="AV196" s="12" t="s">
        <v>80</v>
      </c>
      <c r="AW196" s="12" t="s">
        <v>33</v>
      </c>
      <c r="AX196" s="12" t="s">
        <v>69</v>
      </c>
      <c r="AY196" s="226" t="s">
        <v>189</v>
      </c>
    </row>
    <row r="197" spans="2:51" s="12" customFormat="1" ht="13.5">
      <c r="B197" s="215"/>
      <c r="C197" s="216"/>
      <c r="D197" s="217" t="s">
        <v>198</v>
      </c>
      <c r="E197" s="218" t="s">
        <v>21</v>
      </c>
      <c r="F197" s="219" t="s">
        <v>793</v>
      </c>
      <c r="G197" s="216"/>
      <c r="H197" s="220">
        <v>0.32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198</v>
      </c>
      <c r="AU197" s="226" t="s">
        <v>80</v>
      </c>
      <c r="AV197" s="12" t="s">
        <v>80</v>
      </c>
      <c r="AW197" s="12" t="s">
        <v>33</v>
      </c>
      <c r="AX197" s="12" t="s">
        <v>69</v>
      </c>
      <c r="AY197" s="226" t="s">
        <v>189</v>
      </c>
    </row>
    <row r="198" spans="2:51" s="12" customFormat="1" ht="13.5">
      <c r="B198" s="215"/>
      <c r="C198" s="216"/>
      <c r="D198" s="217" t="s">
        <v>198</v>
      </c>
      <c r="E198" s="218" t="s">
        <v>21</v>
      </c>
      <c r="F198" s="219" t="s">
        <v>794</v>
      </c>
      <c r="G198" s="216"/>
      <c r="H198" s="220">
        <v>1.31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198</v>
      </c>
      <c r="AU198" s="226" t="s">
        <v>80</v>
      </c>
      <c r="AV198" s="12" t="s">
        <v>80</v>
      </c>
      <c r="AW198" s="12" t="s">
        <v>33</v>
      </c>
      <c r="AX198" s="12" t="s">
        <v>69</v>
      </c>
      <c r="AY198" s="226" t="s">
        <v>189</v>
      </c>
    </row>
    <row r="199" spans="2:51" s="13" customFormat="1" ht="13.5">
      <c r="B199" s="227"/>
      <c r="C199" s="228"/>
      <c r="D199" s="217" t="s">
        <v>198</v>
      </c>
      <c r="E199" s="242" t="s">
        <v>21</v>
      </c>
      <c r="F199" s="243" t="s">
        <v>200</v>
      </c>
      <c r="G199" s="228"/>
      <c r="H199" s="244">
        <v>7.28</v>
      </c>
      <c r="I199" s="233"/>
      <c r="J199" s="228"/>
      <c r="K199" s="228"/>
      <c r="L199" s="234"/>
      <c r="M199" s="235"/>
      <c r="N199" s="236"/>
      <c r="O199" s="236"/>
      <c r="P199" s="236"/>
      <c r="Q199" s="236"/>
      <c r="R199" s="236"/>
      <c r="S199" s="236"/>
      <c r="T199" s="237"/>
      <c r="AT199" s="238" t="s">
        <v>198</v>
      </c>
      <c r="AU199" s="238" t="s">
        <v>80</v>
      </c>
      <c r="AV199" s="13" t="s">
        <v>115</v>
      </c>
      <c r="AW199" s="13" t="s">
        <v>33</v>
      </c>
      <c r="AX199" s="13" t="s">
        <v>69</v>
      </c>
      <c r="AY199" s="238" t="s">
        <v>189</v>
      </c>
    </row>
    <row r="200" spans="2:51" s="15" customFormat="1" ht="13.5">
      <c r="B200" s="283"/>
      <c r="C200" s="284"/>
      <c r="D200" s="217" t="s">
        <v>198</v>
      </c>
      <c r="E200" s="285" t="s">
        <v>21</v>
      </c>
      <c r="F200" s="286" t="s">
        <v>795</v>
      </c>
      <c r="G200" s="284"/>
      <c r="H200" s="287" t="s">
        <v>21</v>
      </c>
      <c r="I200" s="288"/>
      <c r="J200" s="284"/>
      <c r="K200" s="284"/>
      <c r="L200" s="289"/>
      <c r="M200" s="290"/>
      <c r="N200" s="291"/>
      <c r="O200" s="291"/>
      <c r="P200" s="291"/>
      <c r="Q200" s="291"/>
      <c r="R200" s="291"/>
      <c r="S200" s="291"/>
      <c r="T200" s="292"/>
      <c r="AT200" s="293" t="s">
        <v>198</v>
      </c>
      <c r="AU200" s="293" t="s">
        <v>80</v>
      </c>
      <c r="AV200" s="15" t="s">
        <v>76</v>
      </c>
      <c r="AW200" s="15" t="s">
        <v>33</v>
      </c>
      <c r="AX200" s="15" t="s">
        <v>69</v>
      </c>
      <c r="AY200" s="293" t="s">
        <v>189</v>
      </c>
    </row>
    <row r="201" spans="2:51" s="12" customFormat="1" ht="13.5">
      <c r="B201" s="215"/>
      <c r="C201" s="216"/>
      <c r="D201" s="217" t="s">
        <v>198</v>
      </c>
      <c r="E201" s="218" t="s">
        <v>21</v>
      </c>
      <c r="F201" s="219" t="s">
        <v>796</v>
      </c>
      <c r="G201" s="216"/>
      <c r="H201" s="220">
        <v>0.97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198</v>
      </c>
      <c r="AU201" s="226" t="s">
        <v>80</v>
      </c>
      <c r="AV201" s="12" t="s">
        <v>80</v>
      </c>
      <c r="AW201" s="12" t="s">
        <v>33</v>
      </c>
      <c r="AX201" s="12" t="s">
        <v>69</v>
      </c>
      <c r="AY201" s="226" t="s">
        <v>189</v>
      </c>
    </row>
    <row r="202" spans="2:51" s="12" customFormat="1" ht="13.5">
      <c r="B202" s="215"/>
      <c r="C202" s="216"/>
      <c r="D202" s="217" t="s">
        <v>198</v>
      </c>
      <c r="E202" s="218" t="s">
        <v>21</v>
      </c>
      <c r="F202" s="219" t="s">
        <v>797</v>
      </c>
      <c r="G202" s="216"/>
      <c r="H202" s="220">
        <v>0.91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198</v>
      </c>
      <c r="AU202" s="226" t="s">
        <v>80</v>
      </c>
      <c r="AV202" s="12" t="s">
        <v>80</v>
      </c>
      <c r="AW202" s="12" t="s">
        <v>33</v>
      </c>
      <c r="AX202" s="12" t="s">
        <v>69</v>
      </c>
      <c r="AY202" s="226" t="s">
        <v>189</v>
      </c>
    </row>
    <row r="203" spans="2:51" s="13" customFormat="1" ht="13.5">
      <c r="B203" s="227"/>
      <c r="C203" s="228"/>
      <c r="D203" s="217" t="s">
        <v>198</v>
      </c>
      <c r="E203" s="242" t="s">
        <v>21</v>
      </c>
      <c r="F203" s="243" t="s">
        <v>200</v>
      </c>
      <c r="G203" s="228"/>
      <c r="H203" s="244">
        <v>1.88</v>
      </c>
      <c r="I203" s="233"/>
      <c r="J203" s="228"/>
      <c r="K203" s="228"/>
      <c r="L203" s="234"/>
      <c r="M203" s="235"/>
      <c r="N203" s="236"/>
      <c r="O203" s="236"/>
      <c r="P203" s="236"/>
      <c r="Q203" s="236"/>
      <c r="R203" s="236"/>
      <c r="S203" s="236"/>
      <c r="T203" s="237"/>
      <c r="AT203" s="238" t="s">
        <v>198</v>
      </c>
      <c r="AU203" s="238" t="s">
        <v>80</v>
      </c>
      <c r="AV203" s="13" t="s">
        <v>115</v>
      </c>
      <c r="AW203" s="13" t="s">
        <v>33</v>
      </c>
      <c r="AX203" s="13" t="s">
        <v>69</v>
      </c>
      <c r="AY203" s="238" t="s">
        <v>189</v>
      </c>
    </row>
    <row r="204" spans="2:51" s="12" customFormat="1" ht="13.5">
      <c r="B204" s="215"/>
      <c r="C204" s="216"/>
      <c r="D204" s="217" t="s">
        <v>198</v>
      </c>
      <c r="E204" s="218" t="s">
        <v>21</v>
      </c>
      <c r="F204" s="219" t="s">
        <v>798</v>
      </c>
      <c r="G204" s="216"/>
      <c r="H204" s="220">
        <v>1.512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198</v>
      </c>
      <c r="AU204" s="226" t="s">
        <v>80</v>
      </c>
      <c r="AV204" s="12" t="s">
        <v>80</v>
      </c>
      <c r="AW204" s="12" t="s">
        <v>33</v>
      </c>
      <c r="AX204" s="12" t="s">
        <v>69</v>
      </c>
      <c r="AY204" s="226" t="s">
        <v>189</v>
      </c>
    </row>
    <row r="205" spans="2:51" s="13" customFormat="1" ht="13.5">
      <c r="B205" s="227"/>
      <c r="C205" s="228"/>
      <c r="D205" s="217" t="s">
        <v>198</v>
      </c>
      <c r="E205" s="242" t="s">
        <v>21</v>
      </c>
      <c r="F205" s="243" t="s">
        <v>200</v>
      </c>
      <c r="G205" s="228"/>
      <c r="H205" s="244">
        <v>1.512</v>
      </c>
      <c r="I205" s="233"/>
      <c r="J205" s="228"/>
      <c r="K205" s="228"/>
      <c r="L205" s="234"/>
      <c r="M205" s="235"/>
      <c r="N205" s="236"/>
      <c r="O205" s="236"/>
      <c r="P205" s="236"/>
      <c r="Q205" s="236"/>
      <c r="R205" s="236"/>
      <c r="S205" s="236"/>
      <c r="T205" s="237"/>
      <c r="AT205" s="238" t="s">
        <v>198</v>
      </c>
      <c r="AU205" s="238" t="s">
        <v>80</v>
      </c>
      <c r="AV205" s="13" t="s">
        <v>115</v>
      </c>
      <c r="AW205" s="13" t="s">
        <v>33</v>
      </c>
      <c r="AX205" s="13" t="s">
        <v>69</v>
      </c>
      <c r="AY205" s="238" t="s">
        <v>189</v>
      </c>
    </row>
    <row r="206" spans="2:51" s="12" customFormat="1" ht="13.5">
      <c r="B206" s="215"/>
      <c r="C206" s="216"/>
      <c r="D206" s="217" t="s">
        <v>198</v>
      </c>
      <c r="E206" s="218" t="s">
        <v>21</v>
      </c>
      <c r="F206" s="219" t="s">
        <v>799</v>
      </c>
      <c r="G206" s="216"/>
      <c r="H206" s="220">
        <v>0.3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198</v>
      </c>
      <c r="AU206" s="226" t="s">
        <v>80</v>
      </c>
      <c r="AV206" s="12" t="s">
        <v>80</v>
      </c>
      <c r="AW206" s="12" t="s">
        <v>33</v>
      </c>
      <c r="AX206" s="12" t="s">
        <v>69</v>
      </c>
      <c r="AY206" s="226" t="s">
        <v>189</v>
      </c>
    </row>
    <row r="207" spans="2:51" s="13" customFormat="1" ht="13.5">
      <c r="B207" s="227"/>
      <c r="C207" s="228"/>
      <c r="D207" s="217" t="s">
        <v>198</v>
      </c>
      <c r="E207" s="242" t="s">
        <v>21</v>
      </c>
      <c r="F207" s="243" t="s">
        <v>200</v>
      </c>
      <c r="G207" s="228"/>
      <c r="H207" s="244">
        <v>0.3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AT207" s="238" t="s">
        <v>198</v>
      </c>
      <c r="AU207" s="238" t="s">
        <v>80</v>
      </c>
      <c r="AV207" s="13" t="s">
        <v>115</v>
      </c>
      <c r="AW207" s="13" t="s">
        <v>33</v>
      </c>
      <c r="AX207" s="13" t="s">
        <v>69</v>
      </c>
      <c r="AY207" s="238" t="s">
        <v>189</v>
      </c>
    </row>
    <row r="208" spans="2:51" s="14" customFormat="1" ht="13.5">
      <c r="B208" s="245"/>
      <c r="C208" s="246"/>
      <c r="D208" s="229" t="s">
        <v>198</v>
      </c>
      <c r="E208" s="247" t="s">
        <v>21</v>
      </c>
      <c r="F208" s="248" t="s">
        <v>239</v>
      </c>
      <c r="G208" s="246"/>
      <c r="H208" s="249">
        <v>11.696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AT208" s="255" t="s">
        <v>198</v>
      </c>
      <c r="AU208" s="255" t="s">
        <v>80</v>
      </c>
      <c r="AV208" s="14" t="s">
        <v>196</v>
      </c>
      <c r="AW208" s="14" t="s">
        <v>33</v>
      </c>
      <c r="AX208" s="14" t="s">
        <v>76</v>
      </c>
      <c r="AY208" s="255" t="s">
        <v>189</v>
      </c>
    </row>
    <row r="209" spans="2:65" s="1" customFormat="1" ht="22.5" customHeight="1">
      <c r="B209" s="42"/>
      <c r="C209" s="203" t="s">
        <v>287</v>
      </c>
      <c r="D209" s="203" t="s">
        <v>191</v>
      </c>
      <c r="E209" s="204" t="s">
        <v>800</v>
      </c>
      <c r="F209" s="205" t="s">
        <v>801</v>
      </c>
      <c r="G209" s="206" t="s">
        <v>284</v>
      </c>
      <c r="H209" s="207">
        <v>1.357</v>
      </c>
      <c r="I209" s="208"/>
      <c r="J209" s="209">
        <f>ROUND(I209*H209,2)</f>
        <v>0</v>
      </c>
      <c r="K209" s="205" t="s">
        <v>195</v>
      </c>
      <c r="L209" s="62"/>
      <c r="M209" s="210" t="s">
        <v>21</v>
      </c>
      <c r="N209" s="211" t="s">
        <v>40</v>
      </c>
      <c r="O209" s="43"/>
      <c r="P209" s="212">
        <f>O209*H209</f>
        <v>0</v>
      </c>
      <c r="Q209" s="212">
        <v>1.05306</v>
      </c>
      <c r="R209" s="212">
        <f>Q209*H209</f>
        <v>1.4290024200000002</v>
      </c>
      <c r="S209" s="212">
        <v>0</v>
      </c>
      <c r="T209" s="213">
        <f>S209*H209</f>
        <v>0</v>
      </c>
      <c r="AR209" s="25" t="s">
        <v>196</v>
      </c>
      <c r="AT209" s="25" t="s">
        <v>191</v>
      </c>
      <c r="AU209" s="25" t="s">
        <v>80</v>
      </c>
      <c r="AY209" s="25" t="s">
        <v>189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25" t="s">
        <v>76</v>
      </c>
      <c r="BK209" s="214">
        <f>ROUND(I209*H209,2)</f>
        <v>0</v>
      </c>
      <c r="BL209" s="25" t="s">
        <v>196</v>
      </c>
      <c r="BM209" s="25" t="s">
        <v>802</v>
      </c>
    </row>
    <row r="210" spans="2:51" s="12" customFormat="1" ht="13.5">
      <c r="B210" s="215"/>
      <c r="C210" s="216"/>
      <c r="D210" s="217" t="s">
        <v>198</v>
      </c>
      <c r="E210" s="218" t="s">
        <v>21</v>
      </c>
      <c r="F210" s="219" t="s">
        <v>803</v>
      </c>
      <c r="G210" s="216"/>
      <c r="H210" s="220">
        <v>0.082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198</v>
      </c>
      <c r="AU210" s="226" t="s">
        <v>80</v>
      </c>
      <c r="AV210" s="12" t="s">
        <v>80</v>
      </c>
      <c r="AW210" s="12" t="s">
        <v>33</v>
      </c>
      <c r="AX210" s="12" t="s">
        <v>69</v>
      </c>
      <c r="AY210" s="226" t="s">
        <v>189</v>
      </c>
    </row>
    <row r="211" spans="2:51" s="13" customFormat="1" ht="13.5">
      <c r="B211" s="227"/>
      <c r="C211" s="228"/>
      <c r="D211" s="217" t="s">
        <v>198</v>
      </c>
      <c r="E211" s="242" t="s">
        <v>21</v>
      </c>
      <c r="F211" s="243" t="s">
        <v>200</v>
      </c>
      <c r="G211" s="228"/>
      <c r="H211" s="244">
        <v>0.082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AT211" s="238" t="s">
        <v>198</v>
      </c>
      <c r="AU211" s="238" t="s">
        <v>80</v>
      </c>
      <c r="AV211" s="13" t="s">
        <v>115</v>
      </c>
      <c r="AW211" s="13" t="s">
        <v>33</v>
      </c>
      <c r="AX211" s="13" t="s">
        <v>69</v>
      </c>
      <c r="AY211" s="238" t="s">
        <v>189</v>
      </c>
    </row>
    <row r="212" spans="2:51" s="15" customFormat="1" ht="13.5">
      <c r="B212" s="283"/>
      <c r="C212" s="284"/>
      <c r="D212" s="217" t="s">
        <v>198</v>
      </c>
      <c r="E212" s="285" t="s">
        <v>21</v>
      </c>
      <c r="F212" s="286" t="s">
        <v>785</v>
      </c>
      <c r="G212" s="284"/>
      <c r="H212" s="287" t="s">
        <v>21</v>
      </c>
      <c r="I212" s="288"/>
      <c r="J212" s="284"/>
      <c r="K212" s="284"/>
      <c r="L212" s="289"/>
      <c r="M212" s="290"/>
      <c r="N212" s="291"/>
      <c r="O212" s="291"/>
      <c r="P212" s="291"/>
      <c r="Q212" s="291"/>
      <c r="R212" s="291"/>
      <c r="S212" s="291"/>
      <c r="T212" s="292"/>
      <c r="AT212" s="293" t="s">
        <v>198</v>
      </c>
      <c r="AU212" s="293" t="s">
        <v>80</v>
      </c>
      <c r="AV212" s="15" t="s">
        <v>76</v>
      </c>
      <c r="AW212" s="15" t="s">
        <v>33</v>
      </c>
      <c r="AX212" s="15" t="s">
        <v>69</v>
      </c>
      <c r="AY212" s="293" t="s">
        <v>189</v>
      </c>
    </row>
    <row r="213" spans="2:51" s="12" customFormat="1" ht="13.5">
      <c r="B213" s="215"/>
      <c r="C213" s="216"/>
      <c r="D213" s="217" t="s">
        <v>198</v>
      </c>
      <c r="E213" s="218" t="s">
        <v>21</v>
      </c>
      <c r="F213" s="219" t="s">
        <v>804</v>
      </c>
      <c r="G213" s="216"/>
      <c r="H213" s="220">
        <v>0.077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198</v>
      </c>
      <c r="AU213" s="226" t="s">
        <v>80</v>
      </c>
      <c r="AV213" s="12" t="s">
        <v>80</v>
      </c>
      <c r="AW213" s="12" t="s">
        <v>33</v>
      </c>
      <c r="AX213" s="12" t="s">
        <v>69</v>
      </c>
      <c r="AY213" s="226" t="s">
        <v>189</v>
      </c>
    </row>
    <row r="214" spans="2:51" s="12" customFormat="1" ht="13.5">
      <c r="B214" s="215"/>
      <c r="C214" s="216"/>
      <c r="D214" s="217" t="s">
        <v>198</v>
      </c>
      <c r="E214" s="218" t="s">
        <v>21</v>
      </c>
      <c r="F214" s="219" t="s">
        <v>805</v>
      </c>
      <c r="G214" s="216"/>
      <c r="H214" s="220">
        <v>0.043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198</v>
      </c>
      <c r="AU214" s="226" t="s">
        <v>80</v>
      </c>
      <c r="AV214" s="12" t="s">
        <v>80</v>
      </c>
      <c r="AW214" s="12" t="s">
        <v>33</v>
      </c>
      <c r="AX214" s="12" t="s">
        <v>69</v>
      </c>
      <c r="AY214" s="226" t="s">
        <v>189</v>
      </c>
    </row>
    <row r="215" spans="2:51" s="12" customFormat="1" ht="13.5">
      <c r="B215" s="215"/>
      <c r="C215" s="216"/>
      <c r="D215" s="217" t="s">
        <v>198</v>
      </c>
      <c r="E215" s="218" t="s">
        <v>21</v>
      </c>
      <c r="F215" s="219" t="s">
        <v>806</v>
      </c>
      <c r="G215" s="216"/>
      <c r="H215" s="220">
        <v>0.045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198</v>
      </c>
      <c r="AU215" s="226" t="s">
        <v>80</v>
      </c>
      <c r="AV215" s="12" t="s">
        <v>80</v>
      </c>
      <c r="AW215" s="12" t="s">
        <v>33</v>
      </c>
      <c r="AX215" s="12" t="s">
        <v>69</v>
      </c>
      <c r="AY215" s="226" t="s">
        <v>189</v>
      </c>
    </row>
    <row r="216" spans="2:51" s="12" customFormat="1" ht="13.5">
      <c r="B216" s="215"/>
      <c r="C216" s="216"/>
      <c r="D216" s="217" t="s">
        <v>198</v>
      </c>
      <c r="E216" s="218" t="s">
        <v>21</v>
      </c>
      <c r="F216" s="219" t="s">
        <v>807</v>
      </c>
      <c r="G216" s="216"/>
      <c r="H216" s="220">
        <v>0.046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198</v>
      </c>
      <c r="AU216" s="226" t="s">
        <v>80</v>
      </c>
      <c r="AV216" s="12" t="s">
        <v>80</v>
      </c>
      <c r="AW216" s="12" t="s">
        <v>33</v>
      </c>
      <c r="AX216" s="12" t="s">
        <v>69</v>
      </c>
      <c r="AY216" s="226" t="s">
        <v>189</v>
      </c>
    </row>
    <row r="217" spans="2:51" s="12" customFormat="1" ht="13.5">
      <c r="B217" s="215"/>
      <c r="C217" s="216"/>
      <c r="D217" s="217" t="s">
        <v>198</v>
      </c>
      <c r="E217" s="218" t="s">
        <v>21</v>
      </c>
      <c r="F217" s="219" t="s">
        <v>808</v>
      </c>
      <c r="G217" s="216"/>
      <c r="H217" s="220">
        <v>0.041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198</v>
      </c>
      <c r="AU217" s="226" t="s">
        <v>80</v>
      </c>
      <c r="AV217" s="12" t="s">
        <v>80</v>
      </c>
      <c r="AW217" s="12" t="s">
        <v>33</v>
      </c>
      <c r="AX217" s="12" t="s">
        <v>69</v>
      </c>
      <c r="AY217" s="226" t="s">
        <v>189</v>
      </c>
    </row>
    <row r="218" spans="2:51" s="12" customFormat="1" ht="13.5">
      <c r="B218" s="215"/>
      <c r="C218" s="216"/>
      <c r="D218" s="217" t="s">
        <v>198</v>
      </c>
      <c r="E218" s="218" t="s">
        <v>21</v>
      </c>
      <c r="F218" s="219" t="s">
        <v>809</v>
      </c>
      <c r="G218" s="216"/>
      <c r="H218" s="220">
        <v>0.043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198</v>
      </c>
      <c r="AU218" s="226" t="s">
        <v>80</v>
      </c>
      <c r="AV218" s="12" t="s">
        <v>80</v>
      </c>
      <c r="AW218" s="12" t="s">
        <v>33</v>
      </c>
      <c r="AX218" s="12" t="s">
        <v>69</v>
      </c>
      <c r="AY218" s="226" t="s">
        <v>189</v>
      </c>
    </row>
    <row r="219" spans="2:51" s="12" customFormat="1" ht="13.5">
      <c r="B219" s="215"/>
      <c r="C219" s="216"/>
      <c r="D219" s="217" t="s">
        <v>198</v>
      </c>
      <c r="E219" s="218" t="s">
        <v>21</v>
      </c>
      <c r="F219" s="219" t="s">
        <v>810</v>
      </c>
      <c r="G219" s="216"/>
      <c r="H219" s="220">
        <v>0.02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198</v>
      </c>
      <c r="AU219" s="226" t="s">
        <v>80</v>
      </c>
      <c r="AV219" s="12" t="s">
        <v>80</v>
      </c>
      <c r="AW219" s="12" t="s">
        <v>33</v>
      </c>
      <c r="AX219" s="12" t="s">
        <v>69</v>
      </c>
      <c r="AY219" s="226" t="s">
        <v>189</v>
      </c>
    </row>
    <row r="220" spans="2:51" s="12" customFormat="1" ht="13.5">
      <c r="B220" s="215"/>
      <c r="C220" s="216"/>
      <c r="D220" s="217" t="s">
        <v>198</v>
      </c>
      <c r="E220" s="218" t="s">
        <v>21</v>
      </c>
      <c r="F220" s="219" t="s">
        <v>811</v>
      </c>
      <c r="G220" s="216"/>
      <c r="H220" s="220">
        <v>0.018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198</v>
      </c>
      <c r="AU220" s="226" t="s">
        <v>80</v>
      </c>
      <c r="AV220" s="12" t="s">
        <v>80</v>
      </c>
      <c r="AW220" s="12" t="s">
        <v>33</v>
      </c>
      <c r="AX220" s="12" t="s">
        <v>69</v>
      </c>
      <c r="AY220" s="226" t="s">
        <v>189</v>
      </c>
    </row>
    <row r="221" spans="2:51" s="12" customFormat="1" ht="13.5">
      <c r="B221" s="215"/>
      <c r="C221" s="216"/>
      <c r="D221" s="217" t="s">
        <v>198</v>
      </c>
      <c r="E221" s="218" t="s">
        <v>21</v>
      </c>
      <c r="F221" s="219" t="s">
        <v>812</v>
      </c>
      <c r="G221" s="216"/>
      <c r="H221" s="220">
        <v>0.073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198</v>
      </c>
      <c r="AU221" s="226" t="s">
        <v>80</v>
      </c>
      <c r="AV221" s="12" t="s">
        <v>80</v>
      </c>
      <c r="AW221" s="12" t="s">
        <v>33</v>
      </c>
      <c r="AX221" s="12" t="s">
        <v>69</v>
      </c>
      <c r="AY221" s="226" t="s">
        <v>189</v>
      </c>
    </row>
    <row r="222" spans="2:51" s="13" customFormat="1" ht="13.5">
      <c r="B222" s="227"/>
      <c r="C222" s="228"/>
      <c r="D222" s="217" t="s">
        <v>198</v>
      </c>
      <c r="E222" s="242" t="s">
        <v>21</v>
      </c>
      <c r="F222" s="243" t="s">
        <v>200</v>
      </c>
      <c r="G222" s="228"/>
      <c r="H222" s="244">
        <v>0.406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AT222" s="238" t="s">
        <v>198</v>
      </c>
      <c r="AU222" s="238" t="s">
        <v>80</v>
      </c>
      <c r="AV222" s="13" t="s">
        <v>115</v>
      </c>
      <c r="AW222" s="13" t="s">
        <v>33</v>
      </c>
      <c r="AX222" s="13" t="s">
        <v>69</v>
      </c>
      <c r="AY222" s="238" t="s">
        <v>189</v>
      </c>
    </row>
    <row r="223" spans="2:51" s="15" customFormat="1" ht="13.5">
      <c r="B223" s="283"/>
      <c r="C223" s="284"/>
      <c r="D223" s="217" t="s">
        <v>198</v>
      </c>
      <c r="E223" s="285" t="s">
        <v>21</v>
      </c>
      <c r="F223" s="286" t="s">
        <v>795</v>
      </c>
      <c r="G223" s="284"/>
      <c r="H223" s="287" t="s">
        <v>21</v>
      </c>
      <c r="I223" s="288"/>
      <c r="J223" s="284"/>
      <c r="K223" s="284"/>
      <c r="L223" s="289"/>
      <c r="M223" s="290"/>
      <c r="N223" s="291"/>
      <c r="O223" s="291"/>
      <c r="P223" s="291"/>
      <c r="Q223" s="291"/>
      <c r="R223" s="291"/>
      <c r="S223" s="291"/>
      <c r="T223" s="292"/>
      <c r="AT223" s="293" t="s">
        <v>198</v>
      </c>
      <c r="AU223" s="293" t="s">
        <v>80</v>
      </c>
      <c r="AV223" s="15" t="s">
        <v>76</v>
      </c>
      <c r="AW223" s="15" t="s">
        <v>33</v>
      </c>
      <c r="AX223" s="15" t="s">
        <v>69</v>
      </c>
      <c r="AY223" s="293" t="s">
        <v>189</v>
      </c>
    </row>
    <row r="224" spans="2:51" s="12" customFormat="1" ht="13.5">
      <c r="B224" s="215"/>
      <c r="C224" s="216"/>
      <c r="D224" s="217" t="s">
        <v>198</v>
      </c>
      <c r="E224" s="218" t="s">
        <v>21</v>
      </c>
      <c r="F224" s="219" t="s">
        <v>813</v>
      </c>
      <c r="G224" s="216"/>
      <c r="H224" s="220">
        <v>0.054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198</v>
      </c>
      <c r="AU224" s="226" t="s">
        <v>80</v>
      </c>
      <c r="AV224" s="12" t="s">
        <v>80</v>
      </c>
      <c r="AW224" s="12" t="s">
        <v>33</v>
      </c>
      <c r="AX224" s="12" t="s">
        <v>69</v>
      </c>
      <c r="AY224" s="226" t="s">
        <v>189</v>
      </c>
    </row>
    <row r="225" spans="2:51" s="12" customFormat="1" ht="13.5">
      <c r="B225" s="215"/>
      <c r="C225" s="216"/>
      <c r="D225" s="217" t="s">
        <v>198</v>
      </c>
      <c r="E225" s="218" t="s">
        <v>21</v>
      </c>
      <c r="F225" s="219" t="s">
        <v>814</v>
      </c>
      <c r="G225" s="216"/>
      <c r="H225" s="220">
        <v>0.051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198</v>
      </c>
      <c r="AU225" s="226" t="s">
        <v>80</v>
      </c>
      <c r="AV225" s="12" t="s">
        <v>80</v>
      </c>
      <c r="AW225" s="12" t="s">
        <v>33</v>
      </c>
      <c r="AX225" s="12" t="s">
        <v>69</v>
      </c>
      <c r="AY225" s="226" t="s">
        <v>189</v>
      </c>
    </row>
    <row r="226" spans="2:51" s="13" customFormat="1" ht="13.5">
      <c r="B226" s="227"/>
      <c r="C226" s="228"/>
      <c r="D226" s="217" t="s">
        <v>198</v>
      </c>
      <c r="E226" s="242" t="s">
        <v>21</v>
      </c>
      <c r="F226" s="243" t="s">
        <v>200</v>
      </c>
      <c r="G226" s="228"/>
      <c r="H226" s="244">
        <v>0.105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AT226" s="238" t="s">
        <v>198</v>
      </c>
      <c r="AU226" s="238" t="s">
        <v>80</v>
      </c>
      <c r="AV226" s="13" t="s">
        <v>115</v>
      </c>
      <c r="AW226" s="13" t="s">
        <v>33</v>
      </c>
      <c r="AX226" s="13" t="s">
        <v>69</v>
      </c>
      <c r="AY226" s="238" t="s">
        <v>189</v>
      </c>
    </row>
    <row r="227" spans="2:51" s="12" customFormat="1" ht="13.5">
      <c r="B227" s="215"/>
      <c r="C227" s="216"/>
      <c r="D227" s="217" t="s">
        <v>198</v>
      </c>
      <c r="E227" s="218" t="s">
        <v>21</v>
      </c>
      <c r="F227" s="219" t="s">
        <v>815</v>
      </c>
      <c r="G227" s="216"/>
      <c r="H227" s="220">
        <v>0.093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198</v>
      </c>
      <c r="AU227" s="226" t="s">
        <v>80</v>
      </c>
      <c r="AV227" s="12" t="s">
        <v>80</v>
      </c>
      <c r="AW227" s="12" t="s">
        <v>33</v>
      </c>
      <c r="AX227" s="12" t="s">
        <v>69</v>
      </c>
      <c r="AY227" s="226" t="s">
        <v>189</v>
      </c>
    </row>
    <row r="228" spans="2:51" s="13" customFormat="1" ht="13.5">
      <c r="B228" s="227"/>
      <c r="C228" s="228"/>
      <c r="D228" s="217" t="s">
        <v>198</v>
      </c>
      <c r="E228" s="242" t="s">
        <v>21</v>
      </c>
      <c r="F228" s="243" t="s">
        <v>200</v>
      </c>
      <c r="G228" s="228"/>
      <c r="H228" s="244">
        <v>0.093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198</v>
      </c>
      <c r="AU228" s="238" t="s">
        <v>80</v>
      </c>
      <c r="AV228" s="13" t="s">
        <v>115</v>
      </c>
      <c r="AW228" s="13" t="s">
        <v>33</v>
      </c>
      <c r="AX228" s="13" t="s">
        <v>69</v>
      </c>
      <c r="AY228" s="238" t="s">
        <v>189</v>
      </c>
    </row>
    <row r="229" spans="2:51" s="12" customFormat="1" ht="13.5">
      <c r="B229" s="215"/>
      <c r="C229" s="216"/>
      <c r="D229" s="217" t="s">
        <v>198</v>
      </c>
      <c r="E229" s="218" t="s">
        <v>21</v>
      </c>
      <c r="F229" s="219" t="s">
        <v>816</v>
      </c>
      <c r="G229" s="216"/>
      <c r="H229" s="220">
        <v>0.604</v>
      </c>
      <c r="I229" s="221"/>
      <c r="J229" s="216"/>
      <c r="K229" s="216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198</v>
      </c>
      <c r="AU229" s="226" t="s">
        <v>80</v>
      </c>
      <c r="AV229" s="12" t="s">
        <v>80</v>
      </c>
      <c r="AW229" s="12" t="s">
        <v>33</v>
      </c>
      <c r="AX229" s="12" t="s">
        <v>69</v>
      </c>
      <c r="AY229" s="226" t="s">
        <v>189</v>
      </c>
    </row>
    <row r="230" spans="2:51" s="13" customFormat="1" ht="13.5">
      <c r="B230" s="227"/>
      <c r="C230" s="228"/>
      <c r="D230" s="217" t="s">
        <v>198</v>
      </c>
      <c r="E230" s="242" t="s">
        <v>21</v>
      </c>
      <c r="F230" s="243" t="s">
        <v>200</v>
      </c>
      <c r="G230" s="228"/>
      <c r="H230" s="244">
        <v>0.604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AT230" s="238" t="s">
        <v>198</v>
      </c>
      <c r="AU230" s="238" t="s">
        <v>80</v>
      </c>
      <c r="AV230" s="13" t="s">
        <v>115</v>
      </c>
      <c r="AW230" s="13" t="s">
        <v>33</v>
      </c>
      <c r="AX230" s="13" t="s">
        <v>69</v>
      </c>
      <c r="AY230" s="238" t="s">
        <v>189</v>
      </c>
    </row>
    <row r="231" spans="2:51" s="12" customFormat="1" ht="13.5">
      <c r="B231" s="215"/>
      <c r="C231" s="216"/>
      <c r="D231" s="217" t="s">
        <v>198</v>
      </c>
      <c r="E231" s="218" t="s">
        <v>21</v>
      </c>
      <c r="F231" s="219" t="s">
        <v>817</v>
      </c>
      <c r="G231" s="216"/>
      <c r="H231" s="220">
        <v>0.067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198</v>
      </c>
      <c r="AU231" s="226" t="s">
        <v>80</v>
      </c>
      <c r="AV231" s="12" t="s">
        <v>80</v>
      </c>
      <c r="AW231" s="12" t="s">
        <v>33</v>
      </c>
      <c r="AX231" s="12" t="s">
        <v>69</v>
      </c>
      <c r="AY231" s="226" t="s">
        <v>189</v>
      </c>
    </row>
    <row r="232" spans="2:51" s="13" customFormat="1" ht="13.5">
      <c r="B232" s="227"/>
      <c r="C232" s="228"/>
      <c r="D232" s="217" t="s">
        <v>198</v>
      </c>
      <c r="E232" s="242" t="s">
        <v>21</v>
      </c>
      <c r="F232" s="243" t="s">
        <v>200</v>
      </c>
      <c r="G232" s="228"/>
      <c r="H232" s="244">
        <v>0.067</v>
      </c>
      <c r="I232" s="233"/>
      <c r="J232" s="228"/>
      <c r="K232" s="228"/>
      <c r="L232" s="234"/>
      <c r="M232" s="235"/>
      <c r="N232" s="236"/>
      <c r="O232" s="236"/>
      <c r="P232" s="236"/>
      <c r="Q232" s="236"/>
      <c r="R232" s="236"/>
      <c r="S232" s="236"/>
      <c r="T232" s="237"/>
      <c r="AT232" s="238" t="s">
        <v>198</v>
      </c>
      <c r="AU232" s="238" t="s">
        <v>80</v>
      </c>
      <c r="AV232" s="13" t="s">
        <v>115</v>
      </c>
      <c r="AW232" s="13" t="s">
        <v>33</v>
      </c>
      <c r="AX232" s="13" t="s">
        <v>69</v>
      </c>
      <c r="AY232" s="238" t="s">
        <v>189</v>
      </c>
    </row>
    <row r="233" spans="2:51" s="14" customFormat="1" ht="13.5">
      <c r="B233" s="245"/>
      <c r="C233" s="246"/>
      <c r="D233" s="229" t="s">
        <v>198</v>
      </c>
      <c r="E233" s="247" t="s">
        <v>21</v>
      </c>
      <c r="F233" s="248" t="s">
        <v>239</v>
      </c>
      <c r="G233" s="246"/>
      <c r="H233" s="249">
        <v>1.357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AT233" s="255" t="s">
        <v>198</v>
      </c>
      <c r="AU233" s="255" t="s">
        <v>80</v>
      </c>
      <c r="AV233" s="14" t="s">
        <v>196</v>
      </c>
      <c r="AW233" s="14" t="s">
        <v>33</v>
      </c>
      <c r="AX233" s="14" t="s">
        <v>76</v>
      </c>
      <c r="AY233" s="255" t="s">
        <v>189</v>
      </c>
    </row>
    <row r="234" spans="2:65" s="1" customFormat="1" ht="22.5" customHeight="1">
      <c r="B234" s="42"/>
      <c r="C234" s="203" t="s">
        <v>292</v>
      </c>
      <c r="D234" s="203" t="s">
        <v>191</v>
      </c>
      <c r="E234" s="204" t="s">
        <v>818</v>
      </c>
      <c r="F234" s="205" t="s">
        <v>819</v>
      </c>
      <c r="G234" s="206" t="s">
        <v>248</v>
      </c>
      <c r="H234" s="207">
        <v>1.107</v>
      </c>
      <c r="I234" s="208"/>
      <c r="J234" s="209">
        <f>ROUND(I234*H234,2)</f>
        <v>0</v>
      </c>
      <c r="K234" s="205" t="s">
        <v>195</v>
      </c>
      <c r="L234" s="62"/>
      <c r="M234" s="210" t="s">
        <v>21</v>
      </c>
      <c r="N234" s="211" t="s">
        <v>40</v>
      </c>
      <c r="O234" s="43"/>
      <c r="P234" s="212">
        <f>O234*H234</f>
        <v>0</v>
      </c>
      <c r="Q234" s="212">
        <v>2.45329</v>
      </c>
      <c r="R234" s="212">
        <f>Q234*H234</f>
        <v>2.71579203</v>
      </c>
      <c r="S234" s="212">
        <v>0</v>
      </c>
      <c r="T234" s="213">
        <f>S234*H234</f>
        <v>0</v>
      </c>
      <c r="AR234" s="25" t="s">
        <v>196</v>
      </c>
      <c r="AT234" s="25" t="s">
        <v>191</v>
      </c>
      <c r="AU234" s="25" t="s">
        <v>80</v>
      </c>
      <c r="AY234" s="25" t="s">
        <v>189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25" t="s">
        <v>76</v>
      </c>
      <c r="BK234" s="214">
        <f>ROUND(I234*H234,2)</f>
        <v>0</v>
      </c>
      <c r="BL234" s="25" t="s">
        <v>196</v>
      </c>
      <c r="BM234" s="25" t="s">
        <v>820</v>
      </c>
    </row>
    <row r="235" spans="2:51" s="12" customFormat="1" ht="13.5">
      <c r="B235" s="215"/>
      <c r="C235" s="216"/>
      <c r="D235" s="217" t="s">
        <v>198</v>
      </c>
      <c r="E235" s="218" t="s">
        <v>21</v>
      </c>
      <c r="F235" s="219" t="s">
        <v>727</v>
      </c>
      <c r="G235" s="216"/>
      <c r="H235" s="220">
        <v>1.08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198</v>
      </c>
      <c r="AU235" s="226" t="s">
        <v>80</v>
      </c>
      <c r="AV235" s="12" t="s">
        <v>80</v>
      </c>
      <c r="AW235" s="12" t="s">
        <v>33</v>
      </c>
      <c r="AX235" s="12" t="s">
        <v>69</v>
      </c>
      <c r="AY235" s="226" t="s">
        <v>189</v>
      </c>
    </row>
    <row r="236" spans="2:51" s="12" customFormat="1" ht="13.5">
      <c r="B236" s="215"/>
      <c r="C236" s="216"/>
      <c r="D236" s="229" t="s">
        <v>198</v>
      </c>
      <c r="E236" s="239" t="s">
        <v>21</v>
      </c>
      <c r="F236" s="240" t="s">
        <v>821</v>
      </c>
      <c r="G236" s="216"/>
      <c r="H236" s="241">
        <v>1.107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198</v>
      </c>
      <c r="AU236" s="226" t="s">
        <v>80</v>
      </c>
      <c r="AV236" s="12" t="s">
        <v>80</v>
      </c>
      <c r="AW236" s="12" t="s">
        <v>33</v>
      </c>
      <c r="AX236" s="12" t="s">
        <v>76</v>
      </c>
      <c r="AY236" s="226" t="s">
        <v>189</v>
      </c>
    </row>
    <row r="237" spans="2:65" s="1" customFormat="1" ht="22.5" customHeight="1">
      <c r="B237" s="42"/>
      <c r="C237" s="203" t="s">
        <v>822</v>
      </c>
      <c r="D237" s="203" t="s">
        <v>191</v>
      </c>
      <c r="E237" s="204" t="s">
        <v>823</v>
      </c>
      <c r="F237" s="205" t="s">
        <v>824</v>
      </c>
      <c r="G237" s="206" t="s">
        <v>248</v>
      </c>
      <c r="H237" s="207">
        <v>0.753</v>
      </c>
      <c r="I237" s="208"/>
      <c r="J237" s="209">
        <f>ROUND(I237*H237,2)</f>
        <v>0</v>
      </c>
      <c r="K237" s="205" t="s">
        <v>195</v>
      </c>
      <c r="L237" s="62"/>
      <c r="M237" s="210" t="s">
        <v>21</v>
      </c>
      <c r="N237" s="211" t="s">
        <v>40</v>
      </c>
      <c r="O237" s="43"/>
      <c r="P237" s="212">
        <f>O237*H237</f>
        <v>0</v>
      </c>
      <c r="Q237" s="212">
        <v>2.25634</v>
      </c>
      <c r="R237" s="212">
        <f>Q237*H237</f>
        <v>1.6990240199999997</v>
      </c>
      <c r="S237" s="212">
        <v>0</v>
      </c>
      <c r="T237" s="213">
        <f>S237*H237</f>
        <v>0</v>
      </c>
      <c r="AR237" s="25" t="s">
        <v>196</v>
      </c>
      <c r="AT237" s="25" t="s">
        <v>191</v>
      </c>
      <c r="AU237" s="25" t="s">
        <v>80</v>
      </c>
      <c r="AY237" s="25" t="s">
        <v>189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25" t="s">
        <v>76</v>
      </c>
      <c r="BK237" s="214">
        <f>ROUND(I237*H237,2)</f>
        <v>0</v>
      </c>
      <c r="BL237" s="25" t="s">
        <v>196</v>
      </c>
      <c r="BM237" s="25" t="s">
        <v>825</v>
      </c>
    </row>
    <row r="238" spans="2:51" s="15" customFormat="1" ht="13.5">
      <c r="B238" s="283"/>
      <c r="C238" s="284"/>
      <c r="D238" s="217" t="s">
        <v>198</v>
      </c>
      <c r="E238" s="285" t="s">
        <v>21</v>
      </c>
      <c r="F238" s="286" t="s">
        <v>826</v>
      </c>
      <c r="G238" s="284"/>
      <c r="H238" s="287" t="s">
        <v>21</v>
      </c>
      <c r="I238" s="288"/>
      <c r="J238" s="284"/>
      <c r="K238" s="284"/>
      <c r="L238" s="289"/>
      <c r="M238" s="290"/>
      <c r="N238" s="291"/>
      <c r="O238" s="291"/>
      <c r="P238" s="291"/>
      <c r="Q238" s="291"/>
      <c r="R238" s="291"/>
      <c r="S238" s="291"/>
      <c r="T238" s="292"/>
      <c r="AT238" s="293" t="s">
        <v>198</v>
      </c>
      <c r="AU238" s="293" t="s">
        <v>80</v>
      </c>
      <c r="AV238" s="15" t="s">
        <v>76</v>
      </c>
      <c r="AW238" s="15" t="s">
        <v>33</v>
      </c>
      <c r="AX238" s="15" t="s">
        <v>69</v>
      </c>
      <c r="AY238" s="293" t="s">
        <v>189</v>
      </c>
    </row>
    <row r="239" spans="2:51" s="12" customFormat="1" ht="13.5">
      <c r="B239" s="215"/>
      <c r="C239" s="216"/>
      <c r="D239" s="217" t="s">
        <v>198</v>
      </c>
      <c r="E239" s="218" t="s">
        <v>21</v>
      </c>
      <c r="F239" s="219" t="s">
        <v>827</v>
      </c>
      <c r="G239" s="216"/>
      <c r="H239" s="220">
        <v>0.283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198</v>
      </c>
      <c r="AU239" s="226" t="s">
        <v>80</v>
      </c>
      <c r="AV239" s="12" t="s">
        <v>80</v>
      </c>
      <c r="AW239" s="12" t="s">
        <v>33</v>
      </c>
      <c r="AX239" s="12" t="s">
        <v>69</v>
      </c>
      <c r="AY239" s="226" t="s">
        <v>189</v>
      </c>
    </row>
    <row r="240" spans="2:51" s="13" customFormat="1" ht="13.5">
      <c r="B240" s="227"/>
      <c r="C240" s="228"/>
      <c r="D240" s="217" t="s">
        <v>198</v>
      </c>
      <c r="E240" s="242" t="s">
        <v>21</v>
      </c>
      <c r="F240" s="243" t="s">
        <v>200</v>
      </c>
      <c r="G240" s="228"/>
      <c r="H240" s="244">
        <v>0.283</v>
      </c>
      <c r="I240" s="233"/>
      <c r="J240" s="228"/>
      <c r="K240" s="228"/>
      <c r="L240" s="234"/>
      <c r="M240" s="235"/>
      <c r="N240" s="236"/>
      <c r="O240" s="236"/>
      <c r="P240" s="236"/>
      <c r="Q240" s="236"/>
      <c r="R240" s="236"/>
      <c r="S240" s="236"/>
      <c r="T240" s="237"/>
      <c r="AT240" s="238" t="s">
        <v>198</v>
      </c>
      <c r="AU240" s="238" t="s">
        <v>80</v>
      </c>
      <c r="AV240" s="13" t="s">
        <v>115</v>
      </c>
      <c r="AW240" s="13" t="s">
        <v>33</v>
      </c>
      <c r="AX240" s="13" t="s">
        <v>69</v>
      </c>
      <c r="AY240" s="238" t="s">
        <v>189</v>
      </c>
    </row>
    <row r="241" spans="2:51" s="15" customFormat="1" ht="13.5">
      <c r="B241" s="283"/>
      <c r="C241" s="284"/>
      <c r="D241" s="217" t="s">
        <v>198</v>
      </c>
      <c r="E241" s="285" t="s">
        <v>21</v>
      </c>
      <c r="F241" s="286" t="s">
        <v>828</v>
      </c>
      <c r="G241" s="284"/>
      <c r="H241" s="287" t="s">
        <v>21</v>
      </c>
      <c r="I241" s="288"/>
      <c r="J241" s="284"/>
      <c r="K241" s="284"/>
      <c r="L241" s="289"/>
      <c r="M241" s="290"/>
      <c r="N241" s="291"/>
      <c r="O241" s="291"/>
      <c r="P241" s="291"/>
      <c r="Q241" s="291"/>
      <c r="R241" s="291"/>
      <c r="S241" s="291"/>
      <c r="T241" s="292"/>
      <c r="AT241" s="293" t="s">
        <v>198</v>
      </c>
      <c r="AU241" s="293" t="s">
        <v>80</v>
      </c>
      <c r="AV241" s="15" t="s">
        <v>76</v>
      </c>
      <c r="AW241" s="15" t="s">
        <v>33</v>
      </c>
      <c r="AX241" s="15" t="s">
        <v>69</v>
      </c>
      <c r="AY241" s="293" t="s">
        <v>189</v>
      </c>
    </row>
    <row r="242" spans="2:51" s="12" customFormat="1" ht="13.5">
      <c r="B242" s="215"/>
      <c r="C242" s="216"/>
      <c r="D242" s="217" t="s">
        <v>198</v>
      </c>
      <c r="E242" s="218" t="s">
        <v>21</v>
      </c>
      <c r="F242" s="219" t="s">
        <v>829</v>
      </c>
      <c r="G242" s="216"/>
      <c r="H242" s="220">
        <v>0.452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198</v>
      </c>
      <c r="AU242" s="226" t="s">
        <v>80</v>
      </c>
      <c r="AV242" s="12" t="s">
        <v>80</v>
      </c>
      <c r="AW242" s="12" t="s">
        <v>33</v>
      </c>
      <c r="AX242" s="12" t="s">
        <v>69</v>
      </c>
      <c r="AY242" s="226" t="s">
        <v>189</v>
      </c>
    </row>
    <row r="243" spans="2:51" s="13" customFormat="1" ht="13.5">
      <c r="B243" s="227"/>
      <c r="C243" s="228"/>
      <c r="D243" s="217" t="s">
        <v>198</v>
      </c>
      <c r="E243" s="242" t="s">
        <v>21</v>
      </c>
      <c r="F243" s="243" t="s">
        <v>200</v>
      </c>
      <c r="G243" s="228"/>
      <c r="H243" s="244">
        <v>0.452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198</v>
      </c>
      <c r="AU243" s="238" t="s">
        <v>80</v>
      </c>
      <c r="AV243" s="13" t="s">
        <v>115</v>
      </c>
      <c r="AW243" s="13" t="s">
        <v>33</v>
      </c>
      <c r="AX243" s="13" t="s">
        <v>69</v>
      </c>
      <c r="AY243" s="238" t="s">
        <v>189</v>
      </c>
    </row>
    <row r="244" spans="2:51" s="14" customFormat="1" ht="13.5">
      <c r="B244" s="245"/>
      <c r="C244" s="246"/>
      <c r="D244" s="217" t="s">
        <v>198</v>
      </c>
      <c r="E244" s="280" t="s">
        <v>21</v>
      </c>
      <c r="F244" s="281" t="s">
        <v>239</v>
      </c>
      <c r="G244" s="246"/>
      <c r="H244" s="282">
        <v>0.735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AT244" s="255" t="s">
        <v>198</v>
      </c>
      <c r="AU244" s="255" t="s">
        <v>80</v>
      </c>
      <c r="AV244" s="14" t="s">
        <v>196</v>
      </c>
      <c r="AW244" s="14" t="s">
        <v>33</v>
      </c>
      <c r="AX244" s="14" t="s">
        <v>76</v>
      </c>
      <c r="AY244" s="255" t="s">
        <v>189</v>
      </c>
    </row>
    <row r="245" spans="2:51" s="12" customFormat="1" ht="13.5">
      <c r="B245" s="215"/>
      <c r="C245" s="216"/>
      <c r="D245" s="229" t="s">
        <v>198</v>
      </c>
      <c r="E245" s="216"/>
      <c r="F245" s="240" t="s">
        <v>830</v>
      </c>
      <c r="G245" s="216"/>
      <c r="H245" s="241">
        <v>0.753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198</v>
      </c>
      <c r="AU245" s="226" t="s">
        <v>80</v>
      </c>
      <c r="AV245" s="12" t="s">
        <v>80</v>
      </c>
      <c r="AW245" s="12" t="s">
        <v>6</v>
      </c>
      <c r="AX245" s="12" t="s">
        <v>76</v>
      </c>
      <c r="AY245" s="226" t="s">
        <v>189</v>
      </c>
    </row>
    <row r="246" spans="2:65" s="1" customFormat="1" ht="22.5" customHeight="1">
      <c r="B246" s="42"/>
      <c r="C246" s="203" t="s">
        <v>9</v>
      </c>
      <c r="D246" s="203" t="s">
        <v>191</v>
      </c>
      <c r="E246" s="204" t="s">
        <v>831</v>
      </c>
      <c r="F246" s="205" t="s">
        <v>832</v>
      </c>
      <c r="G246" s="206" t="s">
        <v>248</v>
      </c>
      <c r="H246" s="207">
        <v>1.856</v>
      </c>
      <c r="I246" s="208"/>
      <c r="J246" s="209">
        <f>ROUND(I246*H246,2)</f>
        <v>0</v>
      </c>
      <c r="K246" s="205" t="s">
        <v>195</v>
      </c>
      <c r="L246" s="62"/>
      <c r="M246" s="210" t="s">
        <v>21</v>
      </c>
      <c r="N246" s="211" t="s">
        <v>40</v>
      </c>
      <c r="O246" s="43"/>
      <c r="P246" s="212">
        <f>O246*H246</f>
        <v>0</v>
      </c>
      <c r="Q246" s="212">
        <v>2.45329</v>
      </c>
      <c r="R246" s="212">
        <f>Q246*H246</f>
        <v>4.55330624</v>
      </c>
      <c r="S246" s="212">
        <v>0</v>
      </c>
      <c r="T246" s="213">
        <f>S246*H246</f>
        <v>0</v>
      </c>
      <c r="AR246" s="25" t="s">
        <v>196</v>
      </c>
      <c r="AT246" s="25" t="s">
        <v>191</v>
      </c>
      <c r="AU246" s="25" t="s">
        <v>80</v>
      </c>
      <c r="AY246" s="25" t="s">
        <v>189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76</v>
      </c>
      <c r="BK246" s="214">
        <f>ROUND(I246*H246,2)</f>
        <v>0</v>
      </c>
      <c r="BL246" s="25" t="s">
        <v>196</v>
      </c>
      <c r="BM246" s="25" t="s">
        <v>833</v>
      </c>
    </row>
    <row r="247" spans="2:51" s="12" customFormat="1" ht="13.5">
      <c r="B247" s="215"/>
      <c r="C247" s="216"/>
      <c r="D247" s="229" t="s">
        <v>198</v>
      </c>
      <c r="E247" s="239" t="s">
        <v>21</v>
      </c>
      <c r="F247" s="240" t="s">
        <v>834</v>
      </c>
      <c r="G247" s="216"/>
      <c r="H247" s="241">
        <v>1.856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198</v>
      </c>
      <c r="AU247" s="226" t="s">
        <v>80</v>
      </c>
      <c r="AV247" s="12" t="s">
        <v>80</v>
      </c>
      <c r="AW247" s="12" t="s">
        <v>33</v>
      </c>
      <c r="AX247" s="12" t="s">
        <v>76</v>
      </c>
      <c r="AY247" s="226" t="s">
        <v>189</v>
      </c>
    </row>
    <row r="248" spans="2:65" s="1" customFormat="1" ht="22.5" customHeight="1">
      <c r="B248" s="42"/>
      <c r="C248" s="203" t="s">
        <v>302</v>
      </c>
      <c r="D248" s="203" t="s">
        <v>191</v>
      </c>
      <c r="E248" s="204" t="s">
        <v>835</v>
      </c>
      <c r="F248" s="205" t="s">
        <v>836</v>
      </c>
      <c r="G248" s="206" t="s">
        <v>194</v>
      </c>
      <c r="H248" s="207">
        <v>5.04</v>
      </c>
      <c r="I248" s="208"/>
      <c r="J248" s="209">
        <f>ROUND(I248*H248,2)</f>
        <v>0</v>
      </c>
      <c r="K248" s="205" t="s">
        <v>195</v>
      </c>
      <c r="L248" s="62"/>
      <c r="M248" s="210" t="s">
        <v>21</v>
      </c>
      <c r="N248" s="211" t="s">
        <v>40</v>
      </c>
      <c r="O248" s="43"/>
      <c r="P248" s="212">
        <f>O248*H248</f>
        <v>0</v>
      </c>
      <c r="Q248" s="212">
        <v>0.00157</v>
      </c>
      <c r="R248" s="212">
        <f>Q248*H248</f>
        <v>0.0079128</v>
      </c>
      <c r="S248" s="212">
        <v>0</v>
      </c>
      <c r="T248" s="213">
        <f>S248*H248</f>
        <v>0</v>
      </c>
      <c r="AR248" s="25" t="s">
        <v>196</v>
      </c>
      <c r="AT248" s="25" t="s">
        <v>191</v>
      </c>
      <c r="AU248" s="25" t="s">
        <v>80</v>
      </c>
      <c r="AY248" s="25" t="s">
        <v>189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5" t="s">
        <v>76</v>
      </c>
      <c r="BK248" s="214">
        <f>ROUND(I248*H248,2)</f>
        <v>0</v>
      </c>
      <c r="BL248" s="25" t="s">
        <v>196</v>
      </c>
      <c r="BM248" s="25" t="s">
        <v>837</v>
      </c>
    </row>
    <row r="249" spans="2:51" s="12" customFormat="1" ht="13.5">
      <c r="B249" s="215"/>
      <c r="C249" s="216"/>
      <c r="D249" s="229" t="s">
        <v>198</v>
      </c>
      <c r="E249" s="239" t="s">
        <v>21</v>
      </c>
      <c r="F249" s="240" t="s">
        <v>838</v>
      </c>
      <c r="G249" s="216"/>
      <c r="H249" s="241">
        <v>5.04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198</v>
      </c>
      <c r="AU249" s="226" t="s">
        <v>80</v>
      </c>
      <c r="AV249" s="12" t="s">
        <v>80</v>
      </c>
      <c r="AW249" s="12" t="s">
        <v>33</v>
      </c>
      <c r="AX249" s="12" t="s">
        <v>76</v>
      </c>
      <c r="AY249" s="226" t="s">
        <v>189</v>
      </c>
    </row>
    <row r="250" spans="2:65" s="1" customFormat="1" ht="22.5" customHeight="1">
      <c r="B250" s="42"/>
      <c r="C250" s="203" t="s">
        <v>244</v>
      </c>
      <c r="D250" s="203" t="s">
        <v>191</v>
      </c>
      <c r="E250" s="204" t="s">
        <v>839</v>
      </c>
      <c r="F250" s="205" t="s">
        <v>840</v>
      </c>
      <c r="G250" s="206" t="s">
        <v>194</v>
      </c>
      <c r="H250" s="207">
        <v>5.04</v>
      </c>
      <c r="I250" s="208"/>
      <c r="J250" s="209">
        <f>ROUND(I250*H250,2)</f>
        <v>0</v>
      </c>
      <c r="K250" s="205" t="s">
        <v>195</v>
      </c>
      <c r="L250" s="62"/>
      <c r="M250" s="210" t="s">
        <v>21</v>
      </c>
      <c r="N250" s="211" t="s">
        <v>40</v>
      </c>
      <c r="O250" s="43"/>
      <c r="P250" s="212">
        <f>O250*H250</f>
        <v>0</v>
      </c>
      <c r="Q250" s="212">
        <v>0</v>
      </c>
      <c r="R250" s="212">
        <f>Q250*H250</f>
        <v>0</v>
      </c>
      <c r="S250" s="212">
        <v>0</v>
      </c>
      <c r="T250" s="213">
        <f>S250*H250</f>
        <v>0</v>
      </c>
      <c r="AR250" s="25" t="s">
        <v>196</v>
      </c>
      <c r="AT250" s="25" t="s">
        <v>191</v>
      </c>
      <c r="AU250" s="25" t="s">
        <v>80</v>
      </c>
      <c r="AY250" s="25" t="s">
        <v>189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25" t="s">
        <v>76</v>
      </c>
      <c r="BK250" s="214">
        <f>ROUND(I250*H250,2)</f>
        <v>0</v>
      </c>
      <c r="BL250" s="25" t="s">
        <v>196</v>
      </c>
      <c r="BM250" s="25" t="s">
        <v>841</v>
      </c>
    </row>
    <row r="251" spans="2:51" s="12" customFormat="1" ht="13.5">
      <c r="B251" s="215"/>
      <c r="C251" s="216"/>
      <c r="D251" s="229" t="s">
        <v>198</v>
      </c>
      <c r="E251" s="239" t="s">
        <v>21</v>
      </c>
      <c r="F251" s="240" t="s">
        <v>842</v>
      </c>
      <c r="G251" s="216"/>
      <c r="H251" s="241">
        <v>5.04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198</v>
      </c>
      <c r="AU251" s="226" t="s">
        <v>80</v>
      </c>
      <c r="AV251" s="12" t="s">
        <v>80</v>
      </c>
      <c r="AW251" s="12" t="s">
        <v>33</v>
      </c>
      <c r="AX251" s="12" t="s">
        <v>76</v>
      </c>
      <c r="AY251" s="226" t="s">
        <v>189</v>
      </c>
    </row>
    <row r="252" spans="2:65" s="1" customFormat="1" ht="22.5" customHeight="1">
      <c r="B252" s="42"/>
      <c r="C252" s="203" t="s">
        <v>313</v>
      </c>
      <c r="D252" s="203" t="s">
        <v>191</v>
      </c>
      <c r="E252" s="204" t="s">
        <v>843</v>
      </c>
      <c r="F252" s="205" t="s">
        <v>844</v>
      </c>
      <c r="G252" s="206" t="s">
        <v>284</v>
      </c>
      <c r="H252" s="207">
        <v>0.133</v>
      </c>
      <c r="I252" s="208"/>
      <c r="J252" s="209">
        <f>ROUND(I252*H252,2)</f>
        <v>0</v>
      </c>
      <c r="K252" s="205" t="s">
        <v>195</v>
      </c>
      <c r="L252" s="62"/>
      <c r="M252" s="210" t="s">
        <v>21</v>
      </c>
      <c r="N252" s="211" t="s">
        <v>40</v>
      </c>
      <c r="O252" s="43"/>
      <c r="P252" s="212">
        <f>O252*H252</f>
        <v>0</v>
      </c>
      <c r="Q252" s="212">
        <v>1.05306</v>
      </c>
      <c r="R252" s="212">
        <f>Q252*H252</f>
        <v>0.14005698000000003</v>
      </c>
      <c r="S252" s="212">
        <v>0</v>
      </c>
      <c r="T252" s="213">
        <f>S252*H252</f>
        <v>0</v>
      </c>
      <c r="AR252" s="25" t="s">
        <v>196</v>
      </c>
      <c r="AT252" s="25" t="s">
        <v>191</v>
      </c>
      <c r="AU252" s="25" t="s">
        <v>80</v>
      </c>
      <c r="AY252" s="25" t="s">
        <v>189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25" t="s">
        <v>76</v>
      </c>
      <c r="BK252" s="214">
        <f>ROUND(I252*H252,2)</f>
        <v>0</v>
      </c>
      <c r="BL252" s="25" t="s">
        <v>196</v>
      </c>
      <c r="BM252" s="25" t="s">
        <v>845</v>
      </c>
    </row>
    <row r="253" spans="2:51" s="12" customFormat="1" ht="13.5">
      <c r="B253" s="215"/>
      <c r="C253" s="216"/>
      <c r="D253" s="217" t="s">
        <v>198</v>
      </c>
      <c r="E253" s="218" t="s">
        <v>21</v>
      </c>
      <c r="F253" s="219" t="s">
        <v>846</v>
      </c>
      <c r="G253" s="216"/>
      <c r="H253" s="220">
        <v>0.133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198</v>
      </c>
      <c r="AU253" s="226" t="s">
        <v>80</v>
      </c>
      <c r="AV253" s="12" t="s">
        <v>80</v>
      </c>
      <c r="AW253" s="12" t="s">
        <v>33</v>
      </c>
      <c r="AX253" s="12" t="s">
        <v>76</v>
      </c>
      <c r="AY253" s="226" t="s">
        <v>189</v>
      </c>
    </row>
    <row r="254" spans="2:63" s="11" customFormat="1" ht="29.85" customHeight="1">
      <c r="B254" s="186"/>
      <c r="C254" s="187"/>
      <c r="D254" s="200" t="s">
        <v>68</v>
      </c>
      <c r="E254" s="201" t="s">
        <v>115</v>
      </c>
      <c r="F254" s="201" t="s">
        <v>847</v>
      </c>
      <c r="G254" s="187"/>
      <c r="H254" s="187"/>
      <c r="I254" s="190"/>
      <c r="J254" s="202">
        <f>BK254</f>
        <v>0</v>
      </c>
      <c r="K254" s="187"/>
      <c r="L254" s="192"/>
      <c r="M254" s="193"/>
      <c r="N254" s="194"/>
      <c r="O254" s="194"/>
      <c r="P254" s="195">
        <f>SUM(P255:P383)</f>
        <v>0</v>
      </c>
      <c r="Q254" s="194"/>
      <c r="R254" s="195">
        <f>SUM(R255:R383)</f>
        <v>898.8896651999997</v>
      </c>
      <c r="S254" s="194"/>
      <c r="T254" s="196">
        <f>SUM(T255:T383)</f>
        <v>0</v>
      </c>
      <c r="AR254" s="197" t="s">
        <v>76</v>
      </c>
      <c r="AT254" s="198" t="s">
        <v>68</v>
      </c>
      <c r="AU254" s="198" t="s">
        <v>76</v>
      </c>
      <c r="AY254" s="197" t="s">
        <v>189</v>
      </c>
      <c r="BK254" s="199">
        <f>SUM(BK255:BK383)</f>
        <v>0</v>
      </c>
    </row>
    <row r="255" spans="2:65" s="1" customFormat="1" ht="22.5" customHeight="1">
      <c r="B255" s="42"/>
      <c r="C255" s="203" t="s">
        <v>318</v>
      </c>
      <c r="D255" s="203" t="s">
        <v>191</v>
      </c>
      <c r="E255" s="204" t="s">
        <v>848</v>
      </c>
      <c r="F255" s="205" t="s">
        <v>849</v>
      </c>
      <c r="G255" s="206" t="s">
        <v>248</v>
      </c>
      <c r="H255" s="207">
        <v>14.7</v>
      </c>
      <c r="I255" s="208"/>
      <c r="J255" s="209">
        <f>ROUND(I255*H255,2)</f>
        <v>0</v>
      </c>
      <c r="K255" s="205" t="s">
        <v>195</v>
      </c>
      <c r="L255" s="62"/>
      <c r="M255" s="210" t="s">
        <v>21</v>
      </c>
      <c r="N255" s="211" t="s">
        <v>40</v>
      </c>
      <c r="O255" s="43"/>
      <c r="P255" s="212">
        <f>O255*H255</f>
        <v>0</v>
      </c>
      <c r="Q255" s="212">
        <v>1.9472</v>
      </c>
      <c r="R255" s="212">
        <f>Q255*H255</f>
        <v>28.623839999999998</v>
      </c>
      <c r="S255" s="212">
        <v>0</v>
      </c>
      <c r="T255" s="213">
        <f>S255*H255</f>
        <v>0</v>
      </c>
      <c r="AR255" s="25" t="s">
        <v>196</v>
      </c>
      <c r="AT255" s="25" t="s">
        <v>191</v>
      </c>
      <c r="AU255" s="25" t="s">
        <v>80</v>
      </c>
      <c r="AY255" s="25" t="s">
        <v>189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76</v>
      </c>
      <c r="BK255" s="214">
        <f>ROUND(I255*H255,2)</f>
        <v>0</v>
      </c>
      <c r="BL255" s="25" t="s">
        <v>196</v>
      </c>
      <c r="BM255" s="25" t="s">
        <v>850</v>
      </c>
    </row>
    <row r="256" spans="2:51" s="12" customFormat="1" ht="13.5">
      <c r="B256" s="215"/>
      <c r="C256" s="216"/>
      <c r="D256" s="217" t="s">
        <v>198</v>
      </c>
      <c r="E256" s="218" t="s">
        <v>21</v>
      </c>
      <c r="F256" s="219" t="s">
        <v>851</v>
      </c>
      <c r="G256" s="216"/>
      <c r="H256" s="220">
        <v>14.7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198</v>
      </c>
      <c r="AU256" s="226" t="s">
        <v>80</v>
      </c>
      <c r="AV256" s="12" t="s">
        <v>80</v>
      </c>
      <c r="AW256" s="12" t="s">
        <v>33</v>
      </c>
      <c r="AX256" s="12" t="s">
        <v>69</v>
      </c>
      <c r="AY256" s="226" t="s">
        <v>189</v>
      </c>
    </row>
    <row r="257" spans="2:51" s="13" customFormat="1" ht="13.5">
      <c r="B257" s="227"/>
      <c r="C257" s="228"/>
      <c r="D257" s="229" t="s">
        <v>198</v>
      </c>
      <c r="E257" s="230" t="s">
        <v>21</v>
      </c>
      <c r="F257" s="231" t="s">
        <v>200</v>
      </c>
      <c r="G257" s="228"/>
      <c r="H257" s="232">
        <v>14.7</v>
      </c>
      <c r="I257" s="233"/>
      <c r="J257" s="228"/>
      <c r="K257" s="228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198</v>
      </c>
      <c r="AU257" s="238" t="s">
        <v>80</v>
      </c>
      <c r="AV257" s="13" t="s">
        <v>115</v>
      </c>
      <c r="AW257" s="13" t="s">
        <v>33</v>
      </c>
      <c r="AX257" s="13" t="s">
        <v>76</v>
      </c>
      <c r="AY257" s="238" t="s">
        <v>189</v>
      </c>
    </row>
    <row r="258" spans="2:65" s="1" customFormat="1" ht="22.5" customHeight="1">
      <c r="B258" s="42"/>
      <c r="C258" s="203" t="s">
        <v>324</v>
      </c>
      <c r="D258" s="203" t="s">
        <v>191</v>
      </c>
      <c r="E258" s="204" t="s">
        <v>852</v>
      </c>
      <c r="F258" s="205" t="s">
        <v>853</v>
      </c>
      <c r="G258" s="206" t="s">
        <v>248</v>
      </c>
      <c r="H258" s="207">
        <v>354.867</v>
      </c>
      <c r="I258" s="208"/>
      <c r="J258" s="209">
        <f>ROUND(I258*H258,2)</f>
        <v>0</v>
      </c>
      <c r="K258" s="205" t="s">
        <v>195</v>
      </c>
      <c r="L258" s="62"/>
      <c r="M258" s="210" t="s">
        <v>21</v>
      </c>
      <c r="N258" s="211" t="s">
        <v>40</v>
      </c>
      <c r="O258" s="43"/>
      <c r="P258" s="212">
        <f>O258*H258</f>
        <v>0</v>
      </c>
      <c r="Q258" s="212">
        <v>2.0656</v>
      </c>
      <c r="R258" s="212">
        <f>Q258*H258</f>
        <v>733.0132752</v>
      </c>
      <c r="S258" s="212">
        <v>0</v>
      </c>
      <c r="T258" s="213">
        <f>S258*H258</f>
        <v>0</v>
      </c>
      <c r="AR258" s="25" t="s">
        <v>196</v>
      </c>
      <c r="AT258" s="25" t="s">
        <v>191</v>
      </c>
      <c r="AU258" s="25" t="s">
        <v>80</v>
      </c>
      <c r="AY258" s="25" t="s">
        <v>189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25" t="s">
        <v>76</v>
      </c>
      <c r="BK258" s="214">
        <f>ROUND(I258*H258,2)</f>
        <v>0</v>
      </c>
      <c r="BL258" s="25" t="s">
        <v>196</v>
      </c>
      <c r="BM258" s="25" t="s">
        <v>854</v>
      </c>
    </row>
    <row r="259" spans="2:51" s="15" customFormat="1" ht="13.5">
      <c r="B259" s="283"/>
      <c r="C259" s="284"/>
      <c r="D259" s="217" t="s">
        <v>198</v>
      </c>
      <c r="E259" s="285" t="s">
        <v>21</v>
      </c>
      <c r="F259" s="286" t="s">
        <v>855</v>
      </c>
      <c r="G259" s="284"/>
      <c r="H259" s="287" t="s">
        <v>21</v>
      </c>
      <c r="I259" s="288"/>
      <c r="J259" s="284"/>
      <c r="K259" s="284"/>
      <c r="L259" s="289"/>
      <c r="M259" s="290"/>
      <c r="N259" s="291"/>
      <c r="O259" s="291"/>
      <c r="P259" s="291"/>
      <c r="Q259" s="291"/>
      <c r="R259" s="291"/>
      <c r="S259" s="291"/>
      <c r="T259" s="292"/>
      <c r="AT259" s="293" t="s">
        <v>198</v>
      </c>
      <c r="AU259" s="293" t="s">
        <v>80</v>
      </c>
      <c r="AV259" s="15" t="s">
        <v>76</v>
      </c>
      <c r="AW259" s="15" t="s">
        <v>33</v>
      </c>
      <c r="AX259" s="15" t="s">
        <v>69</v>
      </c>
      <c r="AY259" s="293" t="s">
        <v>189</v>
      </c>
    </row>
    <row r="260" spans="2:51" s="12" customFormat="1" ht="13.5">
      <c r="B260" s="215"/>
      <c r="C260" s="216"/>
      <c r="D260" s="217" t="s">
        <v>198</v>
      </c>
      <c r="E260" s="218" t="s">
        <v>21</v>
      </c>
      <c r="F260" s="219" t="s">
        <v>856</v>
      </c>
      <c r="G260" s="216"/>
      <c r="H260" s="220">
        <v>12.696</v>
      </c>
      <c r="I260" s="221"/>
      <c r="J260" s="216"/>
      <c r="K260" s="216"/>
      <c r="L260" s="222"/>
      <c r="M260" s="223"/>
      <c r="N260" s="224"/>
      <c r="O260" s="224"/>
      <c r="P260" s="224"/>
      <c r="Q260" s="224"/>
      <c r="R260" s="224"/>
      <c r="S260" s="224"/>
      <c r="T260" s="225"/>
      <c r="AT260" s="226" t="s">
        <v>198</v>
      </c>
      <c r="AU260" s="226" t="s">
        <v>80</v>
      </c>
      <c r="AV260" s="12" t="s">
        <v>80</v>
      </c>
      <c r="AW260" s="12" t="s">
        <v>33</v>
      </c>
      <c r="AX260" s="12" t="s">
        <v>69</v>
      </c>
      <c r="AY260" s="226" t="s">
        <v>189</v>
      </c>
    </row>
    <row r="261" spans="2:51" s="12" customFormat="1" ht="13.5">
      <c r="B261" s="215"/>
      <c r="C261" s="216"/>
      <c r="D261" s="217" t="s">
        <v>198</v>
      </c>
      <c r="E261" s="218" t="s">
        <v>21</v>
      </c>
      <c r="F261" s="219" t="s">
        <v>857</v>
      </c>
      <c r="G261" s="216"/>
      <c r="H261" s="220">
        <v>12.384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198</v>
      </c>
      <c r="AU261" s="226" t="s">
        <v>80</v>
      </c>
      <c r="AV261" s="12" t="s">
        <v>80</v>
      </c>
      <c r="AW261" s="12" t="s">
        <v>33</v>
      </c>
      <c r="AX261" s="12" t="s">
        <v>69</v>
      </c>
      <c r="AY261" s="226" t="s">
        <v>189</v>
      </c>
    </row>
    <row r="262" spans="2:51" s="12" customFormat="1" ht="13.5">
      <c r="B262" s="215"/>
      <c r="C262" s="216"/>
      <c r="D262" s="217" t="s">
        <v>198</v>
      </c>
      <c r="E262" s="218" t="s">
        <v>21</v>
      </c>
      <c r="F262" s="219" t="s">
        <v>858</v>
      </c>
      <c r="G262" s="216"/>
      <c r="H262" s="220">
        <v>16.754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198</v>
      </c>
      <c r="AU262" s="226" t="s">
        <v>80</v>
      </c>
      <c r="AV262" s="12" t="s">
        <v>80</v>
      </c>
      <c r="AW262" s="12" t="s">
        <v>33</v>
      </c>
      <c r="AX262" s="12" t="s">
        <v>69</v>
      </c>
      <c r="AY262" s="226" t="s">
        <v>189</v>
      </c>
    </row>
    <row r="263" spans="2:51" s="12" customFormat="1" ht="13.5">
      <c r="B263" s="215"/>
      <c r="C263" s="216"/>
      <c r="D263" s="217" t="s">
        <v>198</v>
      </c>
      <c r="E263" s="218" t="s">
        <v>21</v>
      </c>
      <c r="F263" s="219" t="s">
        <v>859</v>
      </c>
      <c r="G263" s="216"/>
      <c r="H263" s="220">
        <v>17.446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198</v>
      </c>
      <c r="AU263" s="226" t="s">
        <v>80</v>
      </c>
      <c r="AV263" s="12" t="s">
        <v>80</v>
      </c>
      <c r="AW263" s="12" t="s">
        <v>33</v>
      </c>
      <c r="AX263" s="12" t="s">
        <v>69</v>
      </c>
      <c r="AY263" s="226" t="s">
        <v>189</v>
      </c>
    </row>
    <row r="264" spans="2:51" s="13" customFormat="1" ht="13.5">
      <c r="B264" s="227"/>
      <c r="C264" s="228"/>
      <c r="D264" s="217" t="s">
        <v>198</v>
      </c>
      <c r="E264" s="242" t="s">
        <v>21</v>
      </c>
      <c r="F264" s="243" t="s">
        <v>200</v>
      </c>
      <c r="G264" s="228"/>
      <c r="H264" s="244">
        <v>59.28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AT264" s="238" t="s">
        <v>198</v>
      </c>
      <c r="AU264" s="238" t="s">
        <v>80</v>
      </c>
      <c r="AV264" s="13" t="s">
        <v>115</v>
      </c>
      <c r="AW264" s="13" t="s">
        <v>33</v>
      </c>
      <c r="AX264" s="13" t="s">
        <v>69</v>
      </c>
      <c r="AY264" s="238" t="s">
        <v>189</v>
      </c>
    </row>
    <row r="265" spans="2:51" s="12" customFormat="1" ht="13.5">
      <c r="B265" s="215"/>
      <c r="C265" s="216"/>
      <c r="D265" s="217" t="s">
        <v>198</v>
      </c>
      <c r="E265" s="218" t="s">
        <v>21</v>
      </c>
      <c r="F265" s="219" t="s">
        <v>860</v>
      </c>
      <c r="G265" s="216"/>
      <c r="H265" s="220">
        <v>8.784</v>
      </c>
      <c r="I265" s="221"/>
      <c r="J265" s="216"/>
      <c r="K265" s="216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198</v>
      </c>
      <c r="AU265" s="226" t="s">
        <v>80</v>
      </c>
      <c r="AV265" s="12" t="s">
        <v>80</v>
      </c>
      <c r="AW265" s="12" t="s">
        <v>33</v>
      </c>
      <c r="AX265" s="12" t="s">
        <v>69</v>
      </c>
      <c r="AY265" s="226" t="s">
        <v>189</v>
      </c>
    </row>
    <row r="266" spans="2:51" s="12" customFormat="1" ht="13.5">
      <c r="B266" s="215"/>
      <c r="C266" s="216"/>
      <c r="D266" s="217" t="s">
        <v>198</v>
      </c>
      <c r="E266" s="218" t="s">
        <v>21</v>
      </c>
      <c r="F266" s="219" t="s">
        <v>861</v>
      </c>
      <c r="G266" s="216"/>
      <c r="H266" s="220">
        <v>3.744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198</v>
      </c>
      <c r="AU266" s="226" t="s">
        <v>80</v>
      </c>
      <c r="AV266" s="12" t="s">
        <v>80</v>
      </c>
      <c r="AW266" s="12" t="s">
        <v>33</v>
      </c>
      <c r="AX266" s="12" t="s">
        <v>69</v>
      </c>
      <c r="AY266" s="226" t="s">
        <v>189</v>
      </c>
    </row>
    <row r="267" spans="2:51" s="12" customFormat="1" ht="13.5">
      <c r="B267" s="215"/>
      <c r="C267" s="216"/>
      <c r="D267" s="217" t="s">
        <v>198</v>
      </c>
      <c r="E267" s="218" t="s">
        <v>21</v>
      </c>
      <c r="F267" s="219" t="s">
        <v>862</v>
      </c>
      <c r="G267" s="216"/>
      <c r="H267" s="220">
        <v>3.96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198</v>
      </c>
      <c r="AU267" s="226" t="s">
        <v>80</v>
      </c>
      <c r="AV267" s="12" t="s">
        <v>80</v>
      </c>
      <c r="AW267" s="12" t="s">
        <v>33</v>
      </c>
      <c r="AX267" s="12" t="s">
        <v>69</v>
      </c>
      <c r="AY267" s="226" t="s">
        <v>189</v>
      </c>
    </row>
    <row r="268" spans="2:51" s="12" customFormat="1" ht="13.5">
      <c r="B268" s="215"/>
      <c r="C268" s="216"/>
      <c r="D268" s="217" t="s">
        <v>198</v>
      </c>
      <c r="E268" s="218" t="s">
        <v>21</v>
      </c>
      <c r="F268" s="219" t="s">
        <v>863</v>
      </c>
      <c r="G268" s="216"/>
      <c r="H268" s="220">
        <v>3.96</v>
      </c>
      <c r="I268" s="221"/>
      <c r="J268" s="216"/>
      <c r="K268" s="216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198</v>
      </c>
      <c r="AU268" s="226" t="s">
        <v>80</v>
      </c>
      <c r="AV268" s="12" t="s">
        <v>80</v>
      </c>
      <c r="AW268" s="12" t="s">
        <v>33</v>
      </c>
      <c r="AX268" s="12" t="s">
        <v>69</v>
      </c>
      <c r="AY268" s="226" t="s">
        <v>189</v>
      </c>
    </row>
    <row r="269" spans="2:51" s="12" customFormat="1" ht="13.5">
      <c r="B269" s="215"/>
      <c r="C269" s="216"/>
      <c r="D269" s="217" t="s">
        <v>198</v>
      </c>
      <c r="E269" s="218" t="s">
        <v>21</v>
      </c>
      <c r="F269" s="219" t="s">
        <v>864</v>
      </c>
      <c r="G269" s="216"/>
      <c r="H269" s="220">
        <v>5.184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198</v>
      </c>
      <c r="AU269" s="226" t="s">
        <v>80</v>
      </c>
      <c r="AV269" s="12" t="s">
        <v>80</v>
      </c>
      <c r="AW269" s="12" t="s">
        <v>33</v>
      </c>
      <c r="AX269" s="12" t="s">
        <v>69</v>
      </c>
      <c r="AY269" s="226" t="s">
        <v>189</v>
      </c>
    </row>
    <row r="270" spans="2:51" s="13" customFormat="1" ht="13.5">
      <c r="B270" s="227"/>
      <c r="C270" s="228"/>
      <c r="D270" s="217" t="s">
        <v>198</v>
      </c>
      <c r="E270" s="242" t="s">
        <v>21</v>
      </c>
      <c r="F270" s="243" t="s">
        <v>200</v>
      </c>
      <c r="G270" s="228"/>
      <c r="H270" s="244">
        <v>25.632</v>
      </c>
      <c r="I270" s="233"/>
      <c r="J270" s="228"/>
      <c r="K270" s="228"/>
      <c r="L270" s="234"/>
      <c r="M270" s="235"/>
      <c r="N270" s="236"/>
      <c r="O270" s="236"/>
      <c r="P270" s="236"/>
      <c r="Q270" s="236"/>
      <c r="R270" s="236"/>
      <c r="S270" s="236"/>
      <c r="T270" s="237"/>
      <c r="AT270" s="238" t="s">
        <v>198</v>
      </c>
      <c r="AU270" s="238" t="s">
        <v>80</v>
      </c>
      <c r="AV270" s="13" t="s">
        <v>115</v>
      </c>
      <c r="AW270" s="13" t="s">
        <v>33</v>
      </c>
      <c r="AX270" s="13" t="s">
        <v>69</v>
      </c>
      <c r="AY270" s="238" t="s">
        <v>189</v>
      </c>
    </row>
    <row r="271" spans="2:51" s="12" customFormat="1" ht="13.5">
      <c r="B271" s="215"/>
      <c r="C271" s="216"/>
      <c r="D271" s="217" t="s">
        <v>198</v>
      </c>
      <c r="E271" s="218" t="s">
        <v>21</v>
      </c>
      <c r="F271" s="219" t="s">
        <v>865</v>
      </c>
      <c r="G271" s="216"/>
      <c r="H271" s="220">
        <v>8.352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198</v>
      </c>
      <c r="AU271" s="226" t="s">
        <v>80</v>
      </c>
      <c r="AV271" s="12" t="s">
        <v>80</v>
      </c>
      <c r="AW271" s="12" t="s">
        <v>33</v>
      </c>
      <c r="AX271" s="12" t="s">
        <v>69</v>
      </c>
      <c r="AY271" s="226" t="s">
        <v>189</v>
      </c>
    </row>
    <row r="272" spans="2:51" s="12" customFormat="1" ht="13.5">
      <c r="B272" s="215"/>
      <c r="C272" s="216"/>
      <c r="D272" s="217" t="s">
        <v>198</v>
      </c>
      <c r="E272" s="218" t="s">
        <v>21</v>
      </c>
      <c r="F272" s="219" t="s">
        <v>866</v>
      </c>
      <c r="G272" s="216"/>
      <c r="H272" s="220">
        <v>5.616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198</v>
      </c>
      <c r="AU272" s="226" t="s">
        <v>80</v>
      </c>
      <c r="AV272" s="12" t="s">
        <v>80</v>
      </c>
      <c r="AW272" s="12" t="s">
        <v>33</v>
      </c>
      <c r="AX272" s="12" t="s">
        <v>69</v>
      </c>
      <c r="AY272" s="226" t="s">
        <v>189</v>
      </c>
    </row>
    <row r="273" spans="2:51" s="12" customFormat="1" ht="13.5">
      <c r="B273" s="215"/>
      <c r="C273" s="216"/>
      <c r="D273" s="217" t="s">
        <v>198</v>
      </c>
      <c r="E273" s="218" t="s">
        <v>21</v>
      </c>
      <c r="F273" s="219" t="s">
        <v>867</v>
      </c>
      <c r="G273" s="216"/>
      <c r="H273" s="220">
        <v>9.144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198</v>
      </c>
      <c r="AU273" s="226" t="s">
        <v>80</v>
      </c>
      <c r="AV273" s="12" t="s">
        <v>80</v>
      </c>
      <c r="AW273" s="12" t="s">
        <v>33</v>
      </c>
      <c r="AX273" s="12" t="s">
        <v>69</v>
      </c>
      <c r="AY273" s="226" t="s">
        <v>189</v>
      </c>
    </row>
    <row r="274" spans="2:51" s="12" customFormat="1" ht="13.5">
      <c r="B274" s="215"/>
      <c r="C274" s="216"/>
      <c r="D274" s="217" t="s">
        <v>198</v>
      </c>
      <c r="E274" s="218" t="s">
        <v>21</v>
      </c>
      <c r="F274" s="219" t="s">
        <v>868</v>
      </c>
      <c r="G274" s="216"/>
      <c r="H274" s="220">
        <v>9.36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198</v>
      </c>
      <c r="AU274" s="226" t="s">
        <v>80</v>
      </c>
      <c r="AV274" s="12" t="s">
        <v>80</v>
      </c>
      <c r="AW274" s="12" t="s">
        <v>33</v>
      </c>
      <c r="AX274" s="12" t="s">
        <v>69</v>
      </c>
      <c r="AY274" s="226" t="s">
        <v>189</v>
      </c>
    </row>
    <row r="275" spans="2:51" s="13" customFormat="1" ht="13.5">
      <c r="B275" s="227"/>
      <c r="C275" s="228"/>
      <c r="D275" s="217" t="s">
        <v>198</v>
      </c>
      <c r="E275" s="242" t="s">
        <v>21</v>
      </c>
      <c r="F275" s="243" t="s">
        <v>200</v>
      </c>
      <c r="G275" s="228"/>
      <c r="H275" s="244">
        <v>32.472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7"/>
      <c r="AT275" s="238" t="s">
        <v>198</v>
      </c>
      <c r="AU275" s="238" t="s">
        <v>80</v>
      </c>
      <c r="AV275" s="13" t="s">
        <v>115</v>
      </c>
      <c r="AW275" s="13" t="s">
        <v>33</v>
      </c>
      <c r="AX275" s="13" t="s">
        <v>69</v>
      </c>
      <c r="AY275" s="238" t="s">
        <v>189</v>
      </c>
    </row>
    <row r="276" spans="2:51" s="12" customFormat="1" ht="13.5">
      <c r="B276" s="215"/>
      <c r="C276" s="216"/>
      <c r="D276" s="217" t="s">
        <v>198</v>
      </c>
      <c r="E276" s="218" t="s">
        <v>21</v>
      </c>
      <c r="F276" s="219" t="s">
        <v>869</v>
      </c>
      <c r="G276" s="216"/>
      <c r="H276" s="220">
        <v>47.988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198</v>
      </c>
      <c r="AU276" s="226" t="s">
        <v>80</v>
      </c>
      <c r="AV276" s="12" t="s">
        <v>80</v>
      </c>
      <c r="AW276" s="12" t="s">
        <v>33</v>
      </c>
      <c r="AX276" s="12" t="s">
        <v>69</v>
      </c>
      <c r="AY276" s="226" t="s">
        <v>189</v>
      </c>
    </row>
    <row r="277" spans="2:51" s="13" customFormat="1" ht="13.5">
      <c r="B277" s="227"/>
      <c r="C277" s="228"/>
      <c r="D277" s="217" t="s">
        <v>198</v>
      </c>
      <c r="E277" s="242" t="s">
        <v>21</v>
      </c>
      <c r="F277" s="243" t="s">
        <v>200</v>
      </c>
      <c r="G277" s="228"/>
      <c r="H277" s="244">
        <v>47.988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AT277" s="238" t="s">
        <v>198</v>
      </c>
      <c r="AU277" s="238" t="s">
        <v>80</v>
      </c>
      <c r="AV277" s="13" t="s">
        <v>115</v>
      </c>
      <c r="AW277" s="13" t="s">
        <v>33</v>
      </c>
      <c r="AX277" s="13" t="s">
        <v>69</v>
      </c>
      <c r="AY277" s="238" t="s">
        <v>189</v>
      </c>
    </row>
    <row r="278" spans="2:51" s="15" customFormat="1" ht="13.5">
      <c r="B278" s="283"/>
      <c r="C278" s="284"/>
      <c r="D278" s="217" t="s">
        <v>198</v>
      </c>
      <c r="E278" s="285" t="s">
        <v>21</v>
      </c>
      <c r="F278" s="286" t="s">
        <v>870</v>
      </c>
      <c r="G278" s="284"/>
      <c r="H278" s="287" t="s">
        <v>21</v>
      </c>
      <c r="I278" s="288"/>
      <c r="J278" s="284"/>
      <c r="K278" s="284"/>
      <c r="L278" s="289"/>
      <c r="M278" s="290"/>
      <c r="N278" s="291"/>
      <c r="O278" s="291"/>
      <c r="P278" s="291"/>
      <c r="Q278" s="291"/>
      <c r="R278" s="291"/>
      <c r="S278" s="291"/>
      <c r="T278" s="292"/>
      <c r="AT278" s="293" t="s">
        <v>198</v>
      </c>
      <c r="AU278" s="293" t="s">
        <v>80</v>
      </c>
      <c r="AV278" s="15" t="s">
        <v>76</v>
      </c>
      <c r="AW278" s="15" t="s">
        <v>33</v>
      </c>
      <c r="AX278" s="15" t="s">
        <v>69</v>
      </c>
      <c r="AY278" s="293" t="s">
        <v>189</v>
      </c>
    </row>
    <row r="279" spans="2:51" s="12" customFormat="1" ht="13.5">
      <c r="B279" s="215"/>
      <c r="C279" s="216"/>
      <c r="D279" s="217" t="s">
        <v>198</v>
      </c>
      <c r="E279" s="218" t="s">
        <v>21</v>
      </c>
      <c r="F279" s="219" t="s">
        <v>871</v>
      </c>
      <c r="G279" s="216"/>
      <c r="H279" s="220">
        <v>11.448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198</v>
      </c>
      <c r="AU279" s="226" t="s">
        <v>80</v>
      </c>
      <c r="AV279" s="12" t="s">
        <v>80</v>
      </c>
      <c r="AW279" s="12" t="s">
        <v>33</v>
      </c>
      <c r="AX279" s="12" t="s">
        <v>69</v>
      </c>
      <c r="AY279" s="226" t="s">
        <v>189</v>
      </c>
    </row>
    <row r="280" spans="2:51" s="12" customFormat="1" ht="13.5">
      <c r="B280" s="215"/>
      <c r="C280" s="216"/>
      <c r="D280" s="217" t="s">
        <v>198</v>
      </c>
      <c r="E280" s="218" t="s">
        <v>21</v>
      </c>
      <c r="F280" s="219" t="s">
        <v>872</v>
      </c>
      <c r="G280" s="216"/>
      <c r="H280" s="220">
        <v>83.628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198</v>
      </c>
      <c r="AU280" s="226" t="s">
        <v>80</v>
      </c>
      <c r="AV280" s="12" t="s">
        <v>80</v>
      </c>
      <c r="AW280" s="12" t="s">
        <v>33</v>
      </c>
      <c r="AX280" s="12" t="s">
        <v>69</v>
      </c>
      <c r="AY280" s="226" t="s">
        <v>189</v>
      </c>
    </row>
    <row r="281" spans="2:51" s="12" customFormat="1" ht="13.5">
      <c r="B281" s="215"/>
      <c r="C281" s="216"/>
      <c r="D281" s="217" t="s">
        <v>198</v>
      </c>
      <c r="E281" s="218" t="s">
        <v>21</v>
      </c>
      <c r="F281" s="219" t="s">
        <v>873</v>
      </c>
      <c r="G281" s="216"/>
      <c r="H281" s="220">
        <v>145.56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198</v>
      </c>
      <c r="AU281" s="226" t="s">
        <v>80</v>
      </c>
      <c r="AV281" s="12" t="s">
        <v>80</v>
      </c>
      <c r="AW281" s="12" t="s">
        <v>33</v>
      </c>
      <c r="AX281" s="12" t="s">
        <v>69</v>
      </c>
      <c r="AY281" s="226" t="s">
        <v>189</v>
      </c>
    </row>
    <row r="282" spans="2:51" s="13" customFormat="1" ht="13.5">
      <c r="B282" s="227"/>
      <c r="C282" s="228"/>
      <c r="D282" s="217" t="s">
        <v>198</v>
      </c>
      <c r="E282" s="242" t="s">
        <v>21</v>
      </c>
      <c r="F282" s="243" t="s">
        <v>200</v>
      </c>
      <c r="G282" s="228"/>
      <c r="H282" s="244">
        <v>240.636</v>
      </c>
      <c r="I282" s="233"/>
      <c r="J282" s="228"/>
      <c r="K282" s="228"/>
      <c r="L282" s="234"/>
      <c r="M282" s="235"/>
      <c r="N282" s="236"/>
      <c r="O282" s="236"/>
      <c r="P282" s="236"/>
      <c r="Q282" s="236"/>
      <c r="R282" s="236"/>
      <c r="S282" s="236"/>
      <c r="T282" s="237"/>
      <c r="AT282" s="238" t="s">
        <v>198</v>
      </c>
      <c r="AU282" s="238" t="s">
        <v>80</v>
      </c>
      <c r="AV282" s="13" t="s">
        <v>115</v>
      </c>
      <c r="AW282" s="13" t="s">
        <v>33</v>
      </c>
      <c r="AX282" s="13" t="s">
        <v>69</v>
      </c>
      <c r="AY282" s="238" t="s">
        <v>189</v>
      </c>
    </row>
    <row r="283" spans="2:51" s="12" customFormat="1" ht="13.5">
      <c r="B283" s="215"/>
      <c r="C283" s="216"/>
      <c r="D283" s="217" t="s">
        <v>198</v>
      </c>
      <c r="E283" s="218" t="s">
        <v>21</v>
      </c>
      <c r="F283" s="219" t="s">
        <v>874</v>
      </c>
      <c r="G283" s="216"/>
      <c r="H283" s="220">
        <v>-14.7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198</v>
      </c>
      <c r="AU283" s="226" t="s">
        <v>80</v>
      </c>
      <c r="AV283" s="12" t="s">
        <v>80</v>
      </c>
      <c r="AW283" s="12" t="s">
        <v>33</v>
      </c>
      <c r="AX283" s="12" t="s">
        <v>69</v>
      </c>
      <c r="AY283" s="226" t="s">
        <v>189</v>
      </c>
    </row>
    <row r="284" spans="2:51" s="13" customFormat="1" ht="13.5">
      <c r="B284" s="227"/>
      <c r="C284" s="228"/>
      <c r="D284" s="217" t="s">
        <v>198</v>
      </c>
      <c r="E284" s="242" t="s">
        <v>21</v>
      </c>
      <c r="F284" s="243" t="s">
        <v>200</v>
      </c>
      <c r="G284" s="228"/>
      <c r="H284" s="244">
        <v>-14.7</v>
      </c>
      <c r="I284" s="233"/>
      <c r="J284" s="228"/>
      <c r="K284" s="228"/>
      <c r="L284" s="234"/>
      <c r="M284" s="235"/>
      <c r="N284" s="236"/>
      <c r="O284" s="236"/>
      <c r="P284" s="236"/>
      <c r="Q284" s="236"/>
      <c r="R284" s="236"/>
      <c r="S284" s="236"/>
      <c r="T284" s="237"/>
      <c r="AT284" s="238" t="s">
        <v>198</v>
      </c>
      <c r="AU284" s="238" t="s">
        <v>80</v>
      </c>
      <c r="AV284" s="13" t="s">
        <v>115</v>
      </c>
      <c r="AW284" s="13" t="s">
        <v>33</v>
      </c>
      <c r="AX284" s="13" t="s">
        <v>69</v>
      </c>
      <c r="AY284" s="238" t="s">
        <v>189</v>
      </c>
    </row>
    <row r="285" spans="2:51" s="15" customFormat="1" ht="13.5">
      <c r="B285" s="283"/>
      <c r="C285" s="284"/>
      <c r="D285" s="217" t="s">
        <v>198</v>
      </c>
      <c r="E285" s="285" t="s">
        <v>21</v>
      </c>
      <c r="F285" s="286" t="s">
        <v>875</v>
      </c>
      <c r="G285" s="284"/>
      <c r="H285" s="287" t="s">
        <v>21</v>
      </c>
      <c r="I285" s="288"/>
      <c r="J285" s="284"/>
      <c r="K285" s="284"/>
      <c r="L285" s="289"/>
      <c r="M285" s="290"/>
      <c r="N285" s="291"/>
      <c r="O285" s="291"/>
      <c r="P285" s="291"/>
      <c r="Q285" s="291"/>
      <c r="R285" s="291"/>
      <c r="S285" s="291"/>
      <c r="T285" s="292"/>
      <c r="AT285" s="293" t="s">
        <v>198</v>
      </c>
      <c r="AU285" s="293" t="s">
        <v>80</v>
      </c>
      <c r="AV285" s="15" t="s">
        <v>76</v>
      </c>
      <c r="AW285" s="15" t="s">
        <v>33</v>
      </c>
      <c r="AX285" s="15" t="s">
        <v>69</v>
      </c>
      <c r="AY285" s="293" t="s">
        <v>189</v>
      </c>
    </row>
    <row r="286" spans="2:51" s="12" customFormat="1" ht="13.5">
      <c r="B286" s="215"/>
      <c r="C286" s="216"/>
      <c r="D286" s="217" t="s">
        <v>198</v>
      </c>
      <c r="E286" s="218" t="s">
        <v>21</v>
      </c>
      <c r="F286" s="219" t="s">
        <v>876</v>
      </c>
      <c r="G286" s="216"/>
      <c r="H286" s="220">
        <v>-6.528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198</v>
      </c>
      <c r="AU286" s="226" t="s">
        <v>80</v>
      </c>
      <c r="AV286" s="12" t="s">
        <v>80</v>
      </c>
      <c r="AW286" s="12" t="s">
        <v>33</v>
      </c>
      <c r="AX286" s="12" t="s">
        <v>69</v>
      </c>
      <c r="AY286" s="226" t="s">
        <v>189</v>
      </c>
    </row>
    <row r="287" spans="2:51" s="12" customFormat="1" ht="13.5">
      <c r="B287" s="215"/>
      <c r="C287" s="216"/>
      <c r="D287" s="217" t="s">
        <v>198</v>
      </c>
      <c r="E287" s="218" t="s">
        <v>21</v>
      </c>
      <c r="F287" s="219" t="s">
        <v>877</v>
      </c>
      <c r="G287" s="216"/>
      <c r="H287" s="220">
        <v>-4.488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198</v>
      </c>
      <c r="AU287" s="226" t="s">
        <v>80</v>
      </c>
      <c r="AV287" s="12" t="s">
        <v>80</v>
      </c>
      <c r="AW287" s="12" t="s">
        <v>33</v>
      </c>
      <c r="AX287" s="12" t="s">
        <v>69</v>
      </c>
      <c r="AY287" s="226" t="s">
        <v>189</v>
      </c>
    </row>
    <row r="288" spans="2:51" s="12" customFormat="1" ht="13.5">
      <c r="B288" s="215"/>
      <c r="C288" s="216"/>
      <c r="D288" s="217" t="s">
        <v>198</v>
      </c>
      <c r="E288" s="218" t="s">
        <v>21</v>
      </c>
      <c r="F288" s="219" t="s">
        <v>878</v>
      </c>
      <c r="G288" s="216"/>
      <c r="H288" s="220">
        <v>-1.958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198</v>
      </c>
      <c r="AU288" s="226" t="s">
        <v>80</v>
      </c>
      <c r="AV288" s="12" t="s">
        <v>80</v>
      </c>
      <c r="AW288" s="12" t="s">
        <v>33</v>
      </c>
      <c r="AX288" s="12" t="s">
        <v>69</v>
      </c>
      <c r="AY288" s="226" t="s">
        <v>189</v>
      </c>
    </row>
    <row r="289" spans="2:51" s="12" customFormat="1" ht="13.5">
      <c r="B289" s="215"/>
      <c r="C289" s="216"/>
      <c r="D289" s="217" t="s">
        <v>198</v>
      </c>
      <c r="E289" s="218" t="s">
        <v>21</v>
      </c>
      <c r="F289" s="219" t="s">
        <v>879</v>
      </c>
      <c r="G289" s="216"/>
      <c r="H289" s="220">
        <v>-0.979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198</v>
      </c>
      <c r="AU289" s="226" t="s">
        <v>80</v>
      </c>
      <c r="AV289" s="12" t="s">
        <v>80</v>
      </c>
      <c r="AW289" s="12" t="s">
        <v>33</v>
      </c>
      <c r="AX289" s="12" t="s">
        <v>69</v>
      </c>
      <c r="AY289" s="226" t="s">
        <v>189</v>
      </c>
    </row>
    <row r="290" spans="2:51" s="12" customFormat="1" ht="13.5">
      <c r="B290" s="215"/>
      <c r="C290" s="216"/>
      <c r="D290" s="217" t="s">
        <v>198</v>
      </c>
      <c r="E290" s="218" t="s">
        <v>21</v>
      </c>
      <c r="F290" s="219" t="s">
        <v>880</v>
      </c>
      <c r="G290" s="216"/>
      <c r="H290" s="220">
        <v>-2.448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198</v>
      </c>
      <c r="AU290" s="226" t="s">
        <v>80</v>
      </c>
      <c r="AV290" s="12" t="s">
        <v>80</v>
      </c>
      <c r="AW290" s="12" t="s">
        <v>33</v>
      </c>
      <c r="AX290" s="12" t="s">
        <v>69</v>
      </c>
      <c r="AY290" s="226" t="s">
        <v>189</v>
      </c>
    </row>
    <row r="291" spans="2:51" s="12" customFormat="1" ht="13.5">
      <c r="B291" s="215"/>
      <c r="C291" s="216"/>
      <c r="D291" s="217" t="s">
        <v>198</v>
      </c>
      <c r="E291" s="218" t="s">
        <v>21</v>
      </c>
      <c r="F291" s="219" t="s">
        <v>881</v>
      </c>
      <c r="G291" s="216"/>
      <c r="H291" s="220">
        <v>-1.632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198</v>
      </c>
      <c r="AU291" s="226" t="s">
        <v>80</v>
      </c>
      <c r="AV291" s="12" t="s">
        <v>80</v>
      </c>
      <c r="AW291" s="12" t="s">
        <v>33</v>
      </c>
      <c r="AX291" s="12" t="s">
        <v>69</v>
      </c>
      <c r="AY291" s="226" t="s">
        <v>189</v>
      </c>
    </row>
    <row r="292" spans="2:51" s="12" customFormat="1" ht="13.5">
      <c r="B292" s="215"/>
      <c r="C292" s="216"/>
      <c r="D292" s="217" t="s">
        <v>198</v>
      </c>
      <c r="E292" s="218" t="s">
        <v>21</v>
      </c>
      <c r="F292" s="219" t="s">
        <v>882</v>
      </c>
      <c r="G292" s="216"/>
      <c r="H292" s="220">
        <v>-0.864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198</v>
      </c>
      <c r="AU292" s="226" t="s">
        <v>80</v>
      </c>
      <c r="AV292" s="12" t="s">
        <v>80</v>
      </c>
      <c r="AW292" s="12" t="s">
        <v>33</v>
      </c>
      <c r="AX292" s="12" t="s">
        <v>69</v>
      </c>
      <c r="AY292" s="226" t="s">
        <v>189</v>
      </c>
    </row>
    <row r="293" spans="2:51" s="12" customFormat="1" ht="13.5">
      <c r="B293" s="215"/>
      <c r="C293" s="216"/>
      <c r="D293" s="217" t="s">
        <v>198</v>
      </c>
      <c r="E293" s="218" t="s">
        <v>21</v>
      </c>
      <c r="F293" s="219" t="s">
        <v>883</v>
      </c>
      <c r="G293" s="216"/>
      <c r="H293" s="220">
        <v>-1.944</v>
      </c>
      <c r="I293" s="221"/>
      <c r="J293" s="216"/>
      <c r="K293" s="216"/>
      <c r="L293" s="222"/>
      <c r="M293" s="223"/>
      <c r="N293" s="224"/>
      <c r="O293" s="224"/>
      <c r="P293" s="224"/>
      <c r="Q293" s="224"/>
      <c r="R293" s="224"/>
      <c r="S293" s="224"/>
      <c r="T293" s="225"/>
      <c r="AT293" s="226" t="s">
        <v>198</v>
      </c>
      <c r="AU293" s="226" t="s">
        <v>80</v>
      </c>
      <c r="AV293" s="12" t="s">
        <v>80</v>
      </c>
      <c r="AW293" s="12" t="s">
        <v>33</v>
      </c>
      <c r="AX293" s="12" t="s">
        <v>69</v>
      </c>
      <c r="AY293" s="226" t="s">
        <v>189</v>
      </c>
    </row>
    <row r="294" spans="2:51" s="12" customFormat="1" ht="13.5">
      <c r="B294" s="215"/>
      <c r="C294" s="216"/>
      <c r="D294" s="217" t="s">
        <v>198</v>
      </c>
      <c r="E294" s="218" t="s">
        <v>21</v>
      </c>
      <c r="F294" s="219" t="s">
        <v>884</v>
      </c>
      <c r="G294" s="216"/>
      <c r="H294" s="220">
        <v>-0.48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198</v>
      </c>
      <c r="AU294" s="226" t="s">
        <v>80</v>
      </c>
      <c r="AV294" s="12" t="s">
        <v>80</v>
      </c>
      <c r="AW294" s="12" t="s">
        <v>33</v>
      </c>
      <c r="AX294" s="12" t="s">
        <v>69</v>
      </c>
      <c r="AY294" s="226" t="s">
        <v>189</v>
      </c>
    </row>
    <row r="295" spans="2:51" s="12" customFormat="1" ht="13.5">
      <c r="B295" s="215"/>
      <c r="C295" s="216"/>
      <c r="D295" s="217" t="s">
        <v>198</v>
      </c>
      <c r="E295" s="218" t="s">
        <v>21</v>
      </c>
      <c r="F295" s="219" t="s">
        <v>885</v>
      </c>
      <c r="G295" s="216"/>
      <c r="H295" s="220">
        <v>-2.16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198</v>
      </c>
      <c r="AU295" s="226" t="s">
        <v>80</v>
      </c>
      <c r="AV295" s="12" t="s">
        <v>80</v>
      </c>
      <c r="AW295" s="12" t="s">
        <v>33</v>
      </c>
      <c r="AX295" s="12" t="s">
        <v>69</v>
      </c>
      <c r="AY295" s="226" t="s">
        <v>189</v>
      </c>
    </row>
    <row r="296" spans="2:51" s="12" customFormat="1" ht="13.5">
      <c r="B296" s="215"/>
      <c r="C296" s="216"/>
      <c r="D296" s="217" t="s">
        <v>198</v>
      </c>
      <c r="E296" s="218" t="s">
        <v>21</v>
      </c>
      <c r="F296" s="219" t="s">
        <v>886</v>
      </c>
      <c r="G296" s="216"/>
      <c r="H296" s="220">
        <v>-4.32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198</v>
      </c>
      <c r="AU296" s="226" t="s">
        <v>80</v>
      </c>
      <c r="AV296" s="12" t="s">
        <v>80</v>
      </c>
      <c r="AW296" s="12" t="s">
        <v>33</v>
      </c>
      <c r="AX296" s="12" t="s">
        <v>69</v>
      </c>
      <c r="AY296" s="226" t="s">
        <v>189</v>
      </c>
    </row>
    <row r="297" spans="2:51" s="12" customFormat="1" ht="13.5">
      <c r="B297" s="215"/>
      <c r="C297" s="216"/>
      <c r="D297" s="217" t="s">
        <v>198</v>
      </c>
      <c r="E297" s="218" t="s">
        <v>21</v>
      </c>
      <c r="F297" s="219" t="s">
        <v>887</v>
      </c>
      <c r="G297" s="216"/>
      <c r="H297" s="220">
        <v>-8.64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198</v>
      </c>
      <c r="AU297" s="226" t="s">
        <v>80</v>
      </c>
      <c r="AV297" s="12" t="s">
        <v>80</v>
      </c>
      <c r="AW297" s="12" t="s">
        <v>33</v>
      </c>
      <c r="AX297" s="12" t="s">
        <v>69</v>
      </c>
      <c r="AY297" s="226" t="s">
        <v>189</v>
      </c>
    </row>
    <row r="298" spans="2:51" s="13" customFormat="1" ht="13.5">
      <c r="B298" s="227"/>
      <c r="C298" s="228"/>
      <c r="D298" s="217" t="s">
        <v>198</v>
      </c>
      <c r="E298" s="242" t="s">
        <v>21</v>
      </c>
      <c r="F298" s="243" t="s">
        <v>200</v>
      </c>
      <c r="G298" s="228"/>
      <c r="H298" s="244">
        <v>-36.441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198</v>
      </c>
      <c r="AU298" s="238" t="s">
        <v>80</v>
      </c>
      <c r="AV298" s="13" t="s">
        <v>115</v>
      </c>
      <c r="AW298" s="13" t="s">
        <v>33</v>
      </c>
      <c r="AX298" s="13" t="s">
        <v>69</v>
      </c>
      <c r="AY298" s="238" t="s">
        <v>189</v>
      </c>
    </row>
    <row r="299" spans="2:51" s="14" customFormat="1" ht="13.5">
      <c r="B299" s="245"/>
      <c r="C299" s="246"/>
      <c r="D299" s="229" t="s">
        <v>198</v>
      </c>
      <c r="E299" s="247" t="s">
        <v>21</v>
      </c>
      <c r="F299" s="248" t="s">
        <v>239</v>
      </c>
      <c r="G299" s="246"/>
      <c r="H299" s="249">
        <v>354.867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198</v>
      </c>
      <c r="AU299" s="255" t="s">
        <v>80</v>
      </c>
      <c r="AV299" s="14" t="s">
        <v>196</v>
      </c>
      <c r="AW299" s="14" t="s">
        <v>33</v>
      </c>
      <c r="AX299" s="14" t="s">
        <v>76</v>
      </c>
      <c r="AY299" s="255" t="s">
        <v>189</v>
      </c>
    </row>
    <row r="300" spans="2:65" s="1" customFormat="1" ht="22.5" customHeight="1">
      <c r="B300" s="42"/>
      <c r="C300" s="203" t="s">
        <v>328</v>
      </c>
      <c r="D300" s="203" t="s">
        <v>191</v>
      </c>
      <c r="E300" s="204" t="s">
        <v>888</v>
      </c>
      <c r="F300" s="205" t="s">
        <v>889</v>
      </c>
      <c r="G300" s="206" t="s">
        <v>431</v>
      </c>
      <c r="H300" s="207">
        <v>1</v>
      </c>
      <c r="I300" s="208"/>
      <c r="J300" s="209">
        <f>ROUND(I300*H300,2)</f>
        <v>0</v>
      </c>
      <c r="K300" s="205" t="s">
        <v>195</v>
      </c>
      <c r="L300" s="62"/>
      <c r="M300" s="210" t="s">
        <v>21</v>
      </c>
      <c r="N300" s="211" t="s">
        <v>40</v>
      </c>
      <c r="O300" s="43"/>
      <c r="P300" s="212">
        <f>O300*H300</f>
        <v>0</v>
      </c>
      <c r="Q300" s="212">
        <v>0.0526</v>
      </c>
      <c r="R300" s="212">
        <f>Q300*H300</f>
        <v>0.0526</v>
      </c>
      <c r="S300" s="212">
        <v>0</v>
      </c>
      <c r="T300" s="213">
        <f>S300*H300</f>
        <v>0</v>
      </c>
      <c r="AR300" s="25" t="s">
        <v>196</v>
      </c>
      <c r="AT300" s="25" t="s">
        <v>191</v>
      </c>
      <c r="AU300" s="25" t="s">
        <v>80</v>
      </c>
      <c r="AY300" s="25" t="s">
        <v>189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25" t="s">
        <v>76</v>
      </c>
      <c r="BK300" s="214">
        <f>ROUND(I300*H300,2)</f>
        <v>0</v>
      </c>
      <c r="BL300" s="25" t="s">
        <v>196</v>
      </c>
      <c r="BM300" s="25" t="s">
        <v>890</v>
      </c>
    </row>
    <row r="301" spans="2:51" s="12" customFormat="1" ht="13.5">
      <c r="B301" s="215"/>
      <c r="C301" s="216"/>
      <c r="D301" s="217" t="s">
        <v>198</v>
      </c>
      <c r="E301" s="218" t="s">
        <v>21</v>
      </c>
      <c r="F301" s="219" t="s">
        <v>891</v>
      </c>
      <c r="G301" s="216"/>
      <c r="H301" s="220">
        <v>1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198</v>
      </c>
      <c r="AU301" s="226" t="s">
        <v>80</v>
      </c>
      <c r="AV301" s="12" t="s">
        <v>80</v>
      </c>
      <c r="AW301" s="12" t="s">
        <v>33</v>
      </c>
      <c r="AX301" s="12" t="s">
        <v>69</v>
      </c>
      <c r="AY301" s="226" t="s">
        <v>189</v>
      </c>
    </row>
    <row r="302" spans="2:51" s="13" customFormat="1" ht="13.5">
      <c r="B302" s="227"/>
      <c r="C302" s="228"/>
      <c r="D302" s="229" t="s">
        <v>198</v>
      </c>
      <c r="E302" s="230" t="s">
        <v>21</v>
      </c>
      <c r="F302" s="231" t="s">
        <v>200</v>
      </c>
      <c r="G302" s="228"/>
      <c r="H302" s="232">
        <v>1</v>
      </c>
      <c r="I302" s="233"/>
      <c r="J302" s="228"/>
      <c r="K302" s="228"/>
      <c r="L302" s="234"/>
      <c r="M302" s="235"/>
      <c r="N302" s="236"/>
      <c r="O302" s="236"/>
      <c r="P302" s="236"/>
      <c r="Q302" s="236"/>
      <c r="R302" s="236"/>
      <c r="S302" s="236"/>
      <c r="T302" s="237"/>
      <c r="AT302" s="238" t="s">
        <v>198</v>
      </c>
      <c r="AU302" s="238" t="s">
        <v>80</v>
      </c>
      <c r="AV302" s="13" t="s">
        <v>115</v>
      </c>
      <c r="AW302" s="13" t="s">
        <v>33</v>
      </c>
      <c r="AX302" s="13" t="s">
        <v>76</v>
      </c>
      <c r="AY302" s="238" t="s">
        <v>189</v>
      </c>
    </row>
    <row r="303" spans="2:65" s="1" customFormat="1" ht="22.5" customHeight="1">
      <c r="B303" s="42"/>
      <c r="C303" s="203" t="s">
        <v>334</v>
      </c>
      <c r="D303" s="203" t="s">
        <v>191</v>
      </c>
      <c r="E303" s="204" t="s">
        <v>892</v>
      </c>
      <c r="F303" s="205" t="s">
        <v>893</v>
      </c>
      <c r="G303" s="206" t="s">
        <v>431</v>
      </c>
      <c r="H303" s="207">
        <v>32</v>
      </c>
      <c r="I303" s="208"/>
      <c r="J303" s="209">
        <f>ROUND(I303*H303,2)</f>
        <v>0</v>
      </c>
      <c r="K303" s="205" t="s">
        <v>195</v>
      </c>
      <c r="L303" s="62"/>
      <c r="M303" s="210" t="s">
        <v>21</v>
      </c>
      <c r="N303" s="211" t="s">
        <v>40</v>
      </c>
      <c r="O303" s="43"/>
      <c r="P303" s="212">
        <f>O303*H303</f>
        <v>0</v>
      </c>
      <c r="Q303" s="212">
        <v>0.0647</v>
      </c>
      <c r="R303" s="212">
        <f>Q303*H303</f>
        <v>2.0704</v>
      </c>
      <c r="S303" s="212">
        <v>0</v>
      </c>
      <c r="T303" s="213">
        <f>S303*H303</f>
        <v>0</v>
      </c>
      <c r="AR303" s="25" t="s">
        <v>196</v>
      </c>
      <c r="AT303" s="25" t="s">
        <v>191</v>
      </c>
      <c r="AU303" s="25" t="s">
        <v>80</v>
      </c>
      <c r="AY303" s="25" t="s">
        <v>189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25" t="s">
        <v>76</v>
      </c>
      <c r="BK303" s="214">
        <f>ROUND(I303*H303,2)</f>
        <v>0</v>
      </c>
      <c r="BL303" s="25" t="s">
        <v>196</v>
      </c>
      <c r="BM303" s="25" t="s">
        <v>894</v>
      </c>
    </row>
    <row r="304" spans="2:51" s="12" customFormat="1" ht="13.5">
      <c r="B304" s="215"/>
      <c r="C304" s="216"/>
      <c r="D304" s="217" t="s">
        <v>198</v>
      </c>
      <c r="E304" s="218" t="s">
        <v>21</v>
      </c>
      <c r="F304" s="219" t="s">
        <v>895</v>
      </c>
      <c r="G304" s="216"/>
      <c r="H304" s="220">
        <v>3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198</v>
      </c>
      <c r="AU304" s="226" t="s">
        <v>80</v>
      </c>
      <c r="AV304" s="12" t="s">
        <v>80</v>
      </c>
      <c r="AW304" s="12" t="s">
        <v>33</v>
      </c>
      <c r="AX304" s="12" t="s">
        <v>69</v>
      </c>
      <c r="AY304" s="226" t="s">
        <v>189</v>
      </c>
    </row>
    <row r="305" spans="2:51" s="12" customFormat="1" ht="13.5">
      <c r="B305" s="215"/>
      <c r="C305" s="216"/>
      <c r="D305" s="217" t="s">
        <v>198</v>
      </c>
      <c r="E305" s="218" t="s">
        <v>21</v>
      </c>
      <c r="F305" s="219" t="s">
        <v>896</v>
      </c>
      <c r="G305" s="216"/>
      <c r="H305" s="220">
        <v>9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198</v>
      </c>
      <c r="AU305" s="226" t="s">
        <v>80</v>
      </c>
      <c r="AV305" s="12" t="s">
        <v>80</v>
      </c>
      <c r="AW305" s="12" t="s">
        <v>33</v>
      </c>
      <c r="AX305" s="12" t="s">
        <v>69</v>
      </c>
      <c r="AY305" s="226" t="s">
        <v>189</v>
      </c>
    </row>
    <row r="306" spans="2:51" s="12" customFormat="1" ht="13.5">
      <c r="B306" s="215"/>
      <c r="C306" s="216"/>
      <c r="D306" s="217" t="s">
        <v>198</v>
      </c>
      <c r="E306" s="218" t="s">
        <v>21</v>
      </c>
      <c r="F306" s="219" t="s">
        <v>897</v>
      </c>
      <c r="G306" s="216"/>
      <c r="H306" s="220">
        <v>20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198</v>
      </c>
      <c r="AU306" s="226" t="s">
        <v>80</v>
      </c>
      <c r="AV306" s="12" t="s">
        <v>80</v>
      </c>
      <c r="AW306" s="12" t="s">
        <v>33</v>
      </c>
      <c r="AX306" s="12" t="s">
        <v>69</v>
      </c>
      <c r="AY306" s="226" t="s">
        <v>189</v>
      </c>
    </row>
    <row r="307" spans="2:51" s="13" customFormat="1" ht="13.5">
      <c r="B307" s="227"/>
      <c r="C307" s="228"/>
      <c r="D307" s="229" t="s">
        <v>198</v>
      </c>
      <c r="E307" s="230" t="s">
        <v>21</v>
      </c>
      <c r="F307" s="231" t="s">
        <v>200</v>
      </c>
      <c r="G307" s="228"/>
      <c r="H307" s="232">
        <v>32</v>
      </c>
      <c r="I307" s="233"/>
      <c r="J307" s="228"/>
      <c r="K307" s="228"/>
      <c r="L307" s="234"/>
      <c r="M307" s="235"/>
      <c r="N307" s="236"/>
      <c r="O307" s="236"/>
      <c r="P307" s="236"/>
      <c r="Q307" s="236"/>
      <c r="R307" s="236"/>
      <c r="S307" s="236"/>
      <c r="T307" s="237"/>
      <c r="AT307" s="238" t="s">
        <v>198</v>
      </c>
      <c r="AU307" s="238" t="s">
        <v>80</v>
      </c>
      <c r="AV307" s="13" t="s">
        <v>115</v>
      </c>
      <c r="AW307" s="13" t="s">
        <v>33</v>
      </c>
      <c r="AX307" s="13" t="s">
        <v>76</v>
      </c>
      <c r="AY307" s="238" t="s">
        <v>189</v>
      </c>
    </row>
    <row r="308" spans="2:65" s="1" customFormat="1" ht="22.5" customHeight="1">
      <c r="B308" s="42"/>
      <c r="C308" s="203" t="s">
        <v>339</v>
      </c>
      <c r="D308" s="203" t="s">
        <v>191</v>
      </c>
      <c r="E308" s="204" t="s">
        <v>898</v>
      </c>
      <c r="F308" s="205" t="s">
        <v>899</v>
      </c>
      <c r="G308" s="206" t="s">
        <v>431</v>
      </c>
      <c r="H308" s="207">
        <v>4</v>
      </c>
      <c r="I308" s="208"/>
      <c r="J308" s="209">
        <f>ROUND(I308*H308,2)</f>
        <v>0</v>
      </c>
      <c r="K308" s="205" t="s">
        <v>195</v>
      </c>
      <c r="L308" s="62"/>
      <c r="M308" s="210" t="s">
        <v>21</v>
      </c>
      <c r="N308" s="211" t="s">
        <v>40</v>
      </c>
      <c r="O308" s="43"/>
      <c r="P308" s="212">
        <f>O308*H308</f>
        <v>0</v>
      </c>
      <c r="Q308" s="212">
        <v>0.0897</v>
      </c>
      <c r="R308" s="212">
        <f>Q308*H308</f>
        <v>0.3588</v>
      </c>
      <c r="S308" s="212">
        <v>0</v>
      </c>
      <c r="T308" s="213">
        <f>S308*H308</f>
        <v>0</v>
      </c>
      <c r="AR308" s="25" t="s">
        <v>196</v>
      </c>
      <c r="AT308" s="25" t="s">
        <v>191</v>
      </c>
      <c r="AU308" s="25" t="s">
        <v>80</v>
      </c>
      <c r="AY308" s="25" t="s">
        <v>189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25" t="s">
        <v>76</v>
      </c>
      <c r="BK308" s="214">
        <f>ROUND(I308*H308,2)</f>
        <v>0</v>
      </c>
      <c r="BL308" s="25" t="s">
        <v>196</v>
      </c>
      <c r="BM308" s="25" t="s">
        <v>900</v>
      </c>
    </row>
    <row r="309" spans="2:51" s="12" customFormat="1" ht="13.5">
      <c r="B309" s="215"/>
      <c r="C309" s="216"/>
      <c r="D309" s="217" t="s">
        <v>198</v>
      </c>
      <c r="E309" s="218" t="s">
        <v>21</v>
      </c>
      <c r="F309" s="219" t="s">
        <v>901</v>
      </c>
      <c r="G309" s="216"/>
      <c r="H309" s="220">
        <v>1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198</v>
      </c>
      <c r="AU309" s="226" t="s">
        <v>80</v>
      </c>
      <c r="AV309" s="12" t="s">
        <v>80</v>
      </c>
      <c r="AW309" s="12" t="s">
        <v>33</v>
      </c>
      <c r="AX309" s="12" t="s">
        <v>69</v>
      </c>
      <c r="AY309" s="226" t="s">
        <v>189</v>
      </c>
    </row>
    <row r="310" spans="2:51" s="12" customFormat="1" ht="13.5">
      <c r="B310" s="215"/>
      <c r="C310" s="216"/>
      <c r="D310" s="217" t="s">
        <v>198</v>
      </c>
      <c r="E310" s="218" t="s">
        <v>21</v>
      </c>
      <c r="F310" s="219" t="s">
        <v>902</v>
      </c>
      <c r="G310" s="216"/>
      <c r="H310" s="220">
        <v>3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198</v>
      </c>
      <c r="AU310" s="226" t="s">
        <v>80</v>
      </c>
      <c r="AV310" s="12" t="s">
        <v>80</v>
      </c>
      <c r="AW310" s="12" t="s">
        <v>33</v>
      </c>
      <c r="AX310" s="12" t="s">
        <v>69</v>
      </c>
      <c r="AY310" s="226" t="s">
        <v>189</v>
      </c>
    </row>
    <row r="311" spans="2:51" s="13" customFormat="1" ht="13.5">
      <c r="B311" s="227"/>
      <c r="C311" s="228"/>
      <c r="D311" s="229" t="s">
        <v>198</v>
      </c>
      <c r="E311" s="230" t="s">
        <v>21</v>
      </c>
      <c r="F311" s="231" t="s">
        <v>200</v>
      </c>
      <c r="G311" s="228"/>
      <c r="H311" s="232">
        <v>4</v>
      </c>
      <c r="I311" s="233"/>
      <c r="J311" s="228"/>
      <c r="K311" s="228"/>
      <c r="L311" s="234"/>
      <c r="M311" s="235"/>
      <c r="N311" s="236"/>
      <c r="O311" s="236"/>
      <c r="P311" s="236"/>
      <c r="Q311" s="236"/>
      <c r="R311" s="236"/>
      <c r="S311" s="236"/>
      <c r="T311" s="237"/>
      <c r="AT311" s="238" t="s">
        <v>198</v>
      </c>
      <c r="AU311" s="238" t="s">
        <v>80</v>
      </c>
      <c r="AV311" s="13" t="s">
        <v>115</v>
      </c>
      <c r="AW311" s="13" t="s">
        <v>33</v>
      </c>
      <c r="AX311" s="13" t="s">
        <v>76</v>
      </c>
      <c r="AY311" s="238" t="s">
        <v>189</v>
      </c>
    </row>
    <row r="312" spans="2:65" s="1" customFormat="1" ht="22.5" customHeight="1">
      <c r="B312" s="42"/>
      <c r="C312" s="203" t="s">
        <v>343</v>
      </c>
      <c r="D312" s="203" t="s">
        <v>191</v>
      </c>
      <c r="E312" s="204" t="s">
        <v>903</v>
      </c>
      <c r="F312" s="205" t="s">
        <v>904</v>
      </c>
      <c r="G312" s="206" t="s">
        <v>431</v>
      </c>
      <c r="H312" s="207">
        <v>3</v>
      </c>
      <c r="I312" s="208"/>
      <c r="J312" s="209">
        <f>ROUND(I312*H312,2)</f>
        <v>0</v>
      </c>
      <c r="K312" s="205" t="s">
        <v>195</v>
      </c>
      <c r="L312" s="62"/>
      <c r="M312" s="210" t="s">
        <v>21</v>
      </c>
      <c r="N312" s="211" t="s">
        <v>40</v>
      </c>
      <c r="O312" s="43"/>
      <c r="P312" s="212">
        <f>O312*H312</f>
        <v>0</v>
      </c>
      <c r="Q312" s="212">
        <v>0.1288</v>
      </c>
      <c r="R312" s="212">
        <f>Q312*H312</f>
        <v>0.38639999999999997</v>
      </c>
      <c r="S312" s="212">
        <v>0</v>
      </c>
      <c r="T312" s="213">
        <f>S312*H312</f>
        <v>0</v>
      </c>
      <c r="AR312" s="25" t="s">
        <v>196</v>
      </c>
      <c r="AT312" s="25" t="s">
        <v>191</v>
      </c>
      <c r="AU312" s="25" t="s">
        <v>80</v>
      </c>
      <c r="AY312" s="25" t="s">
        <v>189</v>
      </c>
      <c r="BE312" s="214">
        <f>IF(N312="základní",J312,0)</f>
        <v>0</v>
      </c>
      <c r="BF312" s="214">
        <f>IF(N312="snížená",J312,0)</f>
        <v>0</v>
      </c>
      <c r="BG312" s="214">
        <f>IF(N312="zákl. přenesená",J312,0)</f>
        <v>0</v>
      </c>
      <c r="BH312" s="214">
        <f>IF(N312="sníž. přenesená",J312,0)</f>
        <v>0</v>
      </c>
      <c r="BI312" s="214">
        <f>IF(N312="nulová",J312,0)</f>
        <v>0</v>
      </c>
      <c r="BJ312" s="25" t="s">
        <v>76</v>
      </c>
      <c r="BK312" s="214">
        <f>ROUND(I312*H312,2)</f>
        <v>0</v>
      </c>
      <c r="BL312" s="25" t="s">
        <v>196</v>
      </c>
      <c r="BM312" s="25" t="s">
        <v>905</v>
      </c>
    </row>
    <row r="313" spans="2:51" s="12" customFormat="1" ht="13.5">
      <c r="B313" s="215"/>
      <c r="C313" s="216"/>
      <c r="D313" s="217" t="s">
        <v>198</v>
      </c>
      <c r="E313" s="218" t="s">
        <v>21</v>
      </c>
      <c r="F313" s="219" t="s">
        <v>906</v>
      </c>
      <c r="G313" s="216"/>
      <c r="H313" s="220">
        <v>3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198</v>
      </c>
      <c r="AU313" s="226" t="s">
        <v>80</v>
      </c>
      <c r="AV313" s="12" t="s">
        <v>80</v>
      </c>
      <c r="AW313" s="12" t="s">
        <v>33</v>
      </c>
      <c r="AX313" s="12" t="s">
        <v>69</v>
      </c>
      <c r="AY313" s="226" t="s">
        <v>189</v>
      </c>
    </row>
    <row r="314" spans="2:51" s="13" customFormat="1" ht="13.5">
      <c r="B314" s="227"/>
      <c r="C314" s="228"/>
      <c r="D314" s="229" t="s">
        <v>198</v>
      </c>
      <c r="E314" s="230" t="s">
        <v>21</v>
      </c>
      <c r="F314" s="231" t="s">
        <v>200</v>
      </c>
      <c r="G314" s="228"/>
      <c r="H314" s="232">
        <v>3</v>
      </c>
      <c r="I314" s="233"/>
      <c r="J314" s="228"/>
      <c r="K314" s="228"/>
      <c r="L314" s="234"/>
      <c r="M314" s="235"/>
      <c r="N314" s="236"/>
      <c r="O314" s="236"/>
      <c r="P314" s="236"/>
      <c r="Q314" s="236"/>
      <c r="R314" s="236"/>
      <c r="S314" s="236"/>
      <c r="T314" s="237"/>
      <c r="AT314" s="238" t="s">
        <v>198</v>
      </c>
      <c r="AU314" s="238" t="s">
        <v>80</v>
      </c>
      <c r="AV314" s="13" t="s">
        <v>115</v>
      </c>
      <c r="AW314" s="13" t="s">
        <v>33</v>
      </c>
      <c r="AX314" s="13" t="s">
        <v>76</v>
      </c>
      <c r="AY314" s="238" t="s">
        <v>189</v>
      </c>
    </row>
    <row r="315" spans="2:65" s="1" customFormat="1" ht="22.5" customHeight="1">
      <c r="B315" s="42"/>
      <c r="C315" s="203" t="s">
        <v>349</v>
      </c>
      <c r="D315" s="203" t="s">
        <v>191</v>
      </c>
      <c r="E315" s="204" t="s">
        <v>907</v>
      </c>
      <c r="F315" s="205" t="s">
        <v>908</v>
      </c>
      <c r="G315" s="206" t="s">
        <v>431</v>
      </c>
      <c r="H315" s="207">
        <v>3</v>
      </c>
      <c r="I315" s="208"/>
      <c r="J315" s="209">
        <f>ROUND(I315*H315,2)</f>
        <v>0</v>
      </c>
      <c r="K315" s="205" t="s">
        <v>195</v>
      </c>
      <c r="L315" s="62"/>
      <c r="M315" s="210" t="s">
        <v>21</v>
      </c>
      <c r="N315" s="211" t="s">
        <v>40</v>
      </c>
      <c r="O315" s="43"/>
      <c r="P315" s="212">
        <f>O315*H315</f>
        <v>0</v>
      </c>
      <c r="Q315" s="212">
        <v>0.1597</v>
      </c>
      <c r="R315" s="212">
        <f>Q315*H315</f>
        <v>0.4791</v>
      </c>
      <c r="S315" s="212">
        <v>0</v>
      </c>
      <c r="T315" s="213">
        <f>S315*H315</f>
        <v>0</v>
      </c>
      <c r="AR315" s="25" t="s">
        <v>196</v>
      </c>
      <c r="AT315" s="25" t="s">
        <v>191</v>
      </c>
      <c r="AU315" s="25" t="s">
        <v>80</v>
      </c>
      <c r="AY315" s="25" t="s">
        <v>189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25" t="s">
        <v>76</v>
      </c>
      <c r="BK315" s="214">
        <f>ROUND(I315*H315,2)</f>
        <v>0</v>
      </c>
      <c r="BL315" s="25" t="s">
        <v>196</v>
      </c>
      <c r="BM315" s="25" t="s">
        <v>909</v>
      </c>
    </row>
    <row r="316" spans="2:51" s="12" customFormat="1" ht="13.5">
      <c r="B316" s="215"/>
      <c r="C316" s="216"/>
      <c r="D316" s="217" t="s">
        <v>198</v>
      </c>
      <c r="E316" s="218" t="s">
        <v>21</v>
      </c>
      <c r="F316" s="219" t="s">
        <v>910</v>
      </c>
      <c r="G316" s="216"/>
      <c r="H316" s="220">
        <v>3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198</v>
      </c>
      <c r="AU316" s="226" t="s">
        <v>80</v>
      </c>
      <c r="AV316" s="12" t="s">
        <v>80</v>
      </c>
      <c r="AW316" s="12" t="s">
        <v>33</v>
      </c>
      <c r="AX316" s="12" t="s">
        <v>69</v>
      </c>
      <c r="AY316" s="226" t="s">
        <v>189</v>
      </c>
    </row>
    <row r="317" spans="2:51" s="13" customFormat="1" ht="13.5">
      <c r="B317" s="227"/>
      <c r="C317" s="228"/>
      <c r="D317" s="229" t="s">
        <v>198</v>
      </c>
      <c r="E317" s="230" t="s">
        <v>21</v>
      </c>
      <c r="F317" s="231" t="s">
        <v>200</v>
      </c>
      <c r="G317" s="228"/>
      <c r="H317" s="232">
        <v>3</v>
      </c>
      <c r="I317" s="233"/>
      <c r="J317" s="228"/>
      <c r="K317" s="228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198</v>
      </c>
      <c r="AU317" s="238" t="s">
        <v>80</v>
      </c>
      <c r="AV317" s="13" t="s">
        <v>115</v>
      </c>
      <c r="AW317" s="13" t="s">
        <v>33</v>
      </c>
      <c r="AX317" s="13" t="s">
        <v>76</v>
      </c>
      <c r="AY317" s="238" t="s">
        <v>189</v>
      </c>
    </row>
    <row r="318" spans="2:65" s="1" customFormat="1" ht="22.5" customHeight="1">
      <c r="B318" s="42"/>
      <c r="C318" s="203" t="s">
        <v>355</v>
      </c>
      <c r="D318" s="203" t="s">
        <v>191</v>
      </c>
      <c r="E318" s="204" t="s">
        <v>911</v>
      </c>
      <c r="F318" s="205" t="s">
        <v>912</v>
      </c>
      <c r="G318" s="206" t="s">
        <v>431</v>
      </c>
      <c r="H318" s="207">
        <v>43</v>
      </c>
      <c r="I318" s="208"/>
      <c r="J318" s="209">
        <f>ROUND(I318*H318,2)</f>
        <v>0</v>
      </c>
      <c r="K318" s="205" t="s">
        <v>195</v>
      </c>
      <c r="L318" s="62"/>
      <c r="M318" s="210" t="s">
        <v>21</v>
      </c>
      <c r="N318" s="211" t="s">
        <v>40</v>
      </c>
      <c r="O318" s="43"/>
      <c r="P318" s="212">
        <f>O318*H318</f>
        <v>0</v>
      </c>
      <c r="Q318" s="212">
        <v>0.1907</v>
      </c>
      <c r="R318" s="212">
        <f>Q318*H318</f>
        <v>8.2001</v>
      </c>
      <c r="S318" s="212">
        <v>0</v>
      </c>
      <c r="T318" s="213">
        <f>S318*H318</f>
        <v>0</v>
      </c>
      <c r="AR318" s="25" t="s">
        <v>196</v>
      </c>
      <c r="AT318" s="25" t="s">
        <v>191</v>
      </c>
      <c r="AU318" s="25" t="s">
        <v>80</v>
      </c>
      <c r="AY318" s="25" t="s">
        <v>189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25" t="s">
        <v>76</v>
      </c>
      <c r="BK318" s="214">
        <f>ROUND(I318*H318,2)</f>
        <v>0</v>
      </c>
      <c r="BL318" s="25" t="s">
        <v>196</v>
      </c>
      <c r="BM318" s="25" t="s">
        <v>913</v>
      </c>
    </row>
    <row r="319" spans="2:51" s="12" customFormat="1" ht="13.5">
      <c r="B319" s="215"/>
      <c r="C319" s="216"/>
      <c r="D319" s="217" t="s">
        <v>198</v>
      </c>
      <c r="E319" s="218" t="s">
        <v>21</v>
      </c>
      <c r="F319" s="219" t="s">
        <v>914</v>
      </c>
      <c r="G319" s="216"/>
      <c r="H319" s="220">
        <v>9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198</v>
      </c>
      <c r="AU319" s="226" t="s">
        <v>80</v>
      </c>
      <c r="AV319" s="12" t="s">
        <v>80</v>
      </c>
      <c r="AW319" s="12" t="s">
        <v>33</v>
      </c>
      <c r="AX319" s="12" t="s">
        <v>69</v>
      </c>
      <c r="AY319" s="226" t="s">
        <v>189</v>
      </c>
    </row>
    <row r="320" spans="2:51" s="12" customFormat="1" ht="13.5">
      <c r="B320" s="215"/>
      <c r="C320" s="216"/>
      <c r="D320" s="217" t="s">
        <v>198</v>
      </c>
      <c r="E320" s="218" t="s">
        <v>21</v>
      </c>
      <c r="F320" s="219" t="s">
        <v>915</v>
      </c>
      <c r="G320" s="216"/>
      <c r="H320" s="220">
        <v>13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198</v>
      </c>
      <c r="AU320" s="226" t="s">
        <v>80</v>
      </c>
      <c r="AV320" s="12" t="s">
        <v>80</v>
      </c>
      <c r="AW320" s="12" t="s">
        <v>33</v>
      </c>
      <c r="AX320" s="12" t="s">
        <v>69</v>
      </c>
      <c r="AY320" s="226" t="s">
        <v>189</v>
      </c>
    </row>
    <row r="321" spans="2:51" s="12" customFormat="1" ht="13.5">
      <c r="B321" s="215"/>
      <c r="C321" s="216"/>
      <c r="D321" s="217" t="s">
        <v>198</v>
      </c>
      <c r="E321" s="218" t="s">
        <v>21</v>
      </c>
      <c r="F321" s="219" t="s">
        <v>916</v>
      </c>
      <c r="G321" s="216"/>
      <c r="H321" s="220">
        <v>19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198</v>
      </c>
      <c r="AU321" s="226" t="s">
        <v>80</v>
      </c>
      <c r="AV321" s="12" t="s">
        <v>80</v>
      </c>
      <c r="AW321" s="12" t="s">
        <v>33</v>
      </c>
      <c r="AX321" s="12" t="s">
        <v>69</v>
      </c>
      <c r="AY321" s="226" t="s">
        <v>189</v>
      </c>
    </row>
    <row r="322" spans="2:51" s="13" customFormat="1" ht="13.5">
      <c r="B322" s="227"/>
      <c r="C322" s="228"/>
      <c r="D322" s="217" t="s">
        <v>198</v>
      </c>
      <c r="E322" s="242" t="s">
        <v>21</v>
      </c>
      <c r="F322" s="243" t="s">
        <v>200</v>
      </c>
      <c r="G322" s="228"/>
      <c r="H322" s="244">
        <v>41</v>
      </c>
      <c r="I322" s="233"/>
      <c r="J322" s="228"/>
      <c r="K322" s="228"/>
      <c r="L322" s="234"/>
      <c r="M322" s="235"/>
      <c r="N322" s="236"/>
      <c r="O322" s="236"/>
      <c r="P322" s="236"/>
      <c r="Q322" s="236"/>
      <c r="R322" s="236"/>
      <c r="S322" s="236"/>
      <c r="T322" s="237"/>
      <c r="AT322" s="238" t="s">
        <v>198</v>
      </c>
      <c r="AU322" s="238" t="s">
        <v>80</v>
      </c>
      <c r="AV322" s="13" t="s">
        <v>115</v>
      </c>
      <c r="AW322" s="13" t="s">
        <v>33</v>
      </c>
      <c r="AX322" s="13" t="s">
        <v>69</v>
      </c>
      <c r="AY322" s="238" t="s">
        <v>189</v>
      </c>
    </row>
    <row r="323" spans="2:51" s="12" customFormat="1" ht="13.5">
      <c r="B323" s="215"/>
      <c r="C323" s="216"/>
      <c r="D323" s="217" t="s">
        <v>198</v>
      </c>
      <c r="E323" s="218" t="s">
        <v>21</v>
      </c>
      <c r="F323" s="219" t="s">
        <v>917</v>
      </c>
      <c r="G323" s="216"/>
      <c r="H323" s="220">
        <v>2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198</v>
      </c>
      <c r="AU323" s="226" t="s">
        <v>80</v>
      </c>
      <c r="AV323" s="12" t="s">
        <v>80</v>
      </c>
      <c r="AW323" s="12" t="s">
        <v>33</v>
      </c>
      <c r="AX323" s="12" t="s">
        <v>69</v>
      </c>
      <c r="AY323" s="226" t="s">
        <v>189</v>
      </c>
    </row>
    <row r="324" spans="2:51" s="13" customFormat="1" ht="13.5">
      <c r="B324" s="227"/>
      <c r="C324" s="228"/>
      <c r="D324" s="217" t="s">
        <v>198</v>
      </c>
      <c r="E324" s="242" t="s">
        <v>21</v>
      </c>
      <c r="F324" s="243" t="s">
        <v>200</v>
      </c>
      <c r="G324" s="228"/>
      <c r="H324" s="244">
        <v>2</v>
      </c>
      <c r="I324" s="233"/>
      <c r="J324" s="228"/>
      <c r="K324" s="228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198</v>
      </c>
      <c r="AU324" s="238" t="s">
        <v>80</v>
      </c>
      <c r="AV324" s="13" t="s">
        <v>115</v>
      </c>
      <c r="AW324" s="13" t="s">
        <v>33</v>
      </c>
      <c r="AX324" s="13" t="s">
        <v>69</v>
      </c>
      <c r="AY324" s="238" t="s">
        <v>189</v>
      </c>
    </row>
    <row r="325" spans="2:51" s="14" customFormat="1" ht="13.5">
      <c r="B325" s="245"/>
      <c r="C325" s="246"/>
      <c r="D325" s="229" t="s">
        <v>198</v>
      </c>
      <c r="E325" s="247" t="s">
        <v>21</v>
      </c>
      <c r="F325" s="248" t="s">
        <v>239</v>
      </c>
      <c r="G325" s="246"/>
      <c r="H325" s="249">
        <v>43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AT325" s="255" t="s">
        <v>198</v>
      </c>
      <c r="AU325" s="255" t="s">
        <v>80</v>
      </c>
      <c r="AV325" s="14" t="s">
        <v>196</v>
      </c>
      <c r="AW325" s="14" t="s">
        <v>33</v>
      </c>
      <c r="AX325" s="14" t="s">
        <v>76</v>
      </c>
      <c r="AY325" s="255" t="s">
        <v>189</v>
      </c>
    </row>
    <row r="326" spans="2:65" s="1" customFormat="1" ht="22.5" customHeight="1">
      <c r="B326" s="42"/>
      <c r="C326" s="203" t="s">
        <v>361</v>
      </c>
      <c r="D326" s="203" t="s">
        <v>191</v>
      </c>
      <c r="E326" s="204" t="s">
        <v>918</v>
      </c>
      <c r="F326" s="205" t="s">
        <v>919</v>
      </c>
      <c r="G326" s="206" t="s">
        <v>431</v>
      </c>
      <c r="H326" s="207">
        <v>6</v>
      </c>
      <c r="I326" s="208"/>
      <c r="J326" s="209">
        <f>ROUND(I326*H326,2)</f>
        <v>0</v>
      </c>
      <c r="K326" s="205" t="s">
        <v>195</v>
      </c>
      <c r="L326" s="62"/>
      <c r="M326" s="210" t="s">
        <v>21</v>
      </c>
      <c r="N326" s="211" t="s">
        <v>40</v>
      </c>
      <c r="O326" s="43"/>
      <c r="P326" s="212">
        <f>O326*H326</f>
        <v>0</v>
      </c>
      <c r="Q326" s="212">
        <v>0.2224</v>
      </c>
      <c r="R326" s="212">
        <f>Q326*H326</f>
        <v>1.3344</v>
      </c>
      <c r="S326" s="212">
        <v>0</v>
      </c>
      <c r="T326" s="213">
        <f>S326*H326</f>
        <v>0</v>
      </c>
      <c r="AR326" s="25" t="s">
        <v>196</v>
      </c>
      <c r="AT326" s="25" t="s">
        <v>191</v>
      </c>
      <c r="AU326" s="25" t="s">
        <v>80</v>
      </c>
      <c r="AY326" s="25" t="s">
        <v>189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25" t="s">
        <v>76</v>
      </c>
      <c r="BK326" s="214">
        <f>ROUND(I326*H326,2)</f>
        <v>0</v>
      </c>
      <c r="BL326" s="25" t="s">
        <v>196</v>
      </c>
      <c r="BM326" s="25" t="s">
        <v>920</v>
      </c>
    </row>
    <row r="327" spans="2:51" s="12" customFormat="1" ht="13.5">
      <c r="B327" s="215"/>
      <c r="C327" s="216"/>
      <c r="D327" s="217" t="s">
        <v>198</v>
      </c>
      <c r="E327" s="218" t="s">
        <v>21</v>
      </c>
      <c r="F327" s="219" t="s">
        <v>921</v>
      </c>
      <c r="G327" s="216"/>
      <c r="H327" s="220">
        <v>6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198</v>
      </c>
      <c r="AU327" s="226" t="s">
        <v>80</v>
      </c>
      <c r="AV327" s="12" t="s">
        <v>80</v>
      </c>
      <c r="AW327" s="12" t="s">
        <v>33</v>
      </c>
      <c r="AX327" s="12" t="s">
        <v>69</v>
      </c>
      <c r="AY327" s="226" t="s">
        <v>189</v>
      </c>
    </row>
    <row r="328" spans="2:51" s="13" customFormat="1" ht="13.5">
      <c r="B328" s="227"/>
      <c r="C328" s="228"/>
      <c r="D328" s="229" t="s">
        <v>198</v>
      </c>
      <c r="E328" s="230" t="s">
        <v>21</v>
      </c>
      <c r="F328" s="231" t="s">
        <v>200</v>
      </c>
      <c r="G328" s="228"/>
      <c r="H328" s="232">
        <v>6</v>
      </c>
      <c r="I328" s="233"/>
      <c r="J328" s="228"/>
      <c r="K328" s="228"/>
      <c r="L328" s="234"/>
      <c r="M328" s="235"/>
      <c r="N328" s="236"/>
      <c r="O328" s="236"/>
      <c r="P328" s="236"/>
      <c r="Q328" s="236"/>
      <c r="R328" s="236"/>
      <c r="S328" s="236"/>
      <c r="T328" s="237"/>
      <c r="AT328" s="238" t="s">
        <v>198</v>
      </c>
      <c r="AU328" s="238" t="s">
        <v>80</v>
      </c>
      <c r="AV328" s="13" t="s">
        <v>115</v>
      </c>
      <c r="AW328" s="13" t="s">
        <v>33</v>
      </c>
      <c r="AX328" s="13" t="s">
        <v>76</v>
      </c>
      <c r="AY328" s="238" t="s">
        <v>189</v>
      </c>
    </row>
    <row r="329" spans="2:65" s="1" customFormat="1" ht="22.5" customHeight="1">
      <c r="B329" s="42"/>
      <c r="C329" s="203" t="s">
        <v>366</v>
      </c>
      <c r="D329" s="203" t="s">
        <v>191</v>
      </c>
      <c r="E329" s="204" t="s">
        <v>922</v>
      </c>
      <c r="F329" s="205" t="s">
        <v>923</v>
      </c>
      <c r="G329" s="206" t="s">
        <v>431</v>
      </c>
      <c r="H329" s="207">
        <v>2</v>
      </c>
      <c r="I329" s="208"/>
      <c r="J329" s="209">
        <f>ROUND(I329*H329,2)</f>
        <v>0</v>
      </c>
      <c r="K329" s="205" t="s">
        <v>195</v>
      </c>
      <c r="L329" s="62"/>
      <c r="M329" s="210" t="s">
        <v>21</v>
      </c>
      <c r="N329" s="211" t="s">
        <v>40</v>
      </c>
      <c r="O329" s="43"/>
      <c r="P329" s="212">
        <f>O329*H329</f>
        <v>0</v>
      </c>
      <c r="Q329" s="212">
        <v>0.2534</v>
      </c>
      <c r="R329" s="212">
        <f>Q329*H329</f>
        <v>0.5068</v>
      </c>
      <c r="S329" s="212">
        <v>0</v>
      </c>
      <c r="T329" s="213">
        <f>S329*H329</f>
        <v>0</v>
      </c>
      <c r="AR329" s="25" t="s">
        <v>196</v>
      </c>
      <c r="AT329" s="25" t="s">
        <v>191</v>
      </c>
      <c r="AU329" s="25" t="s">
        <v>80</v>
      </c>
      <c r="AY329" s="25" t="s">
        <v>189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25" t="s">
        <v>76</v>
      </c>
      <c r="BK329" s="214">
        <f>ROUND(I329*H329,2)</f>
        <v>0</v>
      </c>
      <c r="BL329" s="25" t="s">
        <v>196</v>
      </c>
      <c r="BM329" s="25" t="s">
        <v>924</v>
      </c>
    </row>
    <row r="330" spans="2:51" s="12" customFormat="1" ht="13.5">
      <c r="B330" s="215"/>
      <c r="C330" s="216"/>
      <c r="D330" s="217" t="s">
        <v>198</v>
      </c>
      <c r="E330" s="218" t="s">
        <v>21</v>
      </c>
      <c r="F330" s="219" t="s">
        <v>925</v>
      </c>
      <c r="G330" s="216"/>
      <c r="H330" s="220">
        <v>1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198</v>
      </c>
      <c r="AU330" s="226" t="s">
        <v>80</v>
      </c>
      <c r="AV330" s="12" t="s">
        <v>80</v>
      </c>
      <c r="AW330" s="12" t="s">
        <v>33</v>
      </c>
      <c r="AX330" s="12" t="s">
        <v>69</v>
      </c>
      <c r="AY330" s="226" t="s">
        <v>189</v>
      </c>
    </row>
    <row r="331" spans="2:51" s="12" customFormat="1" ht="13.5">
      <c r="B331" s="215"/>
      <c r="C331" s="216"/>
      <c r="D331" s="217" t="s">
        <v>198</v>
      </c>
      <c r="E331" s="218" t="s">
        <v>21</v>
      </c>
      <c r="F331" s="219" t="s">
        <v>926</v>
      </c>
      <c r="G331" s="216"/>
      <c r="H331" s="220">
        <v>1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198</v>
      </c>
      <c r="AU331" s="226" t="s">
        <v>80</v>
      </c>
      <c r="AV331" s="12" t="s">
        <v>80</v>
      </c>
      <c r="AW331" s="12" t="s">
        <v>33</v>
      </c>
      <c r="AX331" s="12" t="s">
        <v>69</v>
      </c>
      <c r="AY331" s="226" t="s">
        <v>189</v>
      </c>
    </row>
    <row r="332" spans="2:51" s="13" customFormat="1" ht="13.5">
      <c r="B332" s="227"/>
      <c r="C332" s="228"/>
      <c r="D332" s="229" t="s">
        <v>198</v>
      </c>
      <c r="E332" s="230" t="s">
        <v>21</v>
      </c>
      <c r="F332" s="231" t="s">
        <v>200</v>
      </c>
      <c r="G332" s="228"/>
      <c r="H332" s="232">
        <v>2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198</v>
      </c>
      <c r="AU332" s="238" t="s">
        <v>80</v>
      </c>
      <c r="AV332" s="13" t="s">
        <v>115</v>
      </c>
      <c r="AW332" s="13" t="s">
        <v>33</v>
      </c>
      <c r="AX332" s="13" t="s">
        <v>76</v>
      </c>
      <c r="AY332" s="238" t="s">
        <v>189</v>
      </c>
    </row>
    <row r="333" spans="2:65" s="1" customFormat="1" ht="22.5" customHeight="1">
      <c r="B333" s="42"/>
      <c r="C333" s="203" t="s">
        <v>370</v>
      </c>
      <c r="D333" s="203" t="s">
        <v>191</v>
      </c>
      <c r="E333" s="204" t="s">
        <v>927</v>
      </c>
      <c r="F333" s="205" t="s">
        <v>928</v>
      </c>
      <c r="G333" s="206" t="s">
        <v>431</v>
      </c>
      <c r="H333" s="207">
        <v>1</v>
      </c>
      <c r="I333" s="208"/>
      <c r="J333" s="209">
        <f>ROUND(I333*H333,2)</f>
        <v>0</v>
      </c>
      <c r="K333" s="205" t="s">
        <v>195</v>
      </c>
      <c r="L333" s="62"/>
      <c r="M333" s="210" t="s">
        <v>21</v>
      </c>
      <c r="N333" s="211" t="s">
        <v>40</v>
      </c>
      <c r="O333" s="43"/>
      <c r="P333" s="212">
        <f>O333*H333</f>
        <v>0</v>
      </c>
      <c r="Q333" s="212">
        <v>0.2845</v>
      </c>
      <c r="R333" s="212">
        <f>Q333*H333</f>
        <v>0.2845</v>
      </c>
      <c r="S333" s="212">
        <v>0</v>
      </c>
      <c r="T333" s="213">
        <f>S333*H333</f>
        <v>0</v>
      </c>
      <c r="AR333" s="25" t="s">
        <v>196</v>
      </c>
      <c r="AT333" s="25" t="s">
        <v>191</v>
      </c>
      <c r="AU333" s="25" t="s">
        <v>80</v>
      </c>
      <c r="AY333" s="25" t="s">
        <v>189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25" t="s">
        <v>76</v>
      </c>
      <c r="BK333" s="214">
        <f>ROUND(I333*H333,2)</f>
        <v>0</v>
      </c>
      <c r="BL333" s="25" t="s">
        <v>196</v>
      </c>
      <c r="BM333" s="25" t="s">
        <v>929</v>
      </c>
    </row>
    <row r="334" spans="2:51" s="12" customFormat="1" ht="13.5">
      <c r="B334" s="215"/>
      <c r="C334" s="216"/>
      <c r="D334" s="217" t="s">
        <v>198</v>
      </c>
      <c r="E334" s="218" t="s">
        <v>21</v>
      </c>
      <c r="F334" s="219" t="s">
        <v>930</v>
      </c>
      <c r="G334" s="216"/>
      <c r="H334" s="220">
        <v>1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198</v>
      </c>
      <c r="AU334" s="226" t="s">
        <v>80</v>
      </c>
      <c r="AV334" s="12" t="s">
        <v>80</v>
      </c>
      <c r="AW334" s="12" t="s">
        <v>33</v>
      </c>
      <c r="AX334" s="12" t="s">
        <v>69</v>
      </c>
      <c r="AY334" s="226" t="s">
        <v>189</v>
      </c>
    </row>
    <row r="335" spans="2:51" s="13" customFormat="1" ht="13.5">
      <c r="B335" s="227"/>
      <c r="C335" s="228"/>
      <c r="D335" s="229" t="s">
        <v>198</v>
      </c>
      <c r="E335" s="230" t="s">
        <v>21</v>
      </c>
      <c r="F335" s="231" t="s">
        <v>200</v>
      </c>
      <c r="G335" s="228"/>
      <c r="H335" s="232">
        <v>1</v>
      </c>
      <c r="I335" s="233"/>
      <c r="J335" s="228"/>
      <c r="K335" s="228"/>
      <c r="L335" s="234"/>
      <c r="M335" s="235"/>
      <c r="N335" s="236"/>
      <c r="O335" s="236"/>
      <c r="P335" s="236"/>
      <c r="Q335" s="236"/>
      <c r="R335" s="236"/>
      <c r="S335" s="236"/>
      <c r="T335" s="237"/>
      <c r="AT335" s="238" t="s">
        <v>198</v>
      </c>
      <c r="AU335" s="238" t="s">
        <v>80</v>
      </c>
      <c r="AV335" s="13" t="s">
        <v>115</v>
      </c>
      <c r="AW335" s="13" t="s">
        <v>33</v>
      </c>
      <c r="AX335" s="13" t="s">
        <v>76</v>
      </c>
      <c r="AY335" s="238" t="s">
        <v>189</v>
      </c>
    </row>
    <row r="336" spans="2:65" s="1" customFormat="1" ht="22.5" customHeight="1">
      <c r="B336" s="42"/>
      <c r="C336" s="203" t="s">
        <v>374</v>
      </c>
      <c r="D336" s="203" t="s">
        <v>191</v>
      </c>
      <c r="E336" s="204" t="s">
        <v>931</v>
      </c>
      <c r="F336" s="205" t="s">
        <v>932</v>
      </c>
      <c r="G336" s="206" t="s">
        <v>194</v>
      </c>
      <c r="H336" s="207">
        <v>584.3</v>
      </c>
      <c r="I336" s="208"/>
      <c r="J336" s="209">
        <f>ROUND(I336*H336,2)</f>
        <v>0</v>
      </c>
      <c r="K336" s="205" t="s">
        <v>195</v>
      </c>
      <c r="L336" s="62"/>
      <c r="M336" s="210" t="s">
        <v>21</v>
      </c>
      <c r="N336" s="211" t="s">
        <v>40</v>
      </c>
      <c r="O336" s="43"/>
      <c r="P336" s="212">
        <f>O336*H336</f>
        <v>0</v>
      </c>
      <c r="Q336" s="212">
        <v>0.2115</v>
      </c>
      <c r="R336" s="212">
        <f>Q336*H336</f>
        <v>123.57944999999998</v>
      </c>
      <c r="S336" s="212">
        <v>0</v>
      </c>
      <c r="T336" s="213">
        <f>S336*H336</f>
        <v>0</v>
      </c>
      <c r="AR336" s="25" t="s">
        <v>196</v>
      </c>
      <c r="AT336" s="25" t="s">
        <v>191</v>
      </c>
      <c r="AU336" s="25" t="s">
        <v>80</v>
      </c>
      <c r="AY336" s="25" t="s">
        <v>189</v>
      </c>
      <c r="BE336" s="214">
        <f>IF(N336="základní",J336,0)</f>
        <v>0</v>
      </c>
      <c r="BF336" s="214">
        <f>IF(N336="snížená",J336,0)</f>
        <v>0</v>
      </c>
      <c r="BG336" s="214">
        <f>IF(N336="zákl. přenesená",J336,0)</f>
        <v>0</v>
      </c>
      <c r="BH336" s="214">
        <f>IF(N336="sníž. přenesená",J336,0)</f>
        <v>0</v>
      </c>
      <c r="BI336" s="214">
        <f>IF(N336="nulová",J336,0)</f>
        <v>0</v>
      </c>
      <c r="BJ336" s="25" t="s">
        <v>76</v>
      </c>
      <c r="BK336" s="214">
        <f>ROUND(I336*H336,2)</f>
        <v>0</v>
      </c>
      <c r="BL336" s="25" t="s">
        <v>196</v>
      </c>
      <c r="BM336" s="25" t="s">
        <v>933</v>
      </c>
    </row>
    <row r="337" spans="2:51" s="12" customFormat="1" ht="13.5">
      <c r="B337" s="215"/>
      <c r="C337" s="216"/>
      <c r="D337" s="217" t="s">
        <v>198</v>
      </c>
      <c r="E337" s="218" t="s">
        <v>21</v>
      </c>
      <c r="F337" s="219" t="s">
        <v>934</v>
      </c>
      <c r="G337" s="216"/>
      <c r="H337" s="220">
        <v>18</v>
      </c>
      <c r="I337" s="221"/>
      <c r="J337" s="216"/>
      <c r="K337" s="216"/>
      <c r="L337" s="222"/>
      <c r="M337" s="223"/>
      <c r="N337" s="224"/>
      <c r="O337" s="224"/>
      <c r="P337" s="224"/>
      <c r="Q337" s="224"/>
      <c r="R337" s="224"/>
      <c r="S337" s="224"/>
      <c r="T337" s="225"/>
      <c r="AT337" s="226" t="s">
        <v>198</v>
      </c>
      <c r="AU337" s="226" t="s">
        <v>80</v>
      </c>
      <c r="AV337" s="12" t="s">
        <v>80</v>
      </c>
      <c r="AW337" s="12" t="s">
        <v>33</v>
      </c>
      <c r="AX337" s="12" t="s">
        <v>69</v>
      </c>
      <c r="AY337" s="226" t="s">
        <v>189</v>
      </c>
    </row>
    <row r="338" spans="2:51" s="12" customFormat="1" ht="13.5">
      <c r="B338" s="215"/>
      <c r="C338" s="216"/>
      <c r="D338" s="217" t="s">
        <v>198</v>
      </c>
      <c r="E338" s="218" t="s">
        <v>21</v>
      </c>
      <c r="F338" s="219" t="s">
        <v>935</v>
      </c>
      <c r="G338" s="216"/>
      <c r="H338" s="220">
        <v>18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198</v>
      </c>
      <c r="AU338" s="226" t="s">
        <v>80</v>
      </c>
      <c r="AV338" s="12" t="s">
        <v>80</v>
      </c>
      <c r="AW338" s="12" t="s">
        <v>33</v>
      </c>
      <c r="AX338" s="12" t="s">
        <v>69</v>
      </c>
      <c r="AY338" s="226" t="s">
        <v>189</v>
      </c>
    </row>
    <row r="339" spans="2:51" s="12" customFormat="1" ht="13.5">
      <c r="B339" s="215"/>
      <c r="C339" s="216"/>
      <c r="D339" s="217" t="s">
        <v>198</v>
      </c>
      <c r="E339" s="218" t="s">
        <v>21</v>
      </c>
      <c r="F339" s="219" t="s">
        <v>936</v>
      </c>
      <c r="G339" s="216"/>
      <c r="H339" s="220">
        <v>16.2</v>
      </c>
      <c r="I339" s="221"/>
      <c r="J339" s="216"/>
      <c r="K339" s="216"/>
      <c r="L339" s="222"/>
      <c r="M339" s="223"/>
      <c r="N339" s="224"/>
      <c r="O339" s="224"/>
      <c r="P339" s="224"/>
      <c r="Q339" s="224"/>
      <c r="R339" s="224"/>
      <c r="S339" s="224"/>
      <c r="T339" s="225"/>
      <c r="AT339" s="226" t="s">
        <v>198</v>
      </c>
      <c r="AU339" s="226" t="s">
        <v>80</v>
      </c>
      <c r="AV339" s="12" t="s">
        <v>80</v>
      </c>
      <c r="AW339" s="12" t="s">
        <v>33</v>
      </c>
      <c r="AX339" s="12" t="s">
        <v>69</v>
      </c>
      <c r="AY339" s="226" t="s">
        <v>189</v>
      </c>
    </row>
    <row r="340" spans="2:51" s="12" customFormat="1" ht="13.5">
      <c r="B340" s="215"/>
      <c r="C340" s="216"/>
      <c r="D340" s="217" t="s">
        <v>198</v>
      </c>
      <c r="E340" s="218" t="s">
        <v>21</v>
      </c>
      <c r="F340" s="219" t="s">
        <v>937</v>
      </c>
      <c r="G340" s="216"/>
      <c r="H340" s="220">
        <v>18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198</v>
      </c>
      <c r="AU340" s="226" t="s">
        <v>80</v>
      </c>
      <c r="AV340" s="12" t="s">
        <v>80</v>
      </c>
      <c r="AW340" s="12" t="s">
        <v>33</v>
      </c>
      <c r="AX340" s="12" t="s">
        <v>69</v>
      </c>
      <c r="AY340" s="226" t="s">
        <v>189</v>
      </c>
    </row>
    <row r="341" spans="2:51" s="12" customFormat="1" ht="13.5">
      <c r="B341" s="215"/>
      <c r="C341" s="216"/>
      <c r="D341" s="217" t="s">
        <v>198</v>
      </c>
      <c r="E341" s="218" t="s">
        <v>21</v>
      </c>
      <c r="F341" s="219" t="s">
        <v>938</v>
      </c>
      <c r="G341" s="216"/>
      <c r="H341" s="220">
        <v>27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198</v>
      </c>
      <c r="AU341" s="226" t="s">
        <v>80</v>
      </c>
      <c r="AV341" s="12" t="s">
        <v>80</v>
      </c>
      <c r="AW341" s="12" t="s">
        <v>33</v>
      </c>
      <c r="AX341" s="12" t="s">
        <v>69</v>
      </c>
      <c r="AY341" s="226" t="s">
        <v>189</v>
      </c>
    </row>
    <row r="342" spans="2:51" s="12" customFormat="1" ht="13.5">
      <c r="B342" s="215"/>
      <c r="C342" s="216"/>
      <c r="D342" s="217" t="s">
        <v>198</v>
      </c>
      <c r="E342" s="218" t="s">
        <v>21</v>
      </c>
      <c r="F342" s="219" t="s">
        <v>939</v>
      </c>
      <c r="G342" s="216"/>
      <c r="H342" s="220">
        <v>15.75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198</v>
      </c>
      <c r="AU342" s="226" t="s">
        <v>80</v>
      </c>
      <c r="AV342" s="12" t="s">
        <v>80</v>
      </c>
      <c r="AW342" s="12" t="s">
        <v>33</v>
      </c>
      <c r="AX342" s="12" t="s">
        <v>69</v>
      </c>
      <c r="AY342" s="226" t="s">
        <v>189</v>
      </c>
    </row>
    <row r="343" spans="2:51" s="12" customFormat="1" ht="13.5">
      <c r="B343" s="215"/>
      <c r="C343" s="216"/>
      <c r="D343" s="217" t="s">
        <v>198</v>
      </c>
      <c r="E343" s="218" t="s">
        <v>21</v>
      </c>
      <c r="F343" s="219" t="s">
        <v>940</v>
      </c>
      <c r="G343" s="216"/>
      <c r="H343" s="220">
        <v>15.75</v>
      </c>
      <c r="I343" s="221"/>
      <c r="J343" s="216"/>
      <c r="K343" s="216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198</v>
      </c>
      <c r="AU343" s="226" t="s">
        <v>80</v>
      </c>
      <c r="AV343" s="12" t="s">
        <v>80</v>
      </c>
      <c r="AW343" s="12" t="s">
        <v>33</v>
      </c>
      <c r="AX343" s="12" t="s">
        <v>69</v>
      </c>
      <c r="AY343" s="226" t="s">
        <v>189</v>
      </c>
    </row>
    <row r="344" spans="2:51" s="12" customFormat="1" ht="13.5">
      <c r="B344" s="215"/>
      <c r="C344" s="216"/>
      <c r="D344" s="217" t="s">
        <v>198</v>
      </c>
      <c r="E344" s="218" t="s">
        <v>21</v>
      </c>
      <c r="F344" s="219" t="s">
        <v>941</v>
      </c>
      <c r="G344" s="216"/>
      <c r="H344" s="220">
        <v>12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198</v>
      </c>
      <c r="AU344" s="226" t="s">
        <v>80</v>
      </c>
      <c r="AV344" s="12" t="s">
        <v>80</v>
      </c>
      <c r="AW344" s="12" t="s">
        <v>33</v>
      </c>
      <c r="AX344" s="12" t="s">
        <v>69</v>
      </c>
      <c r="AY344" s="226" t="s">
        <v>189</v>
      </c>
    </row>
    <row r="345" spans="2:51" s="12" customFormat="1" ht="13.5">
      <c r="B345" s="215"/>
      <c r="C345" s="216"/>
      <c r="D345" s="217" t="s">
        <v>198</v>
      </c>
      <c r="E345" s="218" t="s">
        <v>21</v>
      </c>
      <c r="F345" s="219" t="s">
        <v>942</v>
      </c>
      <c r="G345" s="216"/>
      <c r="H345" s="220">
        <v>7.8</v>
      </c>
      <c r="I345" s="221"/>
      <c r="J345" s="216"/>
      <c r="K345" s="216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198</v>
      </c>
      <c r="AU345" s="226" t="s">
        <v>80</v>
      </c>
      <c r="AV345" s="12" t="s">
        <v>80</v>
      </c>
      <c r="AW345" s="12" t="s">
        <v>33</v>
      </c>
      <c r="AX345" s="12" t="s">
        <v>69</v>
      </c>
      <c r="AY345" s="226" t="s">
        <v>189</v>
      </c>
    </row>
    <row r="346" spans="2:51" s="12" customFormat="1" ht="13.5">
      <c r="B346" s="215"/>
      <c r="C346" s="216"/>
      <c r="D346" s="217" t="s">
        <v>198</v>
      </c>
      <c r="E346" s="218" t="s">
        <v>21</v>
      </c>
      <c r="F346" s="219" t="s">
        <v>943</v>
      </c>
      <c r="G346" s="216"/>
      <c r="H346" s="220">
        <v>7.8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198</v>
      </c>
      <c r="AU346" s="226" t="s">
        <v>80</v>
      </c>
      <c r="AV346" s="12" t="s">
        <v>80</v>
      </c>
      <c r="AW346" s="12" t="s">
        <v>33</v>
      </c>
      <c r="AX346" s="12" t="s">
        <v>69</v>
      </c>
      <c r="AY346" s="226" t="s">
        <v>189</v>
      </c>
    </row>
    <row r="347" spans="2:51" s="12" customFormat="1" ht="13.5">
      <c r="B347" s="215"/>
      <c r="C347" s="216"/>
      <c r="D347" s="217" t="s">
        <v>198</v>
      </c>
      <c r="E347" s="218" t="s">
        <v>21</v>
      </c>
      <c r="F347" s="219" t="s">
        <v>944</v>
      </c>
      <c r="G347" s="216"/>
      <c r="H347" s="220">
        <v>3.6</v>
      </c>
      <c r="I347" s="221"/>
      <c r="J347" s="216"/>
      <c r="K347" s="216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198</v>
      </c>
      <c r="AU347" s="226" t="s">
        <v>80</v>
      </c>
      <c r="AV347" s="12" t="s">
        <v>80</v>
      </c>
      <c r="AW347" s="12" t="s">
        <v>33</v>
      </c>
      <c r="AX347" s="12" t="s">
        <v>69</v>
      </c>
      <c r="AY347" s="226" t="s">
        <v>189</v>
      </c>
    </row>
    <row r="348" spans="2:51" s="13" customFormat="1" ht="13.5">
      <c r="B348" s="227"/>
      <c r="C348" s="228"/>
      <c r="D348" s="217" t="s">
        <v>198</v>
      </c>
      <c r="E348" s="242" t="s">
        <v>21</v>
      </c>
      <c r="F348" s="243" t="s">
        <v>200</v>
      </c>
      <c r="G348" s="228"/>
      <c r="H348" s="244">
        <v>159.9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AT348" s="238" t="s">
        <v>198</v>
      </c>
      <c r="AU348" s="238" t="s">
        <v>80</v>
      </c>
      <c r="AV348" s="13" t="s">
        <v>115</v>
      </c>
      <c r="AW348" s="13" t="s">
        <v>33</v>
      </c>
      <c r="AX348" s="13" t="s">
        <v>69</v>
      </c>
      <c r="AY348" s="238" t="s">
        <v>189</v>
      </c>
    </row>
    <row r="349" spans="2:51" s="12" customFormat="1" ht="13.5">
      <c r="B349" s="215"/>
      <c r="C349" s="216"/>
      <c r="D349" s="217" t="s">
        <v>198</v>
      </c>
      <c r="E349" s="218" t="s">
        <v>21</v>
      </c>
      <c r="F349" s="219" t="s">
        <v>945</v>
      </c>
      <c r="G349" s="216"/>
      <c r="H349" s="220">
        <v>10.4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198</v>
      </c>
      <c r="AU349" s="226" t="s">
        <v>80</v>
      </c>
      <c r="AV349" s="12" t="s">
        <v>80</v>
      </c>
      <c r="AW349" s="12" t="s">
        <v>33</v>
      </c>
      <c r="AX349" s="12" t="s">
        <v>69</v>
      </c>
      <c r="AY349" s="226" t="s">
        <v>189</v>
      </c>
    </row>
    <row r="350" spans="2:51" s="12" customFormat="1" ht="13.5">
      <c r="B350" s="215"/>
      <c r="C350" s="216"/>
      <c r="D350" s="217" t="s">
        <v>198</v>
      </c>
      <c r="E350" s="218" t="s">
        <v>21</v>
      </c>
      <c r="F350" s="219" t="s">
        <v>946</v>
      </c>
      <c r="G350" s="216"/>
      <c r="H350" s="220">
        <v>14.8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198</v>
      </c>
      <c r="AU350" s="226" t="s">
        <v>80</v>
      </c>
      <c r="AV350" s="12" t="s">
        <v>80</v>
      </c>
      <c r="AW350" s="12" t="s">
        <v>33</v>
      </c>
      <c r="AX350" s="12" t="s">
        <v>69</v>
      </c>
      <c r="AY350" s="226" t="s">
        <v>189</v>
      </c>
    </row>
    <row r="351" spans="2:51" s="12" customFormat="1" ht="13.5">
      <c r="B351" s="215"/>
      <c r="C351" s="216"/>
      <c r="D351" s="217" t="s">
        <v>198</v>
      </c>
      <c r="E351" s="218" t="s">
        <v>21</v>
      </c>
      <c r="F351" s="219" t="s">
        <v>947</v>
      </c>
      <c r="G351" s="216"/>
      <c r="H351" s="220">
        <v>10.2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198</v>
      </c>
      <c r="AU351" s="226" t="s">
        <v>80</v>
      </c>
      <c r="AV351" s="12" t="s">
        <v>80</v>
      </c>
      <c r="AW351" s="12" t="s">
        <v>33</v>
      </c>
      <c r="AX351" s="12" t="s">
        <v>69</v>
      </c>
      <c r="AY351" s="226" t="s">
        <v>189</v>
      </c>
    </row>
    <row r="352" spans="2:51" s="12" customFormat="1" ht="13.5">
      <c r="B352" s="215"/>
      <c r="C352" s="216"/>
      <c r="D352" s="217" t="s">
        <v>198</v>
      </c>
      <c r="E352" s="218" t="s">
        <v>21</v>
      </c>
      <c r="F352" s="219" t="s">
        <v>948</v>
      </c>
      <c r="G352" s="216"/>
      <c r="H352" s="220">
        <v>8.4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198</v>
      </c>
      <c r="AU352" s="226" t="s">
        <v>80</v>
      </c>
      <c r="AV352" s="12" t="s">
        <v>80</v>
      </c>
      <c r="AW352" s="12" t="s">
        <v>33</v>
      </c>
      <c r="AX352" s="12" t="s">
        <v>69</v>
      </c>
      <c r="AY352" s="226" t="s">
        <v>189</v>
      </c>
    </row>
    <row r="353" spans="2:51" s="12" customFormat="1" ht="13.5">
      <c r="B353" s="215"/>
      <c r="C353" s="216"/>
      <c r="D353" s="217" t="s">
        <v>198</v>
      </c>
      <c r="E353" s="218" t="s">
        <v>21</v>
      </c>
      <c r="F353" s="219" t="s">
        <v>949</v>
      </c>
      <c r="G353" s="216"/>
      <c r="H353" s="220">
        <v>10.2</v>
      </c>
      <c r="I353" s="221"/>
      <c r="J353" s="216"/>
      <c r="K353" s="216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198</v>
      </c>
      <c r="AU353" s="226" t="s">
        <v>80</v>
      </c>
      <c r="AV353" s="12" t="s">
        <v>80</v>
      </c>
      <c r="AW353" s="12" t="s">
        <v>33</v>
      </c>
      <c r="AX353" s="12" t="s">
        <v>69</v>
      </c>
      <c r="AY353" s="226" t="s">
        <v>189</v>
      </c>
    </row>
    <row r="354" spans="2:51" s="12" customFormat="1" ht="13.5">
      <c r="B354" s="215"/>
      <c r="C354" s="216"/>
      <c r="D354" s="217" t="s">
        <v>198</v>
      </c>
      <c r="E354" s="218" t="s">
        <v>21</v>
      </c>
      <c r="F354" s="219" t="s">
        <v>950</v>
      </c>
      <c r="G354" s="216"/>
      <c r="H354" s="220">
        <v>10.2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198</v>
      </c>
      <c r="AU354" s="226" t="s">
        <v>80</v>
      </c>
      <c r="AV354" s="12" t="s">
        <v>80</v>
      </c>
      <c r="AW354" s="12" t="s">
        <v>33</v>
      </c>
      <c r="AX354" s="12" t="s">
        <v>69</v>
      </c>
      <c r="AY354" s="226" t="s">
        <v>189</v>
      </c>
    </row>
    <row r="355" spans="2:51" s="12" customFormat="1" ht="13.5">
      <c r="B355" s="215"/>
      <c r="C355" s="216"/>
      <c r="D355" s="217" t="s">
        <v>198</v>
      </c>
      <c r="E355" s="218" t="s">
        <v>21</v>
      </c>
      <c r="F355" s="219" t="s">
        <v>951</v>
      </c>
      <c r="G355" s="216"/>
      <c r="H355" s="220">
        <v>8.4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198</v>
      </c>
      <c r="AU355" s="226" t="s">
        <v>80</v>
      </c>
      <c r="AV355" s="12" t="s">
        <v>80</v>
      </c>
      <c r="AW355" s="12" t="s">
        <v>33</v>
      </c>
      <c r="AX355" s="12" t="s">
        <v>69</v>
      </c>
      <c r="AY355" s="226" t="s">
        <v>189</v>
      </c>
    </row>
    <row r="356" spans="2:51" s="12" customFormat="1" ht="13.5">
      <c r="B356" s="215"/>
      <c r="C356" s="216"/>
      <c r="D356" s="217" t="s">
        <v>198</v>
      </c>
      <c r="E356" s="218" t="s">
        <v>21</v>
      </c>
      <c r="F356" s="219" t="s">
        <v>952</v>
      </c>
      <c r="G356" s="216"/>
      <c r="H356" s="220">
        <v>10.2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198</v>
      </c>
      <c r="AU356" s="226" t="s">
        <v>80</v>
      </c>
      <c r="AV356" s="12" t="s">
        <v>80</v>
      </c>
      <c r="AW356" s="12" t="s">
        <v>33</v>
      </c>
      <c r="AX356" s="12" t="s">
        <v>69</v>
      </c>
      <c r="AY356" s="226" t="s">
        <v>189</v>
      </c>
    </row>
    <row r="357" spans="2:51" s="12" customFormat="1" ht="13.5">
      <c r="B357" s="215"/>
      <c r="C357" s="216"/>
      <c r="D357" s="217" t="s">
        <v>198</v>
      </c>
      <c r="E357" s="218" t="s">
        <v>21</v>
      </c>
      <c r="F357" s="219" t="s">
        <v>953</v>
      </c>
      <c r="G357" s="216"/>
      <c r="H357" s="220">
        <v>14.4</v>
      </c>
      <c r="I357" s="221"/>
      <c r="J357" s="216"/>
      <c r="K357" s="216"/>
      <c r="L357" s="222"/>
      <c r="M357" s="223"/>
      <c r="N357" s="224"/>
      <c r="O357" s="224"/>
      <c r="P357" s="224"/>
      <c r="Q357" s="224"/>
      <c r="R357" s="224"/>
      <c r="S357" s="224"/>
      <c r="T357" s="225"/>
      <c r="AT357" s="226" t="s">
        <v>198</v>
      </c>
      <c r="AU357" s="226" t="s">
        <v>80</v>
      </c>
      <c r="AV357" s="12" t="s">
        <v>80</v>
      </c>
      <c r="AW357" s="12" t="s">
        <v>33</v>
      </c>
      <c r="AX357" s="12" t="s">
        <v>69</v>
      </c>
      <c r="AY357" s="226" t="s">
        <v>189</v>
      </c>
    </row>
    <row r="358" spans="2:51" s="12" customFormat="1" ht="13.5">
      <c r="B358" s="215"/>
      <c r="C358" s="216"/>
      <c r="D358" s="217" t="s">
        <v>198</v>
      </c>
      <c r="E358" s="218" t="s">
        <v>21</v>
      </c>
      <c r="F358" s="219" t="s">
        <v>954</v>
      </c>
      <c r="G358" s="216"/>
      <c r="H358" s="220">
        <v>8.7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198</v>
      </c>
      <c r="AU358" s="226" t="s">
        <v>80</v>
      </c>
      <c r="AV358" s="12" t="s">
        <v>80</v>
      </c>
      <c r="AW358" s="12" t="s">
        <v>33</v>
      </c>
      <c r="AX358" s="12" t="s">
        <v>69</v>
      </c>
      <c r="AY358" s="226" t="s">
        <v>189</v>
      </c>
    </row>
    <row r="359" spans="2:51" s="12" customFormat="1" ht="13.5">
      <c r="B359" s="215"/>
      <c r="C359" s="216"/>
      <c r="D359" s="217" t="s">
        <v>198</v>
      </c>
      <c r="E359" s="218" t="s">
        <v>21</v>
      </c>
      <c r="F359" s="219" t="s">
        <v>955</v>
      </c>
      <c r="G359" s="216"/>
      <c r="H359" s="220">
        <v>7.8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198</v>
      </c>
      <c r="AU359" s="226" t="s">
        <v>80</v>
      </c>
      <c r="AV359" s="12" t="s">
        <v>80</v>
      </c>
      <c r="AW359" s="12" t="s">
        <v>33</v>
      </c>
      <c r="AX359" s="12" t="s">
        <v>69</v>
      </c>
      <c r="AY359" s="226" t="s">
        <v>189</v>
      </c>
    </row>
    <row r="360" spans="2:51" s="12" customFormat="1" ht="13.5">
      <c r="B360" s="215"/>
      <c r="C360" s="216"/>
      <c r="D360" s="217" t="s">
        <v>198</v>
      </c>
      <c r="E360" s="218" t="s">
        <v>21</v>
      </c>
      <c r="F360" s="219" t="s">
        <v>956</v>
      </c>
      <c r="G360" s="216"/>
      <c r="H360" s="220">
        <v>7.8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198</v>
      </c>
      <c r="AU360" s="226" t="s">
        <v>80</v>
      </c>
      <c r="AV360" s="12" t="s">
        <v>80</v>
      </c>
      <c r="AW360" s="12" t="s">
        <v>33</v>
      </c>
      <c r="AX360" s="12" t="s">
        <v>69</v>
      </c>
      <c r="AY360" s="226" t="s">
        <v>189</v>
      </c>
    </row>
    <row r="361" spans="2:51" s="13" customFormat="1" ht="13.5">
      <c r="B361" s="227"/>
      <c r="C361" s="228"/>
      <c r="D361" s="217" t="s">
        <v>198</v>
      </c>
      <c r="E361" s="242" t="s">
        <v>21</v>
      </c>
      <c r="F361" s="243" t="s">
        <v>200</v>
      </c>
      <c r="G361" s="228"/>
      <c r="H361" s="244">
        <v>121.5</v>
      </c>
      <c r="I361" s="233"/>
      <c r="J361" s="228"/>
      <c r="K361" s="228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198</v>
      </c>
      <c r="AU361" s="238" t="s">
        <v>80</v>
      </c>
      <c r="AV361" s="13" t="s">
        <v>115</v>
      </c>
      <c r="AW361" s="13" t="s">
        <v>33</v>
      </c>
      <c r="AX361" s="13" t="s">
        <v>69</v>
      </c>
      <c r="AY361" s="238" t="s">
        <v>189</v>
      </c>
    </row>
    <row r="362" spans="2:51" s="12" customFormat="1" ht="13.5">
      <c r="B362" s="215"/>
      <c r="C362" s="216"/>
      <c r="D362" s="217" t="s">
        <v>198</v>
      </c>
      <c r="E362" s="218" t="s">
        <v>21</v>
      </c>
      <c r="F362" s="219" t="s">
        <v>957</v>
      </c>
      <c r="G362" s="216"/>
      <c r="H362" s="220">
        <v>12</v>
      </c>
      <c r="I362" s="221"/>
      <c r="J362" s="216"/>
      <c r="K362" s="216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198</v>
      </c>
      <c r="AU362" s="226" t="s">
        <v>80</v>
      </c>
      <c r="AV362" s="12" t="s">
        <v>80</v>
      </c>
      <c r="AW362" s="12" t="s">
        <v>33</v>
      </c>
      <c r="AX362" s="12" t="s">
        <v>69</v>
      </c>
      <c r="AY362" s="226" t="s">
        <v>189</v>
      </c>
    </row>
    <row r="363" spans="2:51" s="12" customFormat="1" ht="13.5">
      <c r="B363" s="215"/>
      <c r="C363" s="216"/>
      <c r="D363" s="217" t="s">
        <v>198</v>
      </c>
      <c r="E363" s="218" t="s">
        <v>21</v>
      </c>
      <c r="F363" s="219" t="s">
        <v>958</v>
      </c>
      <c r="G363" s="216"/>
      <c r="H363" s="220">
        <v>10.2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198</v>
      </c>
      <c r="AU363" s="226" t="s">
        <v>80</v>
      </c>
      <c r="AV363" s="12" t="s">
        <v>80</v>
      </c>
      <c r="AW363" s="12" t="s">
        <v>33</v>
      </c>
      <c r="AX363" s="12" t="s">
        <v>69</v>
      </c>
      <c r="AY363" s="226" t="s">
        <v>189</v>
      </c>
    </row>
    <row r="364" spans="2:51" s="12" customFormat="1" ht="13.5">
      <c r="B364" s="215"/>
      <c r="C364" s="216"/>
      <c r="D364" s="217" t="s">
        <v>198</v>
      </c>
      <c r="E364" s="218" t="s">
        <v>21</v>
      </c>
      <c r="F364" s="219" t="s">
        <v>959</v>
      </c>
      <c r="G364" s="216"/>
      <c r="H364" s="220">
        <v>10.2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198</v>
      </c>
      <c r="AU364" s="226" t="s">
        <v>80</v>
      </c>
      <c r="AV364" s="12" t="s">
        <v>80</v>
      </c>
      <c r="AW364" s="12" t="s">
        <v>33</v>
      </c>
      <c r="AX364" s="12" t="s">
        <v>69</v>
      </c>
      <c r="AY364" s="226" t="s">
        <v>189</v>
      </c>
    </row>
    <row r="365" spans="2:51" s="12" customFormat="1" ht="13.5">
      <c r="B365" s="215"/>
      <c r="C365" s="216"/>
      <c r="D365" s="217" t="s">
        <v>198</v>
      </c>
      <c r="E365" s="218" t="s">
        <v>21</v>
      </c>
      <c r="F365" s="219" t="s">
        <v>960</v>
      </c>
      <c r="G365" s="216"/>
      <c r="H365" s="220">
        <v>6.3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198</v>
      </c>
      <c r="AU365" s="226" t="s">
        <v>80</v>
      </c>
      <c r="AV365" s="12" t="s">
        <v>80</v>
      </c>
      <c r="AW365" s="12" t="s">
        <v>33</v>
      </c>
      <c r="AX365" s="12" t="s">
        <v>69</v>
      </c>
      <c r="AY365" s="226" t="s">
        <v>189</v>
      </c>
    </row>
    <row r="366" spans="2:51" s="12" customFormat="1" ht="13.5">
      <c r="B366" s="215"/>
      <c r="C366" s="216"/>
      <c r="D366" s="217" t="s">
        <v>198</v>
      </c>
      <c r="E366" s="218" t="s">
        <v>21</v>
      </c>
      <c r="F366" s="219" t="s">
        <v>961</v>
      </c>
      <c r="G366" s="216"/>
      <c r="H366" s="220">
        <v>12.4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198</v>
      </c>
      <c r="AU366" s="226" t="s">
        <v>80</v>
      </c>
      <c r="AV366" s="12" t="s">
        <v>80</v>
      </c>
      <c r="AW366" s="12" t="s">
        <v>33</v>
      </c>
      <c r="AX366" s="12" t="s">
        <v>69</v>
      </c>
      <c r="AY366" s="226" t="s">
        <v>189</v>
      </c>
    </row>
    <row r="367" spans="2:51" s="12" customFormat="1" ht="13.5">
      <c r="B367" s="215"/>
      <c r="C367" s="216"/>
      <c r="D367" s="217" t="s">
        <v>198</v>
      </c>
      <c r="E367" s="218" t="s">
        <v>21</v>
      </c>
      <c r="F367" s="219" t="s">
        <v>962</v>
      </c>
      <c r="G367" s="216"/>
      <c r="H367" s="220">
        <v>34.9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198</v>
      </c>
      <c r="AU367" s="226" t="s">
        <v>80</v>
      </c>
      <c r="AV367" s="12" t="s">
        <v>80</v>
      </c>
      <c r="AW367" s="12" t="s">
        <v>33</v>
      </c>
      <c r="AX367" s="12" t="s">
        <v>69</v>
      </c>
      <c r="AY367" s="226" t="s">
        <v>189</v>
      </c>
    </row>
    <row r="368" spans="2:51" s="12" customFormat="1" ht="13.5">
      <c r="B368" s="215"/>
      <c r="C368" s="216"/>
      <c r="D368" s="217" t="s">
        <v>198</v>
      </c>
      <c r="E368" s="218" t="s">
        <v>21</v>
      </c>
      <c r="F368" s="219" t="s">
        <v>963</v>
      </c>
      <c r="G368" s="216"/>
      <c r="H368" s="220">
        <v>6.6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198</v>
      </c>
      <c r="AU368" s="226" t="s">
        <v>80</v>
      </c>
      <c r="AV368" s="12" t="s">
        <v>80</v>
      </c>
      <c r="AW368" s="12" t="s">
        <v>33</v>
      </c>
      <c r="AX368" s="12" t="s">
        <v>69</v>
      </c>
      <c r="AY368" s="226" t="s">
        <v>189</v>
      </c>
    </row>
    <row r="369" spans="2:51" s="12" customFormat="1" ht="13.5">
      <c r="B369" s="215"/>
      <c r="C369" s="216"/>
      <c r="D369" s="217" t="s">
        <v>198</v>
      </c>
      <c r="E369" s="218" t="s">
        <v>21</v>
      </c>
      <c r="F369" s="219" t="s">
        <v>964</v>
      </c>
      <c r="G369" s="216"/>
      <c r="H369" s="220">
        <v>7.8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198</v>
      </c>
      <c r="AU369" s="226" t="s">
        <v>80</v>
      </c>
      <c r="AV369" s="12" t="s">
        <v>80</v>
      </c>
      <c r="AW369" s="12" t="s">
        <v>33</v>
      </c>
      <c r="AX369" s="12" t="s">
        <v>69</v>
      </c>
      <c r="AY369" s="226" t="s">
        <v>189</v>
      </c>
    </row>
    <row r="370" spans="2:51" s="12" customFormat="1" ht="13.5">
      <c r="B370" s="215"/>
      <c r="C370" s="216"/>
      <c r="D370" s="217" t="s">
        <v>198</v>
      </c>
      <c r="E370" s="218" t="s">
        <v>21</v>
      </c>
      <c r="F370" s="219" t="s">
        <v>965</v>
      </c>
      <c r="G370" s="216"/>
      <c r="H370" s="220">
        <v>12.3</v>
      </c>
      <c r="I370" s="221"/>
      <c r="J370" s="216"/>
      <c r="K370" s="216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198</v>
      </c>
      <c r="AU370" s="226" t="s">
        <v>80</v>
      </c>
      <c r="AV370" s="12" t="s">
        <v>80</v>
      </c>
      <c r="AW370" s="12" t="s">
        <v>33</v>
      </c>
      <c r="AX370" s="12" t="s">
        <v>69</v>
      </c>
      <c r="AY370" s="226" t="s">
        <v>189</v>
      </c>
    </row>
    <row r="371" spans="2:51" s="12" customFormat="1" ht="13.5">
      <c r="B371" s="215"/>
      <c r="C371" s="216"/>
      <c r="D371" s="217" t="s">
        <v>198</v>
      </c>
      <c r="E371" s="218" t="s">
        <v>21</v>
      </c>
      <c r="F371" s="219" t="s">
        <v>966</v>
      </c>
      <c r="G371" s="216"/>
      <c r="H371" s="220">
        <v>17.4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198</v>
      </c>
      <c r="AU371" s="226" t="s">
        <v>80</v>
      </c>
      <c r="AV371" s="12" t="s">
        <v>80</v>
      </c>
      <c r="AW371" s="12" t="s">
        <v>33</v>
      </c>
      <c r="AX371" s="12" t="s">
        <v>69</v>
      </c>
      <c r="AY371" s="226" t="s">
        <v>189</v>
      </c>
    </row>
    <row r="372" spans="2:51" s="12" customFormat="1" ht="13.5">
      <c r="B372" s="215"/>
      <c r="C372" s="216"/>
      <c r="D372" s="217" t="s">
        <v>198</v>
      </c>
      <c r="E372" s="218" t="s">
        <v>21</v>
      </c>
      <c r="F372" s="219" t="s">
        <v>967</v>
      </c>
      <c r="G372" s="216"/>
      <c r="H372" s="220">
        <v>53.1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198</v>
      </c>
      <c r="AU372" s="226" t="s">
        <v>80</v>
      </c>
      <c r="AV372" s="12" t="s">
        <v>80</v>
      </c>
      <c r="AW372" s="12" t="s">
        <v>33</v>
      </c>
      <c r="AX372" s="12" t="s">
        <v>69</v>
      </c>
      <c r="AY372" s="226" t="s">
        <v>189</v>
      </c>
    </row>
    <row r="373" spans="2:51" s="12" customFormat="1" ht="13.5">
      <c r="B373" s="215"/>
      <c r="C373" s="216"/>
      <c r="D373" s="217" t="s">
        <v>198</v>
      </c>
      <c r="E373" s="218" t="s">
        <v>21</v>
      </c>
      <c r="F373" s="219" t="s">
        <v>968</v>
      </c>
      <c r="G373" s="216"/>
      <c r="H373" s="220">
        <v>15.6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198</v>
      </c>
      <c r="AU373" s="226" t="s">
        <v>80</v>
      </c>
      <c r="AV373" s="12" t="s">
        <v>80</v>
      </c>
      <c r="AW373" s="12" t="s">
        <v>33</v>
      </c>
      <c r="AX373" s="12" t="s">
        <v>69</v>
      </c>
      <c r="AY373" s="226" t="s">
        <v>189</v>
      </c>
    </row>
    <row r="374" spans="2:51" s="12" customFormat="1" ht="13.5">
      <c r="B374" s="215"/>
      <c r="C374" s="216"/>
      <c r="D374" s="217" t="s">
        <v>198</v>
      </c>
      <c r="E374" s="218" t="s">
        <v>21</v>
      </c>
      <c r="F374" s="219" t="s">
        <v>969</v>
      </c>
      <c r="G374" s="216"/>
      <c r="H374" s="220">
        <v>16.2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198</v>
      </c>
      <c r="AU374" s="226" t="s">
        <v>80</v>
      </c>
      <c r="AV374" s="12" t="s">
        <v>80</v>
      </c>
      <c r="AW374" s="12" t="s">
        <v>33</v>
      </c>
      <c r="AX374" s="12" t="s">
        <v>69</v>
      </c>
      <c r="AY374" s="226" t="s">
        <v>189</v>
      </c>
    </row>
    <row r="375" spans="2:51" s="12" customFormat="1" ht="13.5">
      <c r="B375" s="215"/>
      <c r="C375" s="216"/>
      <c r="D375" s="217" t="s">
        <v>198</v>
      </c>
      <c r="E375" s="218" t="s">
        <v>21</v>
      </c>
      <c r="F375" s="219" t="s">
        <v>970</v>
      </c>
      <c r="G375" s="216"/>
      <c r="H375" s="220">
        <v>24.6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198</v>
      </c>
      <c r="AU375" s="226" t="s">
        <v>80</v>
      </c>
      <c r="AV375" s="12" t="s">
        <v>80</v>
      </c>
      <c r="AW375" s="12" t="s">
        <v>33</v>
      </c>
      <c r="AX375" s="12" t="s">
        <v>69</v>
      </c>
      <c r="AY375" s="226" t="s">
        <v>189</v>
      </c>
    </row>
    <row r="376" spans="2:51" s="12" customFormat="1" ht="13.5">
      <c r="B376" s="215"/>
      <c r="C376" s="216"/>
      <c r="D376" s="217" t="s">
        <v>198</v>
      </c>
      <c r="E376" s="218" t="s">
        <v>21</v>
      </c>
      <c r="F376" s="219" t="s">
        <v>971</v>
      </c>
      <c r="G376" s="216"/>
      <c r="H376" s="220">
        <v>15.8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198</v>
      </c>
      <c r="AU376" s="226" t="s">
        <v>80</v>
      </c>
      <c r="AV376" s="12" t="s">
        <v>80</v>
      </c>
      <c r="AW376" s="12" t="s">
        <v>33</v>
      </c>
      <c r="AX376" s="12" t="s">
        <v>69</v>
      </c>
      <c r="AY376" s="226" t="s">
        <v>189</v>
      </c>
    </row>
    <row r="377" spans="2:51" s="12" customFormat="1" ht="13.5">
      <c r="B377" s="215"/>
      <c r="C377" s="216"/>
      <c r="D377" s="217" t="s">
        <v>198</v>
      </c>
      <c r="E377" s="218" t="s">
        <v>21</v>
      </c>
      <c r="F377" s="219" t="s">
        <v>972</v>
      </c>
      <c r="G377" s="216"/>
      <c r="H377" s="220">
        <v>14.1</v>
      </c>
      <c r="I377" s="221"/>
      <c r="J377" s="216"/>
      <c r="K377" s="216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198</v>
      </c>
      <c r="AU377" s="226" t="s">
        <v>80</v>
      </c>
      <c r="AV377" s="12" t="s">
        <v>80</v>
      </c>
      <c r="AW377" s="12" t="s">
        <v>33</v>
      </c>
      <c r="AX377" s="12" t="s">
        <v>69</v>
      </c>
      <c r="AY377" s="226" t="s">
        <v>189</v>
      </c>
    </row>
    <row r="378" spans="2:51" s="12" customFormat="1" ht="13.5">
      <c r="B378" s="215"/>
      <c r="C378" s="216"/>
      <c r="D378" s="217" t="s">
        <v>198</v>
      </c>
      <c r="E378" s="218" t="s">
        <v>21</v>
      </c>
      <c r="F378" s="219" t="s">
        <v>973</v>
      </c>
      <c r="G378" s="216"/>
      <c r="H378" s="220">
        <v>5.3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198</v>
      </c>
      <c r="AU378" s="226" t="s">
        <v>80</v>
      </c>
      <c r="AV378" s="12" t="s">
        <v>80</v>
      </c>
      <c r="AW378" s="12" t="s">
        <v>33</v>
      </c>
      <c r="AX378" s="12" t="s">
        <v>69</v>
      </c>
      <c r="AY378" s="226" t="s">
        <v>189</v>
      </c>
    </row>
    <row r="379" spans="2:51" s="12" customFormat="1" ht="13.5">
      <c r="B379" s="215"/>
      <c r="C379" s="216"/>
      <c r="D379" s="217" t="s">
        <v>198</v>
      </c>
      <c r="E379" s="218" t="s">
        <v>21</v>
      </c>
      <c r="F379" s="219" t="s">
        <v>974</v>
      </c>
      <c r="G379" s="216"/>
      <c r="H379" s="220">
        <v>12.5</v>
      </c>
      <c r="I379" s="221"/>
      <c r="J379" s="216"/>
      <c r="K379" s="216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198</v>
      </c>
      <c r="AU379" s="226" t="s">
        <v>80</v>
      </c>
      <c r="AV379" s="12" t="s">
        <v>80</v>
      </c>
      <c r="AW379" s="12" t="s">
        <v>33</v>
      </c>
      <c r="AX379" s="12" t="s">
        <v>69</v>
      </c>
      <c r="AY379" s="226" t="s">
        <v>189</v>
      </c>
    </row>
    <row r="380" spans="2:51" s="13" customFormat="1" ht="13.5">
      <c r="B380" s="227"/>
      <c r="C380" s="228"/>
      <c r="D380" s="217" t="s">
        <v>198</v>
      </c>
      <c r="E380" s="242" t="s">
        <v>21</v>
      </c>
      <c r="F380" s="243" t="s">
        <v>200</v>
      </c>
      <c r="G380" s="228"/>
      <c r="H380" s="244">
        <v>287.3</v>
      </c>
      <c r="I380" s="233"/>
      <c r="J380" s="228"/>
      <c r="K380" s="228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198</v>
      </c>
      <c r="AU380" s="238" t="s">
        <v>80</v>
      </c>
      <c r="AV380" s="13" t="s">
        <v>115</v>
      </c>
      <c r="AW380" s="13" t="s">
        <v>33</v>
      </c>
      <c r="AX380" s="13" t="s">
        <v>69</v>
      </c>
      <c r="AY380" s="238" t="s">
        <v>189</v>
      </c>
    </row>
    <row r="381" spans="2:51" s="12" customFormat="1" ht="13.5">
      <c r="B381" s="215"/>
      <c r="C381" s="216"/>
      <c r="D381" s="217" t="s">
        <v>198</v>
      </c>
      <c r="E381" s="218" t="s">
        <v>21</v>
      </c>
      <c r="F381" s="219" t="s">
        <v>975</v>
      </c>
      <c r="G381" s="216"/>
      <c r="H381" s="220">
        <v>15.6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198</v>
      </c>
      <c r="AU381" s="226" t="s">
        <v>80</v>
      </c>
      <c r="AV381" s="12" t="s">
        <v>80</v>
      </c>
      <c r="AW381" s="12" t="s">
        <v>33</v>
      </c>
      <c r="AX381" s="12" t="s">
        <v>69</v>
      </c>
      <c r="AY381" s="226" t="s">
        <v>189</v>
      </c>
    </row>
    <row r="382" spans="2:51" s="13" customFormat="1" ht="13.5">
      <c r="B382" s="227"/>
      <c r="C382" s="228"/>
      <c r="D382" s="217" t="s">
        <v>198</v>
      </c>
      <c r="E382" s="242" t="s">
        <v>21</v>
      </c>
      <c r="F382" s="243" t="s">
        <v>200</v>
      </c>
      <c r="G382" s="228"/>
      <c r="H382" s="244">
        <v>15.6</v>
      </c>
      <c r="I382" s="233"/>
      <c r="J382" s="228"/>
      <c r="K382" s="228"/>
      <c r="L382" s="234"/>
      <c r="M382" s="235"/>
      <c r="N382" s="236"/>
      <c r="O382" s="236"/>
      <c r="P382" s="236"/>
      <c r="Q382" s="236"/>
      <c r="R382" s="236"/>
      <c r="S382" s="236"/>
      <c r="T382" s="237"/>
      <c r="AT382" s="238" t="s">
        <v>198</v>
      </c>
      <c r="AU382" s="238" t="s">
        <v>80</v>
      </c>
      <c r="AV382" s="13" t="s">
        <v>115</v>
      </c>
      <c r="AW382" s="13" t="s">
        <v>33</v>
      </c>
      <c r="AX382" s="13" t="s">
        <v>69</v>
      </c>
      <c r="AY382" s="238" t="s">
        <v>189</v>
      </c>
    </row>
    <row r="383" spans="2:51" s="14" customFormat="1" ht="13.5">
      <c r="B383" s="245"/>
      <c r="C383" s="246"/>
      <c r="D383" s="217" t="s">
        <v>198</v>
      </c>
      <c r="E383" s="280" t="s">
        <v>21</v>
      </c>
      <c r="F383" s="281" t="s">
        <v>239</v>
      </c>
      <c r="G383" s="246"/>
      <c r="H383" s="282">
        <v>584.3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AT383" s="255" t="s">
        <v>198</v>
      </c>
      <c r="AU383" s="255" t="s">
        <v>80</v>
      </c>
      <c r="AV383" s="14" t="s">
        <v>196</v>
      </c>
      <c r="AW383" s="14" t="s">
        <v>33</v>
      </c>
      <c r="AX383" s="14" t="s">
        <v>76</v>
      </c>
      <c r="AY383" s="255" t="s">
        <v>189</v>
      </c>
    </row>
    <row r="384" spans="2:63" s="11" customFormat="1" ht="29.85" customHeight="1">
      <c r="B384" s="186"/>
      <c r="C384" s="187"/>
      <c r="D384" s="200" t="s">
        <v>68</v>
      </c>
      <c r="E384" s="201" t="s">
        <v>498</v>
      </c>
      <c r="F384" s="201" t="s">
        <v>976</v>
      </c>
      <c r="G384" s="187"/>
      <c r="H384" s="187"/>
      <c r="I384" s="190"/>
      <c r="J384" s="202">
        <f>BK384</f>
        <v>0</v>
      </c>
      <c r="K384" s="187"/>
      <c r="L384" s="192"/>
      <c r="M384" s="193"/>
      <c r="N384" s="194"/>
      <c r="O384" s="194"/>
      <c r="P384" s="195">
        <f>SUM(P385:P551)</f>
        <v>0</v>
      </c>
      <c r="Q384" s="194"/>
      <c r="R384" s="195">
        <f>SUM(R385:R551)</f>
        <v>83.8175822</v>
      </c>
      <c r="S384" s="194"/>
      <c r="T384" s="196">
        <f>SUM(T385:T551)</f>
        <v>0</v>
      </c>
      <c r="AR384" s="197" t="s">
        <v>76</v>
      </c>
      <c r="AT384" s="198" t="s">
        <v>68</v>
      </c>
      <c r="AU384" s="198" t="s">
        <v>76</v>
      </c>
      <c r="AY384" s="197" t="s">
        <v>189</v>
      </c>
      <c r="BK384" s="199">
        <f>SUM(BK385:BK551)</f>
        <v>0</v>
      </c>
    </row>
    <row r="385" spans="2:65" s="1" customFormat="1" ht="22.5" customHeight="1">
      <c r="B385" s="42"/>
      <c r="C385" s="203" t="s">
        <v>379</v>
      </c>
      <c r="D385" s="203" t="s">
        <v>191</v>
      </c>
      <c r="E385" s="204" t="s">
        <v>977</v>
      </c>
      <c r="F385" s="205" t="s">
        <v>978</v>
      </c>
      <c r="G385" s="206" t="s">
        <v>194</v>
      </c>
      <c r="H385" s="207">
        <v>508.2</v>
      </c>
      <c r="I385" s="208"/>
      <c r="J385" s="209">
        <f>ROUND(I385*H385,2)</f>
        <v>0</v>
      </c>
      <c r="K385" s="205" t="s">
        <v>195</v>
      </c>
      <c r="L385" s="62"/>
      <c r="M385" s="210" t="s">
        <v>21</v>
      </c>
      <c r="N385" s="211" t="s">
        <v>40</v>
      </c>
      <c r="O385" s="43"/>
      <c r="P385" s="212">
        <f>O385*H385</f>
        <v>0</v>
      </c>
      <c r="Q385" s="212">
        <v>0.00489</v>
      </c>
      <c r="R385" s="212">
        <f>Q385*H385</f>
        <v>2.4850980000000003</v>
      </c>
      <c r="S385" s="212">
        <v>0</v>
      </c>
      <c r="T385" s="213">
        <f>S385*H385</f>
        <v>0</v>
      </c>
      <c r="AR385" s="25" t="s">
        <v>196</v>
      </c>
      <c r="AT385" s="25" t="s">
        <v>191</v>
      </c>
      <c r="AU385" s="25" t="s">
        <v>80</v>
      </c>
      <c r="AY385" s="25" t="s">
        <v>189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25" t="s">
        <v>76</v>
      </c>
      <c r="BK385" s="214">
        <f>ROUND(I385*H385,2)</f>
        <v>0</v>
      </c>
      <c r="BL385" s="25" t="s">
        <v>196</v>
      </c>
      <c r="BM385" s="25" t="s">
        <v>979</v>
      </c>
    </row>
    <row r="386" spans="2:51" s="12" customFormat="1" ht="13.5">
      <c r="B386" s="215"/>
      <c r="C386" s="216"/>
      <c r="D386" s="217" t="s">
        <v>198</v>
      </c>
      <c r="E386" s="218" t="s">
        <v>21</v>
      </c>
      <c r="F386" s="219" t="s">
        <v>980</v>
      </c>
      <c r="G386" s="216"/>
      <c r="H386" s="220">
        <v>13.8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198</v>
      </c>
      <c r="AU386" s="226" t="s">
        <v>80</v>
      </c>
      <c r="AV386" s="12" t="s">
        <v>80</v>
      </c>
      <c r="AW386" s="12" t="s">
        <v>33</v>
      </c>
      <c r="AX386" s="12" t="s">
        <v>69</v>
      </c>
      <c r="AY386" s="226" t="s">
        <v>189</v>
      </c>
    </row>
    <row r="387" spans="2:51" s="12" customFormat="1" ht="13.5">
      <c r="B387" s="215"/>
      <c r="C387" s="216"/>
      <c r="D387" s="217" t="s">
        <v>198</v>
      </c>
      <c r="E387" s="218" t="s">
        <v>21</v>
      </c>
      <c r="F387" s="219" t="s">
        <v>981</v>
      </c>
      <c r="G387" s="216"/>
      <c r="H387" s="220">
        <v>7.7</v>
      </c>
      <c r="I387" s="221"/>
      <c r="J387" s="216"/>
      <c r="K387" s="216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198</v>
      </c>
      <c r="AU387" s="226" t="s">
        <v>80</v>
      </c>
      <c r="AV387" s="12" t="s">
        <v>80</v>
      </c>
      <c r="AW387" s="12" t="s">
        <v>33</v>
      </c>
      <c r="AX387" s="12" t="s">
        <v>69</v>
      </c>
      <c r="AY387" s="226" t="s">
        <v>189</v>
      </c>
    </row>
    <row r="388" spans="2:51" s="12" customFormat="1" ht="13.5">
      <c r="B388" s="215"/>
      <c r="C388" s="216"/>
      <c r="D388" s="217" t="s">
        <v>198</v>
      </c>
      <c r="E388" s="218" t="s">
        <v>21</v>
      </c>
      <c r="F388" s="219" t="s">
        <v>982</v>
      </c>
      <c r="G388" s="216"/>
      <c r="H388" s="220">
        <v>8.1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198</v>
      </c>
      <c r="AU388" s="226" t="s">
        <v>80</v>
      </c>
      <c r="AV388" s="12" t="s">
        <v>80</v>
      </c>
      <c r="AW388" s="12" t="s">
        <v>33</v>
      </c>
      <c r="AX388" s="12" t="s">
        <v>69</v>
      </c>
      <c r="AY388" s="226" t="s">
        <v>189</v>
      </c>
    </row>
    <row r="389" spans="2:51" s="12" customFormat="1" ht="13.5">
      <c r="B389" s="215"/>
      <c r="C389" s="216"/>
      <c r="D389" s="217" t="s">
        <v>198</v>
      </c>
      <c r="E389" s="218" t="s">
        <v>21</v>
      </c>
      <c r="F389" s="219" t="s">
        <v>983</v>
      </c>
      <c r="G389" s="216"/>
      <c r="H389" s="220">
        <v>8.2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198</v>
      </c>
      <c r="AU389" s="226" t="s">
        <v>80</v>
      </c>
      <c r="AV389" s="12" t="s">
        <v>80</v>
      </c>
      <c r="AW389" s="12" t="s">
        <v>33</v>
      </c>
      <c r="AX389" s="12" t="s">
        <v>69</v>
      </c>
      <c r="AY389" s="226" t="s">
        <v>189</v>
      </c>
    </row>
    <row r="390" spans="2:51" s="12" customFormat="1" ht="13.5">
      <c r="B390" s="215"/>
      <c r="C390" s="216"/>
      <c r="D390" s="217" t="s">
        <v>198</v>
      </c>
      <c r="E390" s="218" t="s">
        <v>21</v>
      </c>
      <c r="F390" s="219" t="s">
        <v>984</v>
      </c>
      <c r="G390" s="216"/>
      <c r="H390" s="220">
        <v>9.7</v>
      </c>
      <c r="I390" s="221"/>
      <c r="J390" s="216"/>
      <c r="K390" s="216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198</v>
      </c>
      <c r="AU390" s="226" t="s">
        <v>80</v>
      </c>
      <c r="AV390" s="12" t="s">
        <v>80</v>
      </c>
      <c r="AW390" s="12" t="s">
        <v>33</v>
      </c>
      <c r="AX390" s="12" t="s">
        <v>69</v>
      </c>
      <c r="AY390" s="226" t="s">
        <v>189</v>
      </c>
    </row>
    <row r="391" spans="2:51" s="12" customFormat="1" ht="13.5">
      <c r="B391" s="215"/>
      <c r="C391" s="216"/>
      <c r="D391" s="217" t="s">
        <v>198</v>
      </c>
      <c r="E391" s="218" t="s">
        <v>21</v>
      </c>
      <c r="F391" s="219" t="s">
        <v>985</v>
      </c>
      <c r="G391" s="216"/>
      <c r="H391" s="220">
        <v>7.4</v>
      </c>
      <c r="I391" s="221"/>
      <c r="J391" s="216"/>
      <c r="K391" s="216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198</v>
      </c>
      <c r="AU391" s="226" t="s">
        <v>80</v>
      </c>
      <c r="AV391" s="12" t="s">
        <v>80</v>
      </c>
      <c r="AW391" s="12" t="s">
        <v>33</v>
      </c>
      <c r="AX391" s="12" t="s">
        <v>69</v>
      </c>
      <c r="AY391" s="226" t="s">
        <v>189</v>
      </c>
    </row>
    <row r="392" spans="2:51" s="12" customFormat="1" ht="13.5">
      <c r="B392" s="215"/>
      <c r="C392" s="216"/>
      <c r="D392" s="217" t="s">
        <v>198</v>
      </c>
      <c r="E392" s="218" t="s">
        <v>21</v>
      </c>
      <c r="F392" s="219" t="s">
        <v>986</v>
      </c>
      <c r="G392" s="216"/>
      <c r="H392" s="220">
        <v>9.1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198</v>
      </c>
      <c r="AU392" s="226" t="s">
        <v>80</v>
      </c>
      <c r="AV392" s="12" t="s">
        <v>80</v>
      </c>
      <c r="AW392" s="12" t="s">
        <v>33</v>
      </c>
      <c r="AX392" s="12" t="s">
        <v>69</v>
      </c>
      <c r="AY392" s="226" t="s">
        <v>189</v>
      </c>
    </row>
    <row r="393" spans="2:51" s="12" customFormat="1" ht="13.5">
      <c r="B393" s="215"/>
      <c r="C393" s="216"/>
      <c r="D393" s="217" t="s">
        <v>198</v>
      </c>
      <c r="E393" s="218" t="s">
        <v>21</v>
      </c>
      <c r="F393" s="219" t="s">
        <v>987</v>
      </c>
      <c r="G393" s="216"/>
      <c r="H393" s="220">
        <v>7.7</v>
      </c>
      <c r="I393" s="221"/>
      <c r="J393" s="216"/>
      <c r="K393" s="216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198</v>
      </c>
      <c r="AU393" s="226" t="s">
        <v>80</v>
      </c>
      <c r="AV393" s="12" t="s">
        <v>80</v>
      </c>
      <c r="AW393" s="12" t="s">
        <v>33</v>
      </c>
      <c r="AX393" s="12" t="s">
        <v>69</v>
      </c>
      <c r="AY393" s="226" t="s">
        <v>189</v>
      </c>
    </row>
    <row r="394" spans="2:51" s="12" customFormat="1" ht="13.5">
      <c r="B394" s="215"/>
      <c r="C394" s="216"/>
      <c r="D394" s="217" t="s">
        <v>198</v>
      </c>
      <c r="E394" s="218" t="s">
        <v>21</v>
      </c>
      <c r="F394" s="219" t="s">
        <v>988</v>
      </c>
      <c r="G394" s="216"/>
      <c r="H394" s="220">
        <v>16.8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198</v>
      </c>
      <c r="AU394" s="226" t="s">
        <v>80</v>
      </c>
      <c r="AV394" s="12" t="s">
        <v>80</v>
      </c>
      <c r="AW394" s="12" t="s">
        <v>33</v>
      </c>
      <c r="AX394" s="12" t="s">
        <v>69</v>
      </c>
      <c r="AY394" s="226" t="s">
        <v>189</v>
      </c>
    </row>
    <row r="395" spans="2:51" s="12" customFormat="1" ht="13.5">
      <c r="B395" s="215"/>
      <c r="C395" s="216"/>
      <c r="D395" s="217" t="s">
        <v>198</v>
      </c>
      <c r="E395" s="218" t="s">
        <v>21</v>
      </c>
      <c r="F395" s="219" t="s">
        <v>989</v>
      </c>
      <c r="G395" s="216"/>
      <c r="H395" s="220">
        <v>33.4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198</v>
      </c>
      <c r="AU395" s="226" t="s">
        <v>80</v>
      </c>
      <c r="AV395" s="12" t="s">
        <v>80</v>
      </c>
      <c r="AW395" s="12" t="s">
        <v>33</v>
      </c>
      <c r="AX395" s="12" t="s">
        <v>69</v>
      </c>
      <c r="AY395" s="226" t="s">
        <v>189</v>
      </c>
    </row>
    <row r="396" spans="2:51" s="12" customFormat="1" ht="13.5">
      <c r="B396" s="215"/>
      <c r="C396" s="216"/>
      <c r="D396" s="217" t="s">
        <v>198</v>
      </c>
      <c r="E396" s="218" t="s">
        <v>21</v>
      </c>
      <c r="F396" s="219" t="s">
        <v>990</v>
      </c>
      <c r="G396" s="216"/>
      <c r="H396" s="220">
        <v>69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198</v>
      </c>
      <c r="AU396" s="226" t="s">
        <v>80</v>
      </c>
      <c r="AV396" s="12" t="s">
        <v>80</v>
      </c>
      <c r="AW396" s="12" t="s">
        <v>33</v>
      </c>
      <c r="AX396" s="12" t="s">
        <v>69</v>
      </c>
      <c r="AY396" s="226" t="s">
        <v>189</v>
      </c>
    </row>
    <row r="397" spans="2:51" s="12" customFormat="1" ht="13.5">
      <c r="B397" s="215"/>
      <c r="C397" s="216"/>
      <c r="D397" s="217" t="s">
        <v>198</v>
      </c>
      <c r="E397" s="218" t="s">
        <v>21</v>
      </c>
      <c r="F397" s="219" t="s">
        <v>991</v>
      </c>
      <c r="G397" s="216"/>
      <c r="H397" s="220">
        <v>118.7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198</v>
      </c>
      <c r="AU397" s="226" t="s">
        <v>80</v>
      </c>
      <c r="AV397" s="12" t="s">
        <v>80</v>
      </c>
      <c r="AW397" s="12" t="s">
        <v>33</v>
      </c>
      <c r="AX397" s="12" t="s">
        <v>69</v>
      </c>
      <c r="AY397" s="226" t="s">
        <v>189</v>
      </c>
    </row>
    <row r="398" spans="2:51" s="12" customFormat="1" ht="13.5">
      <c r="B398" s="215"/>
      <c r="C398" s="216"/>
      <c r="D398" s="217" t="s">
        <v>198</v>
      </c>
      <c r="E398" s="218" t="s">
        <v>21</v>
      </c>
      <c r="F398" s="219" t="s">
        <v>992</v>
      </c>
      <c r="G398" s="216"/>
      <c r="H398" s="220">
        <v>61.7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198</v>
      </c>
      <c r="AU398" s="226" t="s">
        <v>80</v>
      </c>
      <c r="AV398" s="12" t="s">
        <v>80</v>
      </c>
      <c r="AW398" s="12" t="s">
        <v>33</v>
      </c>
      <c r="AX398" s="12" t="s">
        <v>69</v>
      </c>
      <c r="AY398" s="226" t="s">
        <v>189</v>
      </c>
    </row>
    <row r="399" spans="2:51" s="12" customFormat="1" ht="13.5">
      <c r="B399" s="215"/>
      <c r="C399" s="216"/>
      <c r="D399" s="217" t="s">
        <v>198</v>
      </c>
      <c r="E399" s="218" t="s">
        <v>21</v>
      </c>
      <c r="F399" s="219" t="s">
        <v>993</v>
      </c>
      <c r="G399" s="216"/>
      <c r="H399" s="220">
        <v>3.6</v>
      </c>
      <c r="I399" s="221"/>
      <c r="J399" s="216"/>
      <c r="K399" s="216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198</v>
      </c>
      <c r="AU399" s="226" t="s">
        <v>80</v>
      </c>
      <c r="AV399" s="12" t="s">
        <v>80</v>
      </c>
      <c r="AW399" s="12" t="s">
        <v>33</v>
      </c>
      <c r="AX399" s="12" t="s">
        <v>69</v>
      </c>
      <c r="AY399" s="226" t="s">
        <v>189</v>
      </c>
    </row>
    <row r="400" spans="2:51" s="12" customFormat="1" ht="13.5">
      <c r="B400" s="215"/>
      <c r="C400" s="216"/>
      <c r="D400" s="217" t="s">
        <v>198</v>
      </c>
      <c r="E400" s="218" t="s">
        <v>21</v>
      </c>
      <c r="F400" s="219" t="s">
        <v>994</v>
      </c>
      <c r="G400" s="216"/>
      <c r="H400" s="220">
        <v>3.2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198</v>
      </c>
      <c r="AU400" s="226" t="s">
        <v>80</v>
      </c>
      <c r="AV400" s="12" t="s">
        <v>80</v>
      </c>
      <c r="AW400" s="12" t="s">
        <v>33</v>
      </c>
      <c r="AX400" s="12" t="s">
        <v>69</v>
      </c>
      <c r="AY400" s="226" t="s">
        <v>189</v>
      </c>
    </row>
    <row r="401" spans="2:51" s="12" customFormat="1" ht="13.5">
      <c r="B401" s="215"/>
      <c r="C401" s="216"/>
      <c r="D401" s="217" t="s">
        <v>198</v>
      </c>
      <c r="E401" s="218" t="s">
        <v>21</v>
      </c>
      <c r="F401" s="219" t="s">
        <v>995</v>
      </c>
      <c r="G401" s="216"/>
      <c r="H401" s="220">
        <v>13.1</v>
      </c>
      <c r="I401" s="221"/>
      <c r="J401" s="216"/>
      <c r="K401" s="216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198</v>
      </c>
      <c r="AU401" s="226" t="s">
        <v>80</v>
      </c>
      <c r="AV401" s="12" t="s">
        <v>80</v>
      </c>
      <c r="AW401" s="12" t="s">
        <v>33</v>
      </c>
      <c r="AX401" s="12" t="s">
        <v>69</v>
      </c>
      <c r="AY401" s="226" t="s">
        <v>189</v>
      </c>
    </row>
    <row r="402" spans="2:51" s="13" customFormat="1" ht="13.5">
      <c r="B402" s="227"/>
      <c r="C402" s="228"/>
      <c r="D402" s="217" t="s">
        <v>198</v>
      </c>
      <c r="E402" s="242" t="s">
        <v>21</v>
      </c>
      <c r="F402" s="243" t="s">
        <v>200</v>
      </c>
      <c r="G402" s="228"/>
      <c r="H402" s="244">
        <v>391.2</v>
      </c>
      <c r="I402" s="233"/>
      <c r="J402" s="228"/>
      <c r="K402" s="228"/>
      <c r="L402" s="234"/>
      <c r="M402" s="235"/>
      <c r="N402" s="236"/>
      <c r="O402" s="236"/>
      <c r="P402" s="236"/>
      <c r="Q402" s="236"/>
      <c r="R402" s="236"/>
      <c r="S402" s="236"/>
      <c r="T402" s="237"/>
      <c r="AT402" s="238" t="s">
        <v>198</v>
      </c>
      <c r="AU402" s="238" t="s">
        <v>80</v>
      </c>
      <c r="AV402" s="13" t="s">
        <v>115</v>
      </c>
      <c r="AW402" s="13" t="s">
        <v>33</v>
      </c>
      <c r="AX402" s="13" t="s">
        <v>69</v>
      </c>
      <c r="AY402" s="238" t="s">
        <v>189</v>
      </c>
    </row>
    <row r="403" spans="2:51" s="12" customFormat="1" ht="13.5">
      <c r="B403" s="215"/>
      <c r="C403" s="216"/>
      <c r="D403" s="217" t="s">
        <v>198</v>
      </c>
      <c r="E403" s="218" t="s">
        <v>21</v>
      </c>
      <c r="F403" s="219" t="s">
        <v>996</v>
      </c>
      <c r="G403" s="216"/>
      <c r="H403" s="220">
        <v>25.4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198</v>
      </c>
      <c r="AU403" s="226" t="s">
        <v>80</v>
      </c>
      <c r="AV403" s="12" t="s">
        <v>80</v>
      </c>
      <c r="AW403" s="12" t="s">
        <v>33</v>
      </c>
      <c r="AX403" s="12" t="s">
        <v>69</v>
      </c>
      <c r="AY403" s="226" t="s">
        <v>189</v>
      </c>
    </row>
    <row r="404" spans="2:51" s="12" customFormat="1" ht="13.5">
      <c r="B404" s="215"/>
      <c r="C404" s="216"/>
      <c r="D404" s="217" t="s">
        <v>198</v>
      </c>
      <c r="E404" s="218" t="s">
        <v>21</v>
      </c>
      <c r="F404" s="219" t="s">
        <v>997</v>
      </c>
      <c r="G404" s="216"/>
      <c r="H404" s="220">
        <v>7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198</v>
      </c>
      <c r="AU404" s="226" t="s">
        <v>80</v>
      </c>
      <c r="AV404" s="12" t="s">
        <v>80</v>
      </c>
      <c r="AW404" s="12" t="s">
        <v>33</v>
      </c>
      <c r="AX404" s="12" t="s">
        <v>69</v>
      </c>
      <c r="AY404" s="226" t="s">
        <v>189</v>
      </c>
    </row>
    <row r="405" spans="2:51" s="12" customFormat="1" ht="13.5">
      <c r="B405" s="215"/>
      <c r="C405" s="216"/>
      <c r="D405" s="217" t="s">
        <v>198</v>
      </c>
      <c r="E405" s="218" t="s">
        <v>21</v>
      </c>
      <c r="F405" s="219" t="s">
        <v>998</v>
      </c>
      <c r="G405" s="216"/>
      <c r="H405" s="220">
        <v>12.5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198</v>
      </c>
      <c r="AU405" s="226" t="s">
        <v>80</v>
      </c>
      <c r="AV405" s="12" t="s">
        <v>80</v>
      </c>
      <c r="AW405" s="12" t="s">
        <v>33</v>
      </c>
      <c r="AX405" s="12" t="s">
        <v>69</v>
      </c>
      <c r="AY405" s="226" t="s">
        <v>189</v>
      </c>
    </row>
    <row r="406" spans="2:51" s="12" customFormat="1" ht="13.5">
      <c r="B406" s="215"/>
      <c r="C406" s="216"/>
      <c r="D406" s="217" t="s">
        <v>198</v>
      </c>
      <c r="E406" s="218" t="s">
        <v>21</v>
      </c>
      <c r="F406" s="219" t="s">
        <v>999</v>
      </c>
      <c r="G406" s="216"/>
      <c r="H406" s="220">
        <v>2.7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198</v>
      </c>
      <c r="AU406" s="226" t="s">
        <v>80</v>
      </c>
      <c r="AV406" s="12" t="s">
        <v>80</v>
      </c>
      <c r="AW406" s="12" t="s">
        <v>33</v>
      </c>
      <c r="AX406" s="12" t="s">
        <v>69</v>
      </c>
      <c r="AY406" s="226" t="s">
        <v>189</v>
      </c>
    </row>
    <row r="407" spans="2:51" s="12" customFormat="1" ht="13.5">
      <c r="B407" s="215"/>
      <c r="C407" s="216"/>
      <c r="D407" s="217" t="s">
        <v>198</v>
      </c>
      <c r="E407" s="218" t="s">
        <v>21</v>
      </c>
      <c r="F407" s="219" t="s">
        <v>1000</v>
      </c>
      <c r="G407" s="216"/>
      <c r="H407" s="220">
        <v>2.7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198</v>
      </c>
      <c r="AU407" s="226" t="s">
        <v>80</v>
      </c>
      <c r="AV407" s="12" t="s">
        <v>80</v>
      </c>
      <c r="AW407" s="12" t="s">
        <v>33</v>
      </c>
      <c r="AX407" s="12" t="s">
        <v>69</v>
      </c>
      <c r="AY407" s="226" t="s">
        <v>189</v>
      </c>
    </row>
    <row r="408" spans="2:51" s="13" customFormat="1" ht="13.5">
      <c r="B408" s="227"/>
      <c r="C408" s="228"/>
      <c r="D408" s="217" t="s">
        <v>198</v>
      </c>
      <c r="E408" s="242" t="s">
        <v>21</v>
      </c>
      <c r="F408" s="243" t="s">
        <v>200</v>
      </c>
      <c r="G408" s="228"/>
      <c r="H408" s="244">
        <v>50.3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198</v>
      </c>
      <c r="AU408" s="238" t="s">
        <v>80</v>
      </c>
      <c r="AV408" s="13" t="s">
        <v>115</v>
      </c>
      <c r="AW408" s="13" t="s">
        <v>33</v>
      </c>
      <c r="AX408" s="13" t="s">
        <v>69</v>
      </c>
      <c r="AY408" s="238" t="s">
        <v>189</v>
      </c>
    </row>
    <row r="409" spans="2:51" s="12" customFormat="1" ht="13.5">
      <c r="B409" s="215"/>
      <c r="C409" s="216"/>
      <c r="D409" s="217" t="s">
        <v>198</v>
      </c>
      <c r="E409" s="218" t="s">
        <v>21</v>
      </c>
      <c r="F409" s="219" t="s">
        <v>1001</v>
      </c>
      <c r="G409" s="216"/>
      <c r="H409" s="220">
        <v>9</v>
      </c>
      <c r="I409" s="221"/>
      <c r="J409" s="216"/>
      <c r="K409" s="216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198</v>
      </c>
      <c r="AU409" s="226" t="s">
        <v>80</v>
      </c>
      <c r="AV409" s="12" t="s">
        <v>80</v>
      </c>
      <c r="AW409" s="12" t="s">
        <v>33</v>
      </c>
      <c r="AX409" s="12" t="s">
        <v>69</v>
      </c>
      <c r="AY409" s="226" t="s">
        <v>189</v>
      </c>
    </row>
    <row r="410" spans="2:51" s="12" customFormat="1" ht="13.5">
      <c r="B410" s="215"/>
      <c r="C410" s="216"/>
      <c r="D410" s="217" t="s">
        <v>198</v>
      </c>
      <c r="E410" s="218" t="s">
        <v>21</v>
      </c>
      <c r="F410" s="219" t="s">
        <v>1002</v>
      </c>
      <c r="G410" s="216"/>
      <c r="H410" s="220">
        <v>4.1</v>
      </c>
      <c r="I410" s="221"/>
      <c r="J410" s="216"/>
      <c r="K410" s="216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198</v>
      </c>
      <c r="AU410" s="226" t="s">
        <v>80</v>
      </c>
      <c r="AV410" s="12" t="s">
        <v>80</v>
      </c>
      <c r="AW410" s="12" t="s">
        <v>33</v>
      </c>
      <c r="AX410" s="12" t="s">
        <v>69</v>
      </c>
      <c r="AY410" s="226" t="s">
        <v>189</v>
      </c>
    </row>
    <row r="411" spans="2:51" s="12" customFormat="1" ht="13.5">
      <c r="B411" s="215"/>
      <c r="C411" s="216"/>
      <c r="D411" s="217" t="s">
        <v>198</v>
      </c>
      <c r="E411" s="218" t="s">
        <v>21</v>
      </c>
      <c r="F411" s="219" t="s">
        <v>1003</v>
      </c>
      <c r="G411" s="216"/>
      <c r="H411" s="220">
        <v>25.4</v>
      </c>
      <c r="I411" s="221"/>
      <c r="J411" s="216"/>
      <c r="K411" s="216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198</v>
      </c>
      <c r="AU411" s="226" t="s">
        <v>80</v>
      </c>
      <c r="AV411" s="12" t="s">
        <v>80</v>
      </c>
      <c r="AW411" s="12" t="s">
        <v>33</v>
      </c>
      <c r="AX411" s="12" t="s">
        <v>69</v>
      </c>
      <c r="AY411" s="226" t="s">
        <v>189</v>
      </c>
    </row>
    <row r="412" spans="2:51" s="12" customFormat="1" ht="13.5">
      <c r="B412" s="215"/>
      <c r="C412" s="216"/>
      <c r="D412" s="217" t="s">
        <v>198</v>
      </c>
      <c r="E412" s="218" t="s">
        <v>21</v>
      </c>
      <c r="F412" s="219" t="s">
        <v>1004</v>
      </c>
      <c r="G412" s="216"/>
      <c r="H412" s="220">
        <v>7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198</v>
      </c>
      <c r="AU412" s="226" t="s">
        <v>80</v>
      </c>
      <c r="AV412" s="12" t="s">
        <v>80</v>
      </c>
      <c r="AW412" s="12" t="s">
        <v>33</v>
      </c>
      <c r="AX412" s="12" t="s">
        <v>69</v>
      </c>
      <c r="AY412" s="226" t="s">
        <v>189</v>
      </c>
    </row>
    <row r="413" spans="2:51" s="12" customFormat="1" ht="13.5">
      <c r="B413" s="215"/>
      <c r="C413" s="216"/>
      <c r="D413" s="217" t="s">
        <v>198</v>
      </c>
      <c r="E413" s="218" t="s">
        <v>21</v>
      </c>
      <c r="F413" s="219" t="s">
        <v>1005</v>
      </c>
      <c r="G413" s="216"/>
      <c r="H413" s="220">
        <v>12.5</v>
      </c>
      <c r="I413" s="221"/>
      <c r="J413" s="216"/>
      <c r="K413" s="216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198</v>
      </c>
      <c r="AU413" s="226" t="s">
        <v>80</v>
      </c>
      <c r="AV413" s="12" t="s">
        <v>80</v>
      </c>
      <c r="AW413" s="12" t="s">
        <v>33</v>
      </c>
      <c r="AX413" s="12" t="s">
        <v>69</v>
      </c>
      <c r="AY413" s="226" t="s">
        <v>189</v>
      </c>
    </row>
    <row r="414" spans="2:51" s="12" customFormat="1" ht="13.5">
      <c r="B414" s="215"/>
      <c r="C414" s="216"/>
      <c r="D414" s="217" t="s">
        <v>198</v>
      </c>
      <c r="E414" s="218" t="s">
        <v>21</v>
      </c>
      <c r="F414" s="219" t="s">
        <v>1006</v>
      </c>
      <c r="G414" s="216"/>
      <c r="H414" s="220">
        <v>8.7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198</v>
      </c>
      <c r="AU414" s="226" t="s">
        <v>80</v>
      </c>
      <c r="AV414" s="12" t="s">
        <v>80</v>
      </c>
      <c r="AW414" s="12" t="s">
        <v>33</v>
      </c>
      <c r="AX414" s="12" t="s">
        <v>69</v>
      </c>
      <c r="AY414" s="226" t="s">
        <v>189</v>
      </c>
    </row>
    <row r="415" spans="2:51" s="13" customFormat="1" ht="13.5">
      <c r="B415" s="227"/>
      <c r="C415" s="228"/>
      <c r="D415" s="217" t="s">
        <v>198</v>
      </c>
      <c r="E415" s="242" t="s">
        <v>21</v>
      </c>
      <c r="F415" s="243" t="s">
        <v>200</v>
      </c>
      <c r="G415" s="228"/>
      <c r="H415" s="244">
        <v>66.7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AT415" s="238" t="s">
        <v>198</v>
      </c>
      <c r="AU415" s="238" t="s">
        <v>80</v>
      </c>
      <c r="AV415" s="13" t="s">
        <v>115</v>
      </c>
      <c r="AW415" s="13" t="s">
        <v>33</v>
      </c>
      <c r="AX415" s="13" t="s">
        <v>69</v>
      </c>
      <c r="AY415" s="238" t="s">
        <v>189</v>
      </c>
    </row>
    <row r="416" spans="2:51" s="14" customFormat="1" ht="13.5">
      <c r="B416" s="245"/>
      <c r="C416" s="246"/>
      <c r="D416" s="229" t="s">
        <v>198</v>
      </c>
      <c r="E416" s="247" t="s">
        <v>21</v>
      </c>
      <c r="F416" s="248" t="s">
        <v>239</v>
      </c>
      <c r="G416" s="246"/>
      <c r="H416" s="249">
        <v>508.2</v>
      </c>
      <c r="I416" s="250"/>
      <c r="J416" s="246"/>
      <c r="K416" s="246"/>
      <c r="L416" s="251"/>
      <c r="M416" s="252"/>
      <c r="N416" s="253"/>
      <c r="O416" s="253"/>
      <c r="P416" s="253"/>
      <c r="Q416" s="253"/>
      <c r="R416" s="253"/>
      <c r="S416" s="253"/>
      <c r="T416" s="254"/>
      <c r="AT416" s="255" t="s">
        <v>198</v>
      </c>
      <c r="AU416" s="255" t="s">
        <v>80</v>
      </c>
      <c r="AV416" s="14" t="s">
        <v>196</v>
      </c>
      <c r="AW416" s="14" t="s">
        <v>33</v>
      </c>
      <c r="AX416" s="14" t="s">
        <v>76</v>
      </c>
      <c r="AY416" s="255" t="s">
        <v>189</v>
      </c>
    </row>
    <row r="417" spans="2:65" s="1" customFormat="1" ht="31.5" customHeight="1">
      <c r="B417" s="42"/>
      <c r="C417" s="203" t="s">
        <v>387</v>
      </c>
      <c r="D417" s="203" t="s">
        <v>191</v>
      </c>
      <c r="E417" s="204" t="s">
        <v>1007</v>
      </c>
      <c r="F417" s="205" t="s">
        <v>1008</v>
      </c>
      <c r="G417" s="206" t="s">
        <v>194</v>
      </c>
      <c r="H417" s="207">
        <v>508.2</v>
      </c>
      <c r="I417" s="208"/>
      <c r="J417" s="209">
        <f>ROUND(I417*H417,2)</f>
        <v>0</v>
      </c>
      <c r="K417" s="205" t="s">
        <v>195</v>
      </c>
      <c r="L417" s="62"/>
      <c r="M417" s="210" t="s">
        <v>21</v>
      </c>
      <c r="N417" s="211" t="s">
        <v>40</v>
      </c>
      <c r="O417" s="43"/>
      <c r="P417" s="212">
        <f>O417*H417</f>
        <v>0</v>
      </c>
      <c r="Q417" s="212">
        <v>0.01628</v>
      </c>
      <c r="R417" s="212">
        <f>Q417*H417</f>
        <v>8.273496</v>
      </c>
      <c r="S417" s="212">
        <v>0</v>
      </c>
      <c r="T417" s="213">
        <f>S417*H417</f>
        <v>0</v>
      </c>
      <c r="AR417" s="25" t="s">
        <v>196</v>
      </c>
      <c r="AT417" s="25" t="s">
        <v>191</v>
      </c>
      <c r="AU417" s="25" t="s">
        <v>80</v>
      </c>
      <c r="AY417" s="25" t="s">
        <v>189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25" t="s">
        <v>76</v>
      </c>
      <c r="BK417" s="214">
        <f>ROUND(I417*H417,2)</f>
        <v>0</v>
      </c>
      <c r="BL417" s="25" t="s">
        <v>196</v>
      </c>
      <c r="BM417" s="25" t="s">
        <v>1009</v>
      </c>
    </row>
    <row r="418" spans="2:51" s="12" customFormat="1" ht="13.5">
      <c r="B418" s="215"/>
      <c r="C418" s="216"/>
      <c r="D418" s="217" t="s">
        <v>198</v>
      </c>
      <c r="E418" s="218" t="s">
        <v>21</v>
      </c>
      <c r="F418" s="219" t="s">
        <v>980</v>
      </c>
      <c r="G418" s="216"/>
      <c r="H418" s="220">
        <v>13.8</v>
      </c>
      <c r="I418" s="221"/>
      <c r="J418" s="216"/>
      <c r="K418" s="216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198</v>
      </c>
      <c r="AU418" s="226" t="s">
        <v>80</v>
      </c>
      <c r="AV418" s="12" t="s">
        <v>80</v>
      </c>
      <c r="AW418" s="12" t="s">
        <v>33</v>
      </c>
      <c r="AX418" s="12" t="s">
        <v>69</v>
      </c>
      <c r="AY418" s="226" t="s">
        <v>189</v>
      </c>
    </row>
    <row r="419" spans="2:51" s="12" customFormat="1" ht="13.5">
      <c r="B419" s="215"/>
      <c r="C419" s="216"/>
      <c r="D419" s="217" t="s">
        <v>198</v>
      </c>
      <c r="E419" s="218" t="s">
        <v>21</v>
      </c>
      <c r="F419" s="219" t="s">
        <v>981</v>
      </c>
      <c r="G419" s="216"/>
      <c r="H419" s="220">
        <v>7.7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198</v>
      </c>
      <c r="AU419" s="226" t="s">
        <v>80</v>
      </c>
      <c r="AV419" s="12" t="s">
        <v>80</v>
      </c>
      <c r="AW419" s="12" t="s">
        <v>33</v>
      </c>
      <c r="AX419" s="12" t="s">
        <v>69</v>
      </c>
      <c r="AY419" s="226" t="s">
        <v>189</v>
      </c>
    </row>
    <row r="420" spans="2:51" s="12" customFormat="1" ht="13.5">
      <c r="B420" s="215"/>
      <c r="C420" s="216"/>
      <c r="D420" s="217" t="s">
        <v>198</v>
      </c>
      <c r="E420" s="218" t="s">
        <v>21</v>
      </c>
      <c r="F420" s="219" t="s">
        <v>982</v>
      </c>
      <c r="G420" s="216"/>
      <c r="H420" s="220">
        <v>8.1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198</v>
      </c>
      <c r="AU420" s="226" t="s">
        <v>80</v>
      </c>
      <c r="AV420" s="12" t="s">
        <v>80</v>
      </c>
      <c r="AW420" s="12" t="s">
        <v>33</v>
      </c>
      <c r="AX420" s="12" t="s">
        <v>69</v>
      </c>
      <c r="AY420" s="226" t="s">
        <v>189</v>
      </c>
    </row>
    <row r="421" spans="2:51" s="12" customFormat="1" ht="13.5">
      <c r="B421" s="215"/>
      <c r="C421" s="216"/>
      <c r="D421" s="217" t="s">
        <v>198</v>
      </c>
      <c r="E421" s="218" t="s">
        <v>21</v>
      </c>
      <c r="F421" s="219" t="s">
        <v>983</v>
      </c>
      <c r="G421" s="216"/>
      <c r="H421" s="220">
        <v>8.2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198</v>
      </c>
      <c r="AU421" s="226" t="s">
        <v>80</v>
      </c>
      <c r="AV421" s="12" t="s">
        <v>80</v>
      </c>
      <c r="AW421" s="12" t="s">
        <v>33</v>
      </c>
      <c r="AX421" s="12" t="s">
        <v>69</v>
      </c>
      <c r="AY421" s="226" t="s">
        <v>189</v>
      </c>
    </row>
    <row r="422" spans="2:51" s="12" customFormat="1" ht="13.5">
      <c r="B422" s="215"/>
      <c r="C422" s="216"/>
      <c r="D422" s="217" t="s">
        <v>198</v>
      </c>
      <c r="E422" s="218" t="s">
        <v>21</v>
      </c>
      <c r="F422" s="219" t="s">
        <v>984</v>
      </c>
      <c r="G422" s="216"/>
      <c r="H422" s="220">
        <v>9.7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198</v>
      </c>
      <c r="AU422" s="226" t="s">
        <v>80</v>
      </c>
      <c r="AV422" s="12" t="s">
        <v>80</v>
      </c>
      <c r="AW422" s="12" t="s">
        <v>33</v>
      </c>
      <c r="AX422" s="12" t="s">
        <v>69</v>
      </c>
      <c r="AY422" s="226" t="s">
        <v>189</v>
      </c>
    </row>
    <row r="423" spans="2:51" s="12" customFormat="1" ht="13.5">
      <c r="B423" s="215"/>
      <c r="C423" s="216"/>
      <c r="D423" s="217" t="s">
        <v>198</v>
      </c>
      <c r="E423" s="218" t="s">
        <v>21</v>
      </c>
      <c r="F423" s="219" t="s">
        <v>985</v>
      </c>
      <c r="G423" s="216"/>
      <c r="H423" s="220">
        <v>7.4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198</v>
      </c>
      <c r="AU423" s="226" t="s">
        <v>80</v>
      </c>
      <c r="AV423" s="12" t="s">
        <v>80</v>
      </c>
      <c r="AW423" s="12" t="s">
        <v>33</v>
      </c>
      <c r="AX423" s="12" t="s">
        <v>69</v>
      </c>
      <c r="AY423" s="226" t="s">
        <v>189</v>
      </c>
    </row>
    <row r="424" spans="2:51" s="12" customFormat="1" ht="13.5">
      <c r="B424" s="215"/>
      <c r="C424" s="216"/>
      <c r="D424" s="217" t="s">
        <v>198</v>
      </c>
      <c r="E424" s="218" t="s">
        <v>21</v>
      </c>
      <c r="F424" s="219" t="s">
        <v>986</v>
      </c>
      <c r="G424" s="216"/>
      <c r="H424" s="220">
        <v>9.1</v>
      </c>
      <c r="I424" s="221"/>
      <c r="J424" s="216"/>
      <c r="K424" s="216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198</v>
      </c>
      <c r="AU424" s="226" t="s">
        <v>80</v>
      </c>
      <c r="AV424" s="12" t="s">
        <v>80</v>
      </c>
      <c r="AW424" s="12" t="s">
        <v>33</v>
      </c>
      <c r="AX424" s="12" t="s">
        <v>69</v>
      </c>
      <c r="AY424" s="226" t="s">
        <v>189</v>
      </c>
    </row>
    <row r="425" spans="2:51" s="12" customFormat="1" ht="13.5">
      <c r="B425" s="215"/>
      <c r="C425" s="216"/>
      <c r="D425" s="217" t="s">
        <v>198</v>
      </c>
      <c r="E425" s="218" t="s">
        <v>21</v>
      </c>
      <c r="F425" s="219" t="s">
        <v>987</v>
      </c>
      <c r="G425" s="216"/>
      <c r="H425" s="220">
        <v>7.7</v>
      </c>
      <c r="I425" s="221"/>
      <c r="J425" s="216"/>
      <c r="K425" s="216"/>
      <c r="L425" s="222"/>
      <c r="M425" s="223"/>
      <c r="N425" s="224"/>
      <c r="O425" s="224"/>
      <c r="P425" s="224"/>
      <c r="Q425" s="224"/>
      <c r="R425" s="224"/>
      <c r="S425" s="224"/>
      <c r="T425" s="225"/>
      <c r="AT425" s="226" t="s">
        <v>198</v>
      </c>
      <c r="AU425" s="226" t="s">
        <v>80</v>
      </c>
      <c r="AV425" s="12" t="s">
        <v>80</v>
      </c>
      <c r="AW425" s="12" t="s">
        <v>33</v>
      </c>
      <c r="AX425" s="12" t="s">
        <v>69</v>
      </c>
      <c r="AY425" s="226" t="s">
        <v>189</v>
      </c>
    </row>
    <row r="426" spans="2:51" s="12" customFormat="1" ht="13.5">
      <c r="B426" s="215"/>
      <c r="C426" s="216"/>
      <c r="D426" s="217" t="s">
        <v>198</v>
      </c>
      <c r="E426" s="218" t="s">
        <v>21</v>
      </c>
      <c r="F426" s="219" t="s">
        <v>988</v>
      </c>
      <c r="G426" s="216"/>
      <c r="H426" s="220">
        <v>16.8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198</v>
      </c>
      <c r="AU426" s="226" t="s">
        <v>80</v>
      </c>
      <c r="AV426" s="12" t="s">
        <v>80</v>
      </c>
      <c r="AW426" s="12" t="s">
        <v>33</v>
      </c>
      <c r="AX426" s="12" t="s">
        <v>69</v>
      </c>
      <c r="AY426" s="226" t="s">
        <v>189</v>
      </c>
    </row>
    <row r="427" spans="2:51" s="12" customFormat="1" ht="13.5">
      <c r="B427" s="215"/>
      <c r="C427" s="216"/>
      <c r="D427" s="217" t="s">
        <v>198</v>
      </c>
      <c r="E427" s="218" t="s">
        <v>21</v>
      </c>
      <c r="F427" s="219" t="s">
        <v>989</v>
      </c>
      <c r="G427" s="216"/>
      <c r="H427" s="220">
        <v>33.4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198</v>
      </c>
      <c r="AU427" s="226" t="s">
        <v>80</v>
      </c>
      <c r="AV427" s="12" t="s">
        <v>80</v>
      </c>
      <c r="AW427" s="12" t="s">
        <v>33</v>
      </c>
      <c r="AX427" s="12" t="s">
        <v>69</v>
      </c>
      <c r="AY427" s="226" t="s">
        <v>189</v>
      </c>
    </row>
    <row r="428" spans="2:51" s="12" customFormat="1" ht="13.5">
      <c r="B428" s="215"/>
      <c r="C428" s="216"/>
      <c r="D428" s="217" t="s">
        <v>198</v>
      </c>
      <c r="E428" s="218" t="s">
        <v>21</v>
      </c>
      <c r="F428" s="219" t="s">
        <v>990</v>
      </c>
      <c r="G428" s="216"/>
      <c r="H428" s="220">
        <v>69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198</v>
      </c>
      <c r="AU428" s="226" t="s">
        <v>80</v>
      </c>
      <c r="AV428" s="12" t="s">
        <v>80</v>
      </c>
      <c r="AW428" s="12" t="s">
        <v>33</v>
      </c>
      <c r="AX428" s="12" t="s">
        <v>69</v>
      </c>
      <c r="AY428" s="226" t="s">
        <v>189</v>
      </c>
    </row>
    <row r="429" spans="2:51" s="12" customFormat="1" ht="13.5">
      <c r="B429" s="215"/>
      <c r="C429" s="216"/>
      <c r="D429" s="217" t="s">
        <v>198</v>
      </c>
      <c r="E429" s="218" t="s">
        <v>21</v>
      </c>
      <c r="F429" s="219" t="s">
        <v>991</v>
      </c>
      <c r="G429" s="216"/>
      <c r="H429" s="220">
        <v>118.7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198</v>
      </c>
      <c r="AU429" s="226" t="s">
        <v>80</v>
      </c>
      <c r="AV429" s="12" t="s">
        <v>80</v>
      </c>
      <c r="AW429" s="12" t="s">
        <v>33</v>
      </c>
      <c r="AX429" s="12" t="s">
        <v>69</v>
      </c>
      <c r="AY429" s="226" t="s">
        <v>189</v>
      </c>
    </row>
    <row r="430" spans="2:51" s="12" customFormat="1" ht="13.5">
      <c r="B430" s="215"/>
      <c r="C430" s="216"/>
      <c r="D430" s="217" t="s">
        <v>198</v>
      </c>
      <c r="E430" s="218" t="s">
        <v>21</v>
      </c>
      <c r="F430" s="219" t="s">
        <v>992</v>
      </c>
      <c r="G430" s="216"/>
      <c r="H430" s="220">
        <v>61.7</v>
      </c>
      <c r="I430" s="221"/>
      <c r="J430" s="216"/>
      <c r="K430" s="216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198</v>
      </c>
      <c r="AU430" s="226" t="s">
        <v>80</v>
      </c>
      <c r="AV430" s="12" t="s">
        <v>80</v>
      </c>
      <c r="AW430" s="12" t="s">
        <v>33</v>
      </c>
      <c r="AX430" s="12" t="s">
        <v>69</v>
      </c>
      <c r="AY430" s="226" t="s">
        <v>189</v>
      </c>
    </row>
    <row r="431" spans="2:51" s="12" customFormat="1" ht="13.5">
      <c r="B431" s="215"/>
      <c r="C431" s="216"/>
      <c r="D431" s="217" t="s">
        <v>198</v>
      </c>
      <c r="E431" s="218" t="s">
        <v>21</v>
      </c>
      <c r="F431" s="219" t="s">
        <v>993</v>
      </c>
      <c r="G431" s="216"/>
      <c r="H431" s="220">
        <v>3.6</v>
      </c>
      <c r="I431" s="221"/>
      <c r="J431" s="216"/>
      <c r="K431" s="216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198</v>
      </c>
      <c r="AU431" s="226" t="s">
        <v>80</v>
      </c>
      <c r="AV431" s="12" t="s">
        <v>80</v>
      </c>
      <c r="AW431" s="12" t="s">
        <v>33</v>
      </c>
      <c r="AX431" s="12" t="s">
        <v>69</v>
      </c>
      <c r="AY431" s="226" t="s">
        <v>189</v>
      </c>
    </row>
    <row r="432" spans="2:51" s="12" customFormat="1" ht="13.5">
      <c r="B432" s="215"/>
      <c r="C432" s="216"/>
      <c r="D432" s="217" t="s">
        <v>198</v>
      </c>
      <c r="E432" s="218" t="s">
        <v>21</v>
      </c>
      <c r="F432" s="219" t="s">
        <v>994</v>
      </c>
      <c r="G432" s="216"/>
      <c r="H432" s="220">
        <v>3.2</v>
      </c>
      <c r="I432" s="221"/>
      <c r="J432" s="216"/>
      <c r="K432" s="216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198</v>
      </c>
      <c r="AU432" s="226" t="s">
        <v>80</v>
      </c>
      <c r="AV432" s="12" t="s">
        <v>80</v>
      </c>
      <c r="AW432" s="12" t="s">
        <v>33</v>
      </c>
      <c r="AX432" s="12" t="s">
        <v>69</v>
      </c>
      <c r="AY432" s="226" t="s">
        <v>189</v>
      </c>
    </row>
    <row r="433" spans="2:51" s="12" customFormat="1" ht="13.5">
      <c r="B433" s="215"/>
      <c r="C433" s="216"/>
      <c r="D433" s="217" t="s">
        <v>198</v>
      </c>
      <c r="E433" s="218" t="s">
        <v>21</v>
      </c>
      <c r="F433" s="219" t="s">
        <v>995</v>
      </c>
      <c r="G433" s="216"/>
      <c r="H433" s="220">
        <v>13.1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198</v>
      </c>
      <c r="AU433" s="226" t="s">
        <v>80</v>
      </c>
      <c r="AV433" s="12" t="s">
        <v>80</v>
      </c>
      <c r="AW433" s="12" t="s">
        <v>33</v>
      </c>
      <c r="AX433" s="12" t="s">
        <v>69</v>
      </c>
      <c r="AY433" s="226" t="s">
        <v>189</v>
      </c>
    </row>
    <row r="434" spans="2:51" s="13" customFormat="1" ht="13.5">
      <c r="B434" s="227"/>
      <c r="C434" s="228"/>
      <c r="D434" s="217" t="s">
        <v>198</v>
      </c>
      <c r="E434" s="242" t="s">
        <v>21</v>
      </c>
      <c r="F434" s="243" t="s">
        <v>200</v>
      </c>
      <c r="G434" s="228"/>
      <c r="H434" s="244">
        <v>391.2</v>
      </c>
      <c r="I434" s="233"/>
      <c r="J434" s="228"/>
      <c r="K434" s="228"/>
      <c r="L434" s="234"/>
      <c r="M434" s="235"/>
      <c r="N434" s="236"/>
      <c r="O434" s="236"/>
      <c r="P434" s="236"/>
      <c r="Q434" s="236"/>
      <c r="R434" s="236"/>
      <c r="S434" s="236"/>
      <c r="T434" s="237"/>
      <c r="AT434" s="238" t="s">
        <v>198</v>
      </c>
      <c r="AU434" s="238" t="s">
        <v>80</v>
      </c>
      <c r="AV434" s="13" t="s">
        <v>115</v>
      </c>
      <c r="AW434" s="13" t="s">
        <v>33</v>
      </c>
      <c r="AX434" s="13" t="s">
        <v>69</v>
      </c>
      <c r="AY434" s="238" t="s">
        <v>189</v>
      </c>
    </row>
    <row r="435" spans="2:51" s="12" customFormat="1" ht="13.5">
      <c r="B435" s="215"/>
      <c r="C435" s="216"/>
      <c r="D435" s="217" t="s">
        <v>198</v>
      </c>
      <c r="E435" s="218" t="s">
        <v>21</v>
      </c>
      <c r="F435" s="219" t="s">
        <v>996</v>
      </c>
      <c r="G435" s="216"/>
      <c r="H435" s="220">
        <v>25.4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198</v>
      </c>
      <c r="AU435" s="226" t="s">
        <v>80</v>
      </c>
      <c r="AV435" s="12" t="s">
        <v>80</v>
      </c>
      <c r="AW435" s="12" t="s">
        <v>33</v>
      </c>
      <c r="AX435" s="12" t="s">
        <v>69</v>
      </c>
      <c r="AY435" s="226" t="s">
        <v>189</v>
      </c>
    </row>
    <row r="436" spans="2:51" s="12" customFormat="1" ht="13.5">
      <c r="B436" s="215"/>
      <c r="C436" s="216"/>
      <c r="D436" s="217" t="s">
        <v>198</v>
      </c>
      <c r="E436" s="218" t="s">
        <v>21</v>
      </c>
      <c r="F436" s="219" t="s">
        <v>997</v>
      </c>
      <c r="G436" s="216"/>
      <c r="H436" s="220">
        <v>7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198</v>
      </c>
      <c r="AU436" s="226" t="s">
        <v>80</v>
      </c>
      <c r="AV436" s="12" t="s">
        <v>80</v>
      </c>
      <c r="AW436" s="12" t="s">
        <v>33</v>
      </c>
      <c r="AX436" s="12" t="s">
        <v>69</v>
      </c>
      <c r="AY436" s="226" t="s">
        <v>189</v>
      </c>
    </row>
    <row r="437" spans="2:51" s="12" customFormat="1" ht="13.5">
      <c r="B437" s="215"/>
      <c r="C437" s="216"/>
      <c r="D437" s="217" t="s">
        <v>198</v>
      </c>
      <c r="E437" s="218" t="s">
        <v>21</v>
      </c>
      <c r="F437" s="219" t="s">
        <v>998</v>
      </c>
      <c r="G437" s="216"/>
      <c r="H437" s="220">
        <v>12.5</v>
      </c>
      <c r="I437" s="221"/>
      <c r="J437" s="216"/>
      <c r="K437" s="216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198</v>
      </c>
      <c r="AU437" s="226" t="s">
        <v>80</v>
      </c>
      <c r="AV437" s="12" t="s">
        <v>80</v>
      </c>
      <c r="AW437" s="12" t="s">
        <v>33</v>
      </c>
      <c r="AX437" s="12" t="s">
        <v>69</v>
      </c>
      <c r="AY437" s="226" t="s">
        <v>189</v>
      </c>
    </row>
    <row r="438" spans="2:51" s="12" customFormat="1" ht="13.5">
      <c r="B438" s="215"/>
      <c r="C438" s="216"/>
      <c r="D438" s="217" t="s">
        <v>198</v>
      </c>
      <c r="E438" s="218" t="s">
        <v>21</v>
      </c>
      <c r="F438" s="219" t="s">
        <v>999</v>
      </c>
      <c r="G438" s="216"/>
      <c r="H438" s="220">
        <v>2.7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198</v>
      </c>
      <c r="AU438" s="226" t="s">
        <v>80</v>
      </c>
      <c r="AV438" s="12" t="s">
        <v>80</v>
      </c>
      <c r="AW438" s="12" t="s">
        <v>33</v>
      </c>
      <c r="AX438" s="12" t="s">
        <v>69</v>
      </c>
      <c r="AY438" s="226" t="s">
        <v>189</v>
      </c>
    </row>
    <row r="439" spans="2:51" s="12" customFormat="1" ht="13.5">
      <c r="B439" s="215"/>
      <c r="C439" s="216"/>
      <c r="D439" s="217" t="s">
        <v>198</v>
      </c>
      <c r="E439" s="218" t="s">
        <v>21</v>
      </c>
      <c r="F439" s="219" t="s">
        <v>1000</v>
      </c>
      <c r="G439" s="216"/>
      <c r="H439" s="220">
        <v>2.7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198</v>
      </c>
      <c r="AU439" s="226" t="s">
        <v>80</v>
      </c>
      <c r="AV439" s="12" t="s">
        <v>80</v>
      </c>
      <c r="AW439" s="12" t="s">
        <v>33</v>
      </c>
      <c r="AX439" s="12" t="s">
        <v>69</v>
      </c>
      <c r="AY439" s="226" t="s">
        <v>189</v>
      </c>
    </row>
    <row r="440" spans="2:51" s="13" customFormat="1" ht="13.5">
      <c r="B440" s="227"/>
      <c r="C440" s="228"/>
      <c r="D440" s="217" t="s">
        <v>198</v>
      </c>
      <c r="E440" s="242" t="s">
        <v>21</v>
      </c>
      <c r="F440" s="243" t="s">
        <v>200</v>
      </c>
      <c r="G440" s="228"/>
      <c r="H440" s="244">
        <v>50.3</v>
      </c>
      <c r="I440" s="233"/>
      <c r="J440" s="228"/>
      <c r="K440" s="228"/>
      <c r="L440" s="234"/>
      <c r="M440" s="235"/>
      <c r="N440" s="236"/>
      <c r="O440" s="236"/>
      <c r="P440" s="236"/>
      <c r="Q440" s="236"/>
      <c r="R440" s="236"/>
      <c r="S440" s="236"/>
      <c r="T440" s="237"/>
      <c r="AT440" s="238" t="s">
        <v>198</v>
      </c>
      <c r="AU440" s="238" t="s">
        <v>80</v>
      </c>
      <c r="AV440" s="13" t="s">
        <v>115</v>
      </c>
      <c r="AW440" s="13" t="s">
        <v>33</v>
      </c>
      <c r="AX440" s="13" t="s">
        <v>69</v>
      </c>
      <c r="AY440" s="238" t="s">
        <v>189</v>
      </c>
    </row>
    <row r="441" spans="2:51" s="12" customFormat="1" ht="13.5">
      <c r="B441" s="215"/>
      <c r="C441" s="216"/>
      <c r="D441" s="217" t="s">
        <v>198</v>
      </c>
      <c r="E441" s="218" t="s">
        <v>21</v>
      </c>
      <c r="F441" s="219" t="s">
        <v>1001</v>
      </c>
      <c r="G441" s="216"/>
      <c r="H441" s="220">
        <v>9</v>
      </c>
      <c r="I441" s="221"/>
      <c r="J441" s="216"/>
      <c r="K441" s="216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198</v>
      </c>
      <c r="AU441" s="226" t="s">
        <v>80</v>
      </c>
      <c r="AV441" s="12" t="s">
        <v>80</v>
      </c>
      <c r="AW441" s="12" t="s">
        <v>33</v>
      </c>
      <c r="AX441" s="12" t="s">
        <v>69</v>
      </c>
      <c r="AY441" s="226" t="s">
        <v>189</v>
      </c>
    </row>
    <row r="442" spans="2:51" s="12" customFormat="1" ht="13.5">
      <c r="B442" s="215"/>
      <c r="C442" s="216"/>
      <c r="D442" s="217" t="s">
        <v>198</v>
      </c>
      <c r="E442" s="218" t="s">
        <v>21</v>
      </c>
      <c r="F442" s="219" t="s">
        <v>1002</v>
      </c>
      <c r="G442" s="216"/>
      <c r="H442" s="220">
        <v>4.1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198</v>
      </c>
      <c r="AU442" s="226" t="s">
        <v>80</v>
      </c>
      <c r="AV442" s="12" t="s">
        <v>80</v>
      </c>
      <c r="AW442" s="12" t="s">
        <v>33</v>
      </c>
      <c r="AX442" s="12" t="s">
        <v>69</v>
      </c>
      <c r="AY442" s="226" t="s">
        <v>189</v>
      </c>
    </row>
    <row r="443" spans="2:51" s="12" customFormat="1" ht="13.5">
      <c r="B443" s="215"/>
      <c r="C443" s="216"/>
      <c r="D443" s="217" t="s">
        <v>198</v>
      </c>
      <c r="E443" s="218" t="s">
        <v>21</v>
      </c>
      <c r="F443" s="219" t="s">
        <v>1003</v>
      </c>
      <c r="G443" s="216"/>
      <c r="H443" s="220">
        <v>25.4</v>
      </c>
      <c r="I443" s="221"/>
      <c r="J443" s="216"/>
      <c r="K443" s="216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198</v>
      </c>
      <c r="AU443" s="226" t="s">
        <v>80</v>
      </c>
      <c r="AV443" s="12" t="s">
        <v>80</v>
      </c>
      <c r="AW443" s="12" t="s">
        <v>33</v>
      </c>
      <c r="AX443" s="12" t="s">
        <v>69</v>
      </c>
      <c r="AY443" s="226" t="s">
        <v>189</v>
      </c>
    </row>
    <row r="444" spans="2:51" s="12" customFormat="1" ht="13.5">
      <c r="B444" s="215"/>
      <c r="C444" s="216"/>
      <c r="D444" s="217" t="s">
        <v>198</v>
      </c>
      <c r="E444" s="218" t="s">
        <v>21</v>
      </c>
      <c r="F444" s="219" t="s">
        <v>1004</v>
      </c>
      <c r="G444" s="216"/>
      <c r="H444" s="220">
        <v>7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198</v>
      </c>
      <c r="AU444" s="226" t="s">
        <v>80</v>
      </c>
      <c r="AV444" s="12" t="s">
        <v>80</v>
      </c>
      <c r="AW444" s="12" t="s">
        <v>33</v>
      </c>
      <c r="AX444" s="12" t="s">
        <v>69</v>
      </c>
      <c r="AY444" s="226" t="s">
        <v>189</v>
      </c>
    </row>
    <row r="445" spans="2:51" s="12" customFormat="1" ht="13.5">
      <c r="B445" s="215"/>
      <c r="C445" s="216"/>
      <c r="D445" s="217" t="s">
        <v>198</v>
      </c>
      <c r="E445" s="218" t="s">
        <v>21</v>
      </c>
      <c r="F445" s="219" t="s">
        <v>1005</v>
      </c>
      <c r="G445" s="216"/>
      <c r="H445" s="220">
        <v>12.5</v>
      </c>
      <c r="I445" s="221"/>
      <c r="J445" s="216"/>
      <c r="K445" s="216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198</v>
      </c>
      <c r="AU445" s="226" t="s">
        <v>80</v>
      </c>
      <c r="AV445" s="12" t="s">
        <v>80</v>
      </c>
      <c r="AW445" s="12" t="s">
        <v>33</v>
      </c>
      <c r="AX445" s="12" t="s">
        <v>69</v>
      </c>
      <c r="AY445" s="226" t="s">
        <v>189</v>
      </c>
    </row>
    <row r="446" spans="2:51" s="12" customFormat="1" ht="13.5">
      <c r="B446" s="215"/>
      <c r="C446" s="216"/>
      <c r="D446" s="217" t="s">
        <v>198</v>
      </c>
      <c r="E446" s="218" t="s">
        <v>21</v>
      </c>
      <c r="F446" s="219" t="s">
        <v>1006</v>
      </c>
      <c r="G446" s="216"/>
      <c r="H446" s="220">
        <v>8.7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198</v>
      </c>
      <c r="AU446" s="226" t="s">
        <v>80</v>
      </c>
      <c r="AV446" s="12" t="s">
        <v>80</v>
      </c>
      <c r="AW446" s="12" t="s">
        <v>33</v>
      </c>
      <c r="AX446" s="12" t="s">
        <v>69</v>
      </c>
      <c r="AY446" s="226" t="s">
        <v>189</v>
      </c>
    </row>
    <row r="447" spans="2:51" s="13" customFormat="1" ht="13.5">
      <c r="B447" s="227"/>
      <c r="C447" s="228"/>
      <c r="D447" s="217" t="s">
        <v>198</v>
      </c>
      <c r="E447" s="242" t="s">
        <v>21</v>
      </c>
      <c r="F447" s="243" t="s">
        <v>200</v>
      </c>
      <c r="G447" s="228"/>
      <c r="H447" s="244">
        <v>66.7</v>
      </c>
      <c r="I447" s="233"/>
      <c r="J447" s="228"/>
      <c r="K447" s="228"/>
      <c r="L447" s="234"/>
      <c r="M447" s="235"/>
      <c r="N447" s="236"/>
      <c r="O447" s="236"/>
      <c r="P447" s="236"/>
      <c r="Q447" s="236"/>
      <c r="R447" s="236"/>
      <c r="S447" s="236"/>
      <c r="T447" s="237"/>
      <c r="AT447" s="238" t="s">
        <v>198</v>
      </c>
      <c r="AU447" s="238" t="s">
        <v>80</v>
      </c>
      <c r="AV447" s="13" t="s">
        <v>115</v>
      </c>
      <c r="AW447" s="13" t="s">
        <v>33</v>
      </c>
      <c r="AX447" s="13" t="s">
        <v>69</v>
      </c>
      <c r="AY447" s="238" t="s">
        <v>189</v>
      </c>
    </row>
    <row r="448" spans="2:51" s="14" customFormat="1" ht="13.5">
      <c r="B448" s="245"/>
      <c r="C448" s="246"/>
      <c r="D448" s="229" t="s">
        <v>198</v>
      </c>
      <c r="E448" s="247" t="s">
        <v>21</v>
      </c>
      <c r="F448" s="248" t="s">
        <v>239</v>
      </c>
      <c r="G448" s="246"/>
      <c r="H448" s="249">
        <v>508.2</v>
      </c>
      <c r="I448" s="250"/>
      <c r="J448" s="246"/>
      <c r="K448" s="246"/>
      <c r="L448" s="251"/>
      <c r="M448" s="252"/>
      <c r="N448" s="253"/>
      <c r="O448" s="253"/>
      <c r="P448" s="253"/>
      <c r="Q448" s="253"/>
      <c r="R448" s="253"/>
      <c r="S448" s="253"/>
      <c r="T448" s="254"/>
      <c r="AT448" s="255" t="s">
        <v>198</v>
      </c>
      <c r="AU448" s="255" t="s">
        <v>80</v>
      </c>
      <c r="AV448" s="14" t="s">
        <v>196</v>
      </c>
      <c r="AW448" s="14" t="s">
        <v>33</v>
      </c>
      <c r="AX448" s="14" t="s">
        <v>76</v>
      </c>
      <c r="AY448" s="255" t="s">
        <v>189</v>
      </c>
    </row>
    <row r="449" spans="2:65" s="1" customFormat="1" ht="31.5" customHeight="1">
      <c r="B449" s="42"/>
      <c r="C449" s="203" t="s">
        <v>392</v>
      </c>
      <c r="D449" s="203" t="s">
        <v>191</v>
      </c>
      <c r="E449" s="204" t="s">
        <v>1010</v>
      </c>
      <c r="F449" s="205" t="s">
        <v>1011</v>
      </c>
      <c r="G449" s="206" t="s">
        <v>194</v>
      </c>
      <c r="H449" s="207">
        <v>508.2</v>
      </c>
      <c r="I449" s="208"/>
      <c r="J449" s="209">
        <f>ROUND(I449*H449,2)</f>
        <v>0</v>
      </c>
      <c r="K449" s="205" t="s">
        <v>195</v>
      </c>
      <c r="L449" s="62"/>
      <c r="M449" s="210" t="s">
        <v>21</v>
      </c>
      <c r="N449" s="211" t="s">
        <v>40</v>
      </c>
      <c r="O449" s="43"/>
      <c r="P449" s="212">
        <f>O449*H449</f>
        <v>0</v>
      </c>
      <c r="Q449" s="212">
        <v>0.0068</v>
      </c>
      <c r="R449" s="212">
        <f>Q449*H449</f>
        <v>3.4557599999999997</v>
      </c>
      <c r="S449" s="212">
        <v>0</v>
      </c>
      <c r="T449" s="213">
        <f>S449*H449</f>
        <v>0</v>
      </c>
      <c r="AR449" s="25" t="s">
        <v>196</v>
      </c>
      <c r="AT449" s="25" t="s">
        <v>191</v>
      </c>
      <c r="AU449" s="25" t="s">
        <v>80</v>
      </c>
      <c r="AY449" s="25" t="s">
        <v>189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25" t="s">
        <v>76</v>
      </c>
      <c r="BK449" s="214">
        <f>ROUND(I449*H449,2)</f>
        <v>0</v>
      </c>
      <c r="BL449" s="25" t="s">
        <v>196</v>
      </c>
      <c r="BM449" s="25" t="s">
        <v>1012</v>
      </c>
    </row>
    <row r="450" spans="2:51" s="12" customFormat="1" ht="13.5">
      <c r="B450" s="215"/>
      <c r="C450" s="216"/>
      <c r="D450" s="229" t="s">
        <v>198</v>
      </c>
      <c r="E450" s="239" t="s">
        <v>21</v>
      </c>
      <c r="F450" s="240" t="s">
        <v>1013</v>
      </c>
      <c r="G450" s="216"/>
      <c r="H450" s="241">
        <v>508.2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198</v>
      </c>
      <c r="AU450" s="226" t="s">
        <v>80</v>
      </c>
      <c r="AV450" s="12" t="s">
        <v>80</v>
      </c>
      <c r="AW450" s="12" t="s">
        <v>33</v>
      </c>
      <c r="AX450" s="12" t="s">
        <v>76</v>
      </c>
      <c r="AY450" s="226" t="s">
        <v>189</v>
      </c>
    </row>
    <row r="451" spans="2:65" s="1" customFormat="1" ht="22.5" customHeight="1">
      <c r="B451" s="42"/>
      <c r="C451" s="203" t="s">
        <v>353</v>
      </c>
      <c r="D451" s="203" t="s">
        <v>191</v>
      </c>
      <c r="E451" s="204" t="s">
        <v>1014</v>
      </c>
      <c r="F451" s="205" t="s">
        <v>1015</v>
      </c>
      <c r="G451" s="206" t="s">
        <v>194</v>
      </c>
      <c r="H451" s="207">
        <v>2808.75</v>
      </c>
      <c r="I451" s="208"/>
      <c r="J451" s="209">
        <f>ROUND(I451*H451,2)</f>
        <v>0</v>
      </c>
      <c r="K451" s="205" t="s">
        <v>195</v>
      </c>
      <c r="L451" s="62"/>
      <c r="M451" s="210" t="s">
        <v>21</v>
      </c>
      <c r="N451" s="211" t="s">
        <v>40</v>
      </c>
      <c r="O451" s="43"/>
      <c r="P451" s="212">
        <f>O451*H451</f>
        <v>0</v>
      </c>
      <c r="Q451" s="212">
        <v>0.0014</v>
      </c>
      <c r="R451" s="212">
        <f>Q451*H451</f>
        <v>3.93225</v>
      </c>
      <c r="S451" s="212">
        <v>0</v>
      </c>
      <c r="T451" s="213">
        <f>S451*H451</f>
        <v>0</v>
      </c>
      <c r="AR451" s="25" t="s">
        <v>196</v>
      </c>
      <c r="AT451" s="25" t="s">
        <v>191</v>
      </c>
      <c r="AU451" s="25" t="s">
        <v>80</v>
      </c>
      <c r="AY451" s="25" t="s">
        <v>189</v>
      </c>
      <c r="BE451" s="214">
        <f>IF(N451="základní",J451,0)</f>
        <v>0</v>
      </c>
      <c r="BF451" s="214">
        <f>IF(N451="snížená",J451,0)</f>
        <v>0</v>
      </c>
      <c r="BG451" s="214">
        <f>IF(N451="zákl. přenesená",J451,0)</f>
        <v>0</v>
      </c>
      <c r="BH451" s="214">
        <f>IF(N451="sníž. přenesená",J451,0)</f>
        <v>0</v>
      </c>
      <c r="BI451" s="214">
        <f>IF(N451="nulová",J451,0)</f>
        <v>0</v>
      </c>
      <c r="BJ451" s="25" t="s">
        <v>76</v>
      </c>
      <c r="BK451" s="214">
        <f>ROUND(I451*H451,2)</f>
        <v>0</v>
      </c>
      <c r="BL451" s="25" t="s">
        <v>196</v>
      </c>
      <c r="BM451" s="25" t="s">
        <v>1016</v>
      </c>
    </row>
    <row r="452" spans="2:51" s="12" customFormat="1" ht="13.5">
      <c r="B452" s="215"/>
      <c r="C452" s="216"/>
      <c r="D452" s="217" t="s">
        <v>198</v>
      </c>
      <c r="E452" s="218" t="s">
        <v>21</v>
      </c>
      <c r="F452" s="219" t="s">
        <v>1017</v>
      </c>
      <c r="G452" s="216"/>
      <c r="H452" s="220">
        <v>1166.6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198</v>
      </c>
      <c r="AU452" s="226" t="s">
        <v>80</v>
      </c>
      <c r="AV452" s="12" t="s">
        <v>80</v>
      </c>
      <c r="AW452" s="12" t="s">
        <v>33</v>
      </c>
      <c r="AX452" s="12" t="s">
        <v>69</v>
      </c>
      <c r="AY452" s="226" t="s">
        <v>189</v>
      </c>
    </row>
    <row r="453" spans="2:51" s="13" customFormat="1" ht="13.5">
      <c r="B453" s="227"/>
      <c r="C453" s="228"/>
      <c r="D453" s="217" t="s">
        <v>198</v>
      </c>
      <c r="E453" s="242" t="s">
        <v>21</v>
      </c>
      <c r="F453" s="243" t="s">
        <v>200</v>
      </c>
      <c r="G453" s="228"/>
      <c r="H453" s="244">
        <v>1166.6</v>
      </c>
      <c r="I453" s="233"/>
      <c r="J453" s="228"/>
      <c r="K453" s="228"/>
      <c r="L453" s="234"/>
      <c r="M453" s="235"/>
      <c r="N453" s="236"/>
      <c r="O453" s="236"/>
      <c r="P453" s="236"/>
      <c r="Q453" s="236"/>
      <c r="R453" s="236"/>
      <c r="S453" s="236"/>
      <c r="T453" s="237"/>
      <c r="AT453" s="238" t="s">
        <v>198</v>
      </c>
      <c r="AU453" s="238" t="s">
        <v>80</v>
      </c>
      <c r="AV453" s="13" t="s">
        <v>115</v>
      </c>
      <c r="AW453" s="13" t="s">
        <v>33</v>
      </c>
      <c r="AX453" s="13" t="s">
        <v>69</v>
      </c>
      <c r="AY453" s="238" t="s">
        <v>189</v>
      </c>
    </row>
    <row r="454" spans="2:51" s="12" customFormat="1" ht="13.5">
      <c r="B454" s="215"/>
      <c r="C454" s="216"/>
      <c r="D454" s="217" t="s">
        <v>198</v>
      </c>
      <c r="E454" s="218" t="s">
        <v>21</v>
      </c>
      <c r="F454" s="219" t="s">
        <v>1018</v>
      </c>
      <c r="G454" s="216"/>
      <c r="H454" s="220">
        <v>1642.15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198</v>
      </c>
      <c r="AU454" s="226" t="s">
        <v>80</v>
      </c>
      <c r="AV454" s="12" t="s">
        <v>80</v>
      </c>
      <c r="AW454" s="12" t="s">
        <v>33</v>
      </c>
      <c r="AX454" s="12" t="s">
        <v>69</v>
      </c>
      <c r="AY454" s="226" t="s">
        <v>189</v>
      </c>
    </row>
    <row r="455" spans="2:51" s="13" customFormat="1" ht="13.5">
      <c r="B455" s="227"/>
      <c r="C455" s="228"/>
      <c r="D455" s="217" t="s">
        <v>198</v>
      </c>
      <c r="E455" s="242" t="s">
        <v>21</v>
      </c>
      <c r="F455" s="243" t="s">
        <v>200</v>
      </c>
      <c r="G455" s="228"/>
      <c r="H455" s="244">
        <v>1642.15</v>
      </c>
      <c r="I455" s="233"/>
      <c r="J455" s="228"/>
      <c r="K455" s="228"/>
      <c r="L455" s="234"/>
      <c r="M455" s="235"/>
      <c r="N455" s="236"/>
      <c r="O455" s="236"/>
      <c r="P455" s="236"/>
      <c r="Q455" s="236"/>
      <c r="R455" s="236"/>
      <c r="S455" s="236"/>
      <c r="T455" s="237"/>
      <c r="AT455" s="238" t="s">
        <v>198</v>
      </c>
      <c r="AU455" s="238" t="s">
        <v>80</v>
      </c>
      <c r="AV455" s="13" t="s">
        <v>115</v>
      </c>
      <c r="AW455" s="13" t="s">
        <v>33</v>
      </c>
      <c r="AX455" s="13" t="s">
        <v>69</v>
      </c>
      <c r="AY455" s="238" t="s">
        <v>189</v>
      </c>
    </row>
    <row r="456" spans="2:51" s="14" customFormat="1" ht="13.5">
      <c r="B456" s="245"/>
      <c r="C456" s="246"/>
      <c r="D456" s="229" t="s">
        <v>198</v>
      </c>
      <c r="E456" s="247" t="s">
        <v>21</v>
      </c>
      <c r="F456" s="248" t="s">
        <v>239</v>
      </c>
      <c r="G456" s="246"/>
      <c r="H456" s="249">
        <v>2808.75</v>
      </c>
      <c r="I456" s="250"/>
      <c r="J456" s="246"/>
      <c r="K456" s="246"/>
      <c r="L456" s="251"/>
      <c r="M456" s="252"/>
      <c r="N456" s="253"/>
      <c r="O456" s="253"/>
      <c r="P456" s="253"/>
      <c r="Q456" s="253"/>
      <c r="R456" s="253"/>
      <c r="S456" s="253"/>
      <c r="T456" s="254"/>
      <c r="AT456" s="255" t="s">
        <v>198</v>
      </c>
      <c r="AU456" s="255" t="s">
        <v>80</v>
      </c>
      <c r="AV456" s="14" t="s">
        <v>196</v>
      </c>
      <c r="AW456" s="14" t="s">
        <v>33</v>
      </c>
      <c r="AX456" s="14" t="s">
        <v>76</v>
      </c>
      <c r="AY456" s="255" t="s">
        <v>189</v>
      </c>
    </row>
    <row r="457" spans="2:65" s="1" customFormat="1" ht="22.5" customHeight="1">
      <c r="B457" s="42"/>
      <c r="C457" s="203" t="s">
        <v>397</v>
      </c>
      <c r="D457" s="203" t="s">
        <v>191</v>
      </c>
      <c r="E457" s="204" t="s">
        <v>1019</v>
      </c>
      <c r="F457" s="205" t="s">
        <v>1020</v>
      </c>
      <c r="G457" s="206" t="s">
        <v>194</v>
      </c>
      <c r="H457" s="207">
        <v>2810.75</v>
      </c>
      <c r="I457" s="208"/>
      <c r="J457" s="209">
        <f>ROUND(I457*H457,2)</f>
        <v>0</v>
      </c>
      <c r="K457" s="205" t="s">
        <v>195</v>
      </c>
      <c r="L457" s="62"/>
      <c r="M457" s="210" t="s">
        <v>21</v>
      </c>
      <c r="N457" s="211" t="s">
        <v>40</v>
      </c>
      <c r="O457" s="43"/>
      <c r="P457" s="212">
        <f>O457*H457</f>
        <v>0</v>
      </c>
      <c r="Q457" s="212">
        <v>0.01628</v>
      </c>
      <c r="R457" s="212">
        <f>Q457*H457</f>
        <v>45.759009999999996</v>
      </c>
      <c r="S457" s="212">
        <v>0</v>
      </c>
      <c r="T457" s="213">
        <f>S457*H457</f>
        <v>0</v>
      </c>
      <c r="AR457" s="25" t="s">
        <v>196</v>
      </c>
      <c r="AT457" s="25" t="s">
        <v>191</v>
      </c>
      <c r="AU457" s="25" t="s">
        <v>80</v>
      </c>
      <c r="AY457" s="25" t="s">
        <v>189</v>
      </c>
      <c r="BE457" s="214">
        <f>IF(N457="základní",J457,0)</f>
        <v>0</v>
      </c>
      <c r="BF457" s="214">
        <f>IF(N457="snížená",J457,0)</f>
        <v>0</v>
      </c>
      <c r="BG457" s="214">
        <f>IF(N457="zákl. přenesená",J457,0)</f>
        <v>0</v>
      </c>
      <c r="BH457" s="214">
        <f>IF(N457="sníž. přenesená",J457,0)</f>
        <v>0</v>
      </c>
      <c r="BI457" s="214">
        <f>IF(N457="nulová",J457,0)</f>
        <v>0</v>
      </c>
      <c r="BJ457" s="25" t="s">
        <v>76</v>
      </c>
      <c r="BK457" s="214">
        <f>ROUND(I457*H457,2)</f>
        <v>0</v>
      </c>
      <c r="BL457" s="25" t="s">
        <v>196</v>
      </c>
      <c r="BM457" s="25" t="s">
        <v>1021</v>
      </c>
    </row>
    <row r="458" spans="2:51" s="15" customFormat="1" ht="13.5">
      <c r="B458" s="283"/>
      <c r="C458" s="284"/>
      <c r="D458" s="217" t="s">
        <v>198</v>
      </c>
      <c r="E458" s="285" t="s">
        <v>21</v>
      </c>
      <c r="F458" s="286" t="s">
        <v>1022</v>
      </c>
      <c r="G458" s="284"/>
      <c r="H458" s="287" t="s">
        <v>21</v>
      </c>
      <c r="I458" s="288"/>
      <c r="J458" s="284"/>
      <c r="K458" s="284"/>
      <c r="L458" s="289"/>
      <c r="M458" s="290"/>
      <c r="N458" s="291"/>
      <c r="O458" s="291"/>
      <c r="P458" s="291"/>
      <c r="Q458" s="291"/>
      <c r="R458" s="291"/>
      <c r="S458" s="291"/>
      <c r="T458" s="292"/>
      <c r="AT458" s="293" t="s">
        <v>198</v>
      </c>
      <c r="AU458" s="293" t="s">
        <v>80</v>
      </c>
      <c r="AV458" s="15" t="s">
        <v>76</v>
      </c>
      <c r="AW458" s="15" t="s">
        <v>33</v>
      </c>
      <c r="AX458" s="15" t="s">
        <v>69</v>
      </c>
      <c r="AY458" s="293" t="s">
        <v>189</v>
      </c>
    </row>
    <row r="459" spans="2:51" s="12" customFormat="1" ht="13.5">
      <c r="B459" s="215"/>
      <c r="C459" s="216"/>
      <c r="D459" s="217" t="s">
        <v>198</v>
      </c>
      <c r="E459" s="218" t="s">
        <v>21</v>
      </c>
      <c r="F459" s="219" t="s">
        <v>1023</v>
      </c>
      <c r="G459" s="216"/>
      <c r="H459" s="220">
        <v>36</v>
      </c>
      <c r="I459" s="221"/>
      <c r="J459" s="216"/>
      <c r="K459" s="216"/>
      <c r="L459" s="222"/>
      <c r="M459" s="223"/>
      <c r="N459" s="224"/>
      <c r="O459" s="224"/>
      <c r="P459" s="224"/>
      <c r="Q459" s="224"/>
      <c r="R459" s="224"/>
      <c r="S459" s="224"/>
      <c r="T459" s="225"/>
      <c r="AT459" s="226" t="s">
        <v>198</v>
      </c>
      <c r="AU459" s="226" t="s">
        <v>80</v>
      </c>
      <c r="AV459" s="12" t="s">
        <v>80</v>
      </c>
      <c r="AW459" s="12" t="s">
        <v>33</v>
      </c>
      <c r="AX459" s="12" t="s">
        <v>69</v>
      </c>
      <c r="AY459" s="226" t="s">
        <v>189</v>
      </c>
    </row>
    <row r="460" spans="2:51" s="12" customFormat="1" ht="13.5">
      <c r="B460" s="215"/>
      <c r="C460" s="216"/>
      <c r="D460" s="217" t="s">
        <v>198</v>
      </c>
      <c r="E460" s="218" t="s">
        <v>21</v>
      </c>
      <c r="F460" s="219" t="s">
        <v>1024</v>
      </c>
      <c r="G460" s="216"/>
      <c r="H460" s="220">
        <v>36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198</v>
      </c>
      <c r="AU460" s="226" t="s">
        <v>80</v>
      </c>
      <c r="AV460" s="12" t="s">
        <v>80</v>
      </c>
      <c r="AW460" s="12" t="s">
        <v>33</v>
      </c>
      <c r="AX460" s="12" t="s">
        <v>69</v>
      </c>
      <c r="AY460" s="226" t="s">
        <v>189</v>
      </c>
    </row>
    <row r="461" spans="2:51" s="12" customFormat="1" ht="13.5">
      <c r="B461" s="215"/>
      <c r="C461" s="216"/>
      <c r="D461" s="217" t="s">
        <v>198</v>
      </c>
      <c r="E461" s="218" t="s">
        <v>21</v>
      </c>
      <c r="F461" s="219" t="s">
        <v>1025</v>
      </c>
      <c r="G461" s="216"/>
      <c r="H461" s="220">
        <v>32.4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198</v>
      </c>
      <c r="AU461" s="226" t="s">
        <v>80</v>
      </c>
      <c r="AV461" s="12" t="s">
        <v>80</v>
      </c>
      <c r="AW461" s="12" t="s">
        <v>33</v>
      </c>
      <c r="AX461" s="12" t="s">
        <v>69</v>
      </c>
      <c r="AY461" s="226" t="s">
        <v>189</v>
      </c>
    </row>
    <row r="462" spans="2:51" s="12" customFormat="1" ht="13.5">
      <c r="B462" s="215"/>
      <c r="C462" s="216"/>
      <c r="D462" s="217" t="s">
        <v>198</v>
      </c>
      <c r="E462" s="218" t="s">
        <v>21</v>
      </c>
      <c r="F462" s="219" t="s">
        <v>1026</v>
      </c>
      <c r="G462" s="216"/>
      <c r="H462" s="220">
        <v>36</v>
      </c>
      <c r="I462" s="221"/>
      <c r="J462" s="216"/>
      <c r="K462" s="216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198</v>
      </c>
      <c r="AU462" s="226" t="s">
        <v>80</v>
      </c>
      <c r="AV462" s="12" t="s">
        <v>80</v>
      </c>
      <c r="AW462" s="12" t="s">
        <v>33</v>
      </c>
      <c r="AX462" s="12" t="s">
        <v>69</v>
      </c>
      <c r="AY462" s="226" t="s">
        <v>189</v>
      </c>
    </row>
    <row r="463" spans="2:51" s="12" customFormat="1" ht="13.5">
      <c r="B463" s="215"/>
      <c r="C463" s="216"/>
      <c r="D463" s="217" t="s">
        <v>198</v>
      </c>
      <c r="E463" s="218" t="s">
        <v>21</v>
      </c>
      <c r="F463" s="219" t="s">
        <v>1027</v>
      </c>
      <c r="G463" s="216"/>
      <c r="H463" s="220">
        <v>54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198</v>
      </c>
      <c r="AU463" s="226" t="s">
        <v>80</v>
      </c>
      <c r="AV463" s="12" t="s">
        <v>80</v>
      </c>
      <c r="AW463" s="12" t="s">
        <v>33</v>
      </c>
      <c r="AX463" s="12" t="s">
        <v>69</v>
      </c>
      <c r="AY463" s="226" t="s">
        <v>189</v>
      </c>
    </row>
    <row r="464" spans="2:51" s="12" customFormat="1" ht="13.5">
      <c r="B464" s="215"/>
      <c r="C464" s="216"/>
      <c r="D464" s="217" t="s">
        <v>198</v>
      </c>
      <c r="E464" s="218" t="s">
        <v>21</v>
      </c>
      <c r="F464" s="219" t="s">
        <v>1028</v>
      </c>
      <c r="G464" s="216"/>
      <c r="H464" s="220">
        <v>31.5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198</v>
      </c>
      <c r="AU464" s="226" t="s">
        <v>80</v>
      </c>
      <c r="AV464" s="12" t="s">
        <v>80</v>
      </c>
      <c r="AW464" s="12" t="s">
        <v>33</v>
      </c>
      <c r="AX464" s="12" t="s">
        <v>69</v>
      </c>
      <c r="AY464" s="226" t="s">
        <v>189</v>
      </c>
    </row>
    <row r="465" spans="2:51" s="12" customFormat="1" ht="13.5">
      <c r="B465" s="215"/>
      <c r="C465" s="216"/>
      <c r="D465" s="217" t="s">
        <v>198</v>
      </c>
      <c r="E465" s="218" t="s">
        <v>21</v>
      </c>
      <c r="F465" s="219" t="s">
        <v>1029</v>
      </c>
      <c r="G465" s="216"/>
      <c r="H465" s="220">
        <v>31.5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198</v>
      </c>
      <c r="AU465" s="226" t="s">
        <v>80</v>
      </c>
      <c r="AV465" s="12" t="s">
        <v>80</v>
      </c>
      <c r="AW465" s="12" t="s">
        <v>33</v>
      </c>
      <c r="AX465" s="12" t="s">
        <v>69</v>
      </c>
      <c r="AY465" s="226" t="s">
        <v>189</v>
      </c>
    </row>
    <row r="466" spans="2:51" s="12" customFormat="1" ht="13.5">
      <c r="B466" s="215"/>
      <c r="C466" s="216"/>
      <c r="D466" s="217" t="s">
        <v>198</v>
      </c>
      <c r="E466" s="218" t="s">
        <v>21</v>
      </c>
      <c r="F466" s="219" t="s">
        <v>1030</v>
      </c>
      <c r="G466" s="216"/>
      <c r="H466" s="220">
        <v>24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198</v>
      </c>
      <c r="AU466" s="226" t="s">
        <v>80</v>
      </c>
      <c r="AV466" s="12" t="s">
        <v>80</v>
      </c>
      <c r="AW466" s="12" t="s">
        <v>33</v>
      </c>
      <c r="AX466" s="12" t="s">
        <v>69</v>
      </c>
      <c r="AY466" s="226" t="s">
        <v>189</v>
      </c>
    </row>
    <row r="467" spans="2:51" s="12" customFormat="1" ht="13.5">
      <c r="B467" s="215"/>
      <c r="C467" s="216"/>
      <c r="D467" s="217" t="s">
        <v>198</v>
      </c>
      <c r="E467" s="218" t="s">
        <v>21</v>
      </c>
      <c r="F467" s="219" t="s">
        <v>1031</v>
      </c>
      <c r="G467" s="216"/>
      <c r="H467" s="220">
        <v>15.6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198</v>
      </c>
      <c r="AU467" s="226" t="s">
        <v>80</v>
      </c>
      <c r="AV467" s="12" t="s">
        <v>80</v>
      </c>
      <c r="AW467" s="12" t="s">
        <v>33</v>
      </c>
      <c r="AX467" s="12" t="s">
        <v>69</v>
      </c>
      <c r="AY467" s="226" t="s">
        <v>189</v>
      </c>
    </row>
    <row r="468" spans="2:51" s="12" customFormat="1" ht="13.5">
      <c r="B468" s="215"/>
      <c r="C468" s="216"/>
      <c r="D468" s="217" t="s">
        <v>198</v>
      </c>
      <c r="E468" s="218" t="s">
        <v>21</v>
      </c>
      <c r="F468" s="219" t="s">
        <v>1032</v>
      </c>
      <c r="G468" s="216"/>
      <c r="H468" s="220">
        <v>15.6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198</v>
      </c>
      <c r="AU468" s="226" t="s">
        <v>80</v>
      </c>
      <c r="AV468" s="12" t="s">
        <v>80</v>
      </c>
      <c r="AW468" s="12" t="s">
        <v>33</v>
      </c>
      <c r="AX468" s="12" t="s">
        <v>69</v>
      </c>
      <c r="AY468" s="226" t="s">
        <v>189</v>
      </c>
    </row>
    <row r="469" spans="2:51" s="12" customFormat="1" ht="13.5">
      <c r="B469" s="215"/>
      <c r="C469" s="216"/>
      <c r="D469" s="217" t="s">
        <v>198</v>
      </c>
      <c r="E469" s="218" t="s">
        <v>21</v>
      </c>
      <c r="F469" s="219" t="s">
        <v>1033</v>
      </c>
      <c r="G469" s="216"/>
      <c r="H469" s="220">
        <v>7.2</v>
      </c>
      <c r="I469" s="221"/>
      <c r="J469" s="216"/>
      <c r="K469" s="216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198</v>
      </c>
      <c r="AU469" s="226" t="s">
        <v>80</v>
      </c>
      <c r="AV469" s="12" t="s">
        <v>80</v>
      </c>
      <c r="AW469" s="12" t="s">
        <v>33</v>
      </c>
      <c r="AX469" s="12" t="s">
        <v>69</v>
      </c>
      <c r="AY469" s="226" t="s">
        <v>189</v>
      </c>
    </row>
    <row r="470" spans="2:51" s="13" customFormat="1" ht="13.5">
      <c r="B470" s="227"/>
      <c r="C470" s="228"/>
      <c r="D470" s="217" t="s">
        <v>198</v>
      </c>
      <c r="E470" s="242" t="s">
        <v>21</v>
      </c>
      <c r="F470" s="243" t="s">
        <v>200</v>
      </c>
      <c r="G470" s="228"/>
      <c r="H470" s="244">
        <v>319.8</v>
      </c>
      <c r="I470" s="233"/>
      <c r="J470" s="228"/>
      <c r="K470" s="228"/>
      <c r="L470" s="234"/>
      <c r="M470" s="235"/>
      <c r="N470" s="236"/>
      <c r="O470" s="236"/>
      <c r="P470" s="236"/>
      <c r="Q470" s="236"/>
      <c r="R470" s="236"/>
      <c r="S470" s="236"/>
      <c r="T470" s="237"/>
      <c r="AT470" s="238" t="s">
        <v>198</v>
      </c>
      <c r="AU470" s="238" t="s">
        <v>80</v>
      </c>
      <c r="AV470" s="13" t="s">
        <v>115</v>
      </c>
      <c r="AW470" s="13" t="s">
        <v>33</v>
      </c>
      <c r="AX470" s="13" t="s">
        <v>69</v>
      </c>
      <c r="AY470" s="238" t="s">
        <v>189</v>
      </c>
    </row>
    <row r="471" spans="2:51" s="12" customFormat="1" ht="13.5">
      <c r="B471" s="215"/>
      <c r="C471" s="216"/>
      <c r="D471" s="217" t="s">
        <v>198</v>
      </c>
      <c r="E471" s="218" t="s">
        <v>21</v>
      </c>
      <c r="F471" s="219" t="s">
        <v>1034</v>
      </c>
      <c r="G471" s="216"/>
      <c r="H471" s="220">
        <v>20.8</v>
      </c>
      <c r="I471" s="221"/>
      <c r="J471" s="216"/>
      <c r="K471" s="216"/>
      <c r="L471" s="222"/>
      <c r="M471" s="223"/>
      <c r="N471" s="224"/>
      <c r="O471" s="224"/>
      <c r="P471" s="224"/>
      <c r="Q471" s="224"/>
      <c r="R471" s="224"/>
      <c r="S471" s="224"/>
      <c r="T471" s="225"/>
      <c r="AT471" s="226" t="s">
        <v>198</v>
      </c>
      <c r="AU471" s="226" t="s">
        <v>80</v>
      </c>
      <c r="AV471" s="12" t="s">
        <v>80</v>
      </c>
      <c r="AW471" s="12" t="s">
        <v>33</v>
      </c>
      <c r="AX471" s="12" t="s">
        <v>69</v>
      </c>
      <c r="AY471" s="226" t="s">
        <v>189</v>
      </c>
    </row>
    <row r="472" spans="2:51" s="12" customFormat="1" ht="13.5">
      <c r="B472" s="215"/>
      <c r="C472" s="216"/>
      <c r="D472" s="217" t="s">
        <v>198</v>
      </c>
      <c r="E472" s="218" t="s">
        <v>21</v>
      </c>
      <c r="F472" s="219" t="s">
        <v>1035</v>
      </c>
      <c r="G472" s="216"/>
      <c r="H472" s="220">
        <v>29.6</v>
      </c>
      <c r="I472" s="221"/>
      <c r="J472" s="216"/>
      <c r="K472" s="216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198</v>
      </c>
      <c r="AU472" s="226" t="s">
        <v>80</v>
      </c>
      <c r="AV472" s="12" t="s">
        <v>80</v>
      </c>
      <c r="AW472" s="12" t="s">
        <v>33</v>
      </c>
      <c r="AX472" s="12" t="s">
        <v>69</v>
      </c>
      <c r="AY472" s="226" t="s">
        <v>189</v>
      </c>
    </row>
    <row r="473" spans="2:51" s="12" customFormat="1" ht="13.5">
      <c r="B473" s="215"/>
      <c r="C473" s="216"/>
      <c r="D473" s="217" t="s">
        <v>198</v>
      </c>
      <c r="E473" s="218" t="s">
        <v>21</v>
      </c>
      <c r="F473" s="219" t="s">
        <v>1036</v>
      </c>
      <c r="G473" s="216"/>
      <c r="H473" s="220">
        <v>20.4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198</v>
      </c>
      <c r="AU473" s="226" t="s">
        <v>80</v>
      </c>
      <c r="AV473" s="12" t="s">
        <v>80</v>
      </c>
      <c r="AW473" s="12" t="s">
        <v>33</v>
      </c>
      <c r="AX473" s="12" t="s">
        <v>69</v>
      </c>
      <c r="AY473" s="226" t="s">
        <v>189</v>
      </c>
    </row>
    <row r="474" spans="2:51" s="12" customFormat="1" ht="13.5">
      <c r="B474" s="215"/>
      <c r="C474" s="216"/>
      <c r="D474" s="217" t="s">
        <v>198</v>
      </c>
      <c r="E474" s="218" t="s">
        <v>21</v>
      </c>
      <c r="F474" s="219" t="s">
        <v>1037</v>
      </c>
      <c r="G474" s="216"/>
      <c r="H474" s="220">
        <v>16.8</v>
      </c>
      <c r="I474" s="221"/>
      <c r="J474" s="216"/>
      <c r="K474" s="216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198</v>
      </c>
      <c r="AU474" s="226" t="s">
        <v>80</v>
      </c>
      <c r="AV474" s="12" t="s">
        <v>80</v>
      </c>
      <c r="AW474" s="12" t="s">
        <v>33</v>
      </c>
      <c r="AX474" s="12" t="s">
        <v>69</v>
      </c>
      <c r="AY474" s="226" t="s">
        <v>189</v>
      </c>
    </row>
    <row r="475" spans="2:51" s="12" customFormat="1" ht="13.5">
      <c r="B475" s="215"/>
      <c r="C475" s="216"/>
      <c r="D475" s="217" t="s">
        <v>198</v>
      </c>
      <c r="E475" s="218" t="s">
        <v>21</v>
      </c>
      <c r="F475" s="219" t="s">
        <v>1038</v>
      </c>
      <c r="G475" s="216"/>
      <c r="H475" s="220">
        <v>20.4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198</v>
      </c>
      <c r="AU475" s="226" t="s">
        <v>80</v>
      </c>
      <c r="AV475" s="12" t="s">
        <v>80</v>
      </c>
      <c r="AW475" s="12" t="s">
        <v>33</v>
      </c>
      <c r="AX475" s="12" t="s">
        <v>69</v>
      </c>
      <c r="AY475" s="226" t="s">
        <v>189</v>
      </c>
    </row>
    <row r="476" spans="2:51" s="12" customFormat="1" ht="13.5">
      <c r="B476" s="215"/>
      <c r="C476" s="216"/>
      <c r="D476" s="217" t="s">
        <v>198</v>
      </c>
      <c r="E476" s="218" t="s">
        <v>21</v>
      </c>
      <c r="F476" s="219" t="s">
        <v>1039</v>
      </c>
      <c r="G476" s="216"/>
      <c r="H476" s="220">
        <v>20.4</v>
      </c>
      <c r="I476" s="221"/>
      <c r="J476" s="216"/>
      <c r="K476" s="216"/>
      <c r="L476" s="222"/>
      <c r="M476" s="223"/>
      <c r="N476" s="224"/>
      <c r="O476" s="224"/>
      <c r="P476" s="224"/>
      <c r="Q476" s="224"/>
      <c r="R476" s="224"/>
      <c r="S476" s="224"/>
      <c r="T476" s="225"/>
      <c r="AT476" s="226" t="s">
        <v>198</v>
      </c>
      <c r="AU476" s="226" t="s">
        <v>80</v>
      </c>
      <c r="AV476" s="12" t="s">
        <v>80</v>
      </c>
      <c r="AW476" s="12" t="s">
        <v>33</v>
      </c>
      <c r="AX476" s="12" t="s">
        <v>69</v>
      </c>
      <c r="AY476" s="226" t="s">
        <v>189</v>
      </c>
    </row>
    <row r="477" spans="2:51" s="12" customFormat="1" ht="13.5">
      <c r="B477" s="215"/>
      <c r="C477" s="216"/>
      <c r="D477" s="217" t="s">
        <v>198</v>
      </c>
      <c r="E477" s="218" t="s">
        <v>21</v>
      </c>
      <c r="F477" s="219" t="s">
        <v>1040</v>
      </c>
      <c r="G477" s="216"/>
      <c r="H477" s="220">
        <v>16.8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198</v>
      </c>
      <c r="AU477" s="226" t="s">
        <v>80</v>
      </c>
      <c r="AV477" s="12" t="s">
        <v>80</v>
      </c>
      <c r="AW477" s="12" t="s">
        <v>33</v>
      </c>
      <c r="AX477" s="12" t="s">
        <v>69</v>
      </c>
      <c r="AY477" s="226" t="s">
        <v>189</v>
      </c>
    </row>
    <row r="478" spans="2:51" s="12" customFormat="1" ht="13.5">
      <c r="B478" s="215"/>
      <c r="C478" s="216"/>
      <c r="D478" s="217" t="s">
        <v>198</v>
      </c>
      <c r="E478" s="218" t="s">
        <v>21</v>
      </c>
      <c r="F478" s="219" t="s">
        <v>1041</v>
      </c>
      <c r="G478" s="216"/>
      <c r="H478" s="220">
        <v>20.4</v>
      </c>
      <c r="I478" s="221"/>
      <c r="J478" s="216"/>
      <c r="K478" s="216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198</v>
      </c>
      <c r="AU478" s="226" t="s">
        <v>80</v>
      </c>
      <c r="AV478" s="12" t="s">
        <v>80</v>
      </c>
      <c r="AW478" s="12" t="s">
        <v>33</v>
      </c>
      <c r="AX478" s="12" t="s">
        <v>69</v>
      </c>
      <c r="AY478" s="226" t="s">
        <v>189</v>
      </c>
    </row>
    <row r="479" spans="2:51" s="12" customFormat="1" ht="13.5">
      <c r="B479" s="215"/>
      <c r="C479" s="216"/>
      <c r="D479" s="217" t="s">
        <v>198</v>
      </c>
      <c r="E479" s="218" t="s">
        <v>21</v>
      </c>
      <c r="F479" s="219" t="s">
        <v>1042</v>
      </c>
      <c r="G479" s="216"/>
      <c r="H479" s="220">
        <v>28.8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198</v>
      </c>
      <c r="AU479" s="226" t="s">
        <v>80</v>
      </c>
      <c r="AV479" s="12" t="s">
        <v>80</v>
      </c>
      <c r="AW479" s="12" t="s">
        <v>33</v>
      </c>
      <c r="AX479" s="12" t="s">
        <v>69</v>
      </c>
      <c r="AY479" s="226" t="s">
        <v>189</v>
      </c>
    </row>
    <row r="480" spans="2:51" s="12" customFormat="1" ht="13.5">
      <c r="B480" s="215"/>
      <c r="C480" s="216"/>
      <c r="D480" s="217" t="s">
        <v>198</v>
      </c>
      <c r="E480" s="218" t="s">
        <v>21</v>
      </c>
      <c r="F480" s="219" t="s">
        <v>1043</v>
      </c>
      <c r="G480" s="216"/>
      <c r="H480" s="220">
        <v>17.4</v>
      </c>
      <c r="I480" s="221"/>
      <c r="J480" s="216"/>
      <c r="K480" s="216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198</v>
      </c>
      <c r="AU480" s="226" t="s">
        <v>80</v>
      </c>
      <c r="AV480" s="12" t="s">
        <v>80</v>
      </c>
      <c r="AW480" s="12" t="s">
        <v>33</v>
      </c>
      <c r="AX480" s="12" t="s">
        <v>69</v>
      </c>
      <c r="AY480" s="226" t="s">
        <v>189</v>
      </c>
    </row>
    <row r="481" spans="2:51" s="12" customFormat="1" ht="13.5">
      <c r="B481" s="215"/>
      <c r="C481" s="216"/>
      <c r="D481" s="217" t="s">
        <v>198</v>
      </c>
      <c r="E481" s="218" t="s">
        <v>21</v>
      </c>
      <c r="F481" s="219" t="s">
        <v>1044</v>
      </c>
      <c r="G481" s="216"/>
      <c r="H481" s="220">
        <v>15.6</v>
      </c>
      <c r="I481" s="221"/>
      <c r="J481" s="216"/>
      <c r="K481" s="216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198</v>
      </c>
      <c r="AU481" s="226" t="s">
        <v>80</v>
      </c>
      <c r="AV481" s="12" t="s">
        <v>80</v>
      </c>
      <c r="AW481" s="12" t="s">
        <v>33</v>
      </c>
      <c r="AX481" s="12" t="s">
        <v>69</v>
      </c>
      <c r="AY481" s="226" t="s">
        <v>189</v>
      </c>
    </row>
    <row r="482" spans="2:51" s="12" customFormat="1" ht="13.5">
      <c r="B482" s="215"/>
      <c r="C482" s="216"/>
      <c r="D482" s="217" t="s">
        <v>198</v>
      </c>
      <c r="E482" s="218" t="s">
        <v>21</v>
      </c>
      <c r="F482" s="219" t="s">
        <v>1045</v>
      </c>
      <c r="G482" s="216"/>
      <c r="H482" s="220">
        <v>15.6</v>
      </c>
      <c r="I482" s="221"/>
      <c r="J482" s="216"/>
      <c r="K482" s="216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198</v>
      </c>
      <c r="AU482" s="226" t="s">
        <v>80</v>
      </c>
      <c r="AV482" s="12" t="s">
        <v>80</v>
      </c>
      <c r="AW482" s="12" t="s">
        <v>33</v>
      </c>
      <c r="AX482" s="12" t="s">
        <v>69</v>
      </c>
      <c r="AY482" s="226" t="s">
        <v>189</v>
      </c>
    </row>
    <row r="483" spans="2:51" s="13" customFormat="1" ht="13.5">
      <c r="B483" s="227"/>
      <c r="C483" s="228"/>
      <c r="D483" s="217" t="s">
        <v>198</v>
      </c>
      <c r="E483" s="242" t="s">
        <v>21</v>
      </c>
      <c r="F483" s="243" t="s">
        <v>200</v>
      </c>
      <c r="G483" s="228"/>
      <c r="H483" s="244">
        <v>243</v>
      </c>
      <c r="I483" s="233"/>
      <c r="J483" s="228"/>
      <c r="K483" s="228"/>
      <c r="L483" s="234"/>
      <c r="M483" s="235"/>
      <c r="N483" s="236"/>
      <c r="O483" s="236"/>
      <c r="P483" s="236"/>
      <c r="Q483" s="236"/>
      <c r="R483" s="236"/>
      <c r="S483" s="236"/>
      <c r="T483" s="237"/>
      <c r="AT483" s="238" t="s">
        <v>198</v>
      </c>
      <c r="AU483" s="238" t="s">
        <v>80</v>
      </c>
      <c r="AV483" s="13" t="s">
        <v>115</v>
      </c>
      <c r="AW483" s="13" t="s">
        <v>33</v>
      </c>
      <c r="AX483" s="13" t="s">
        <v>69</v>
      </c>
      <c r="AY483" s="238" t="s">
        <v>189</v>
      </c>
    </row>
    <row r="484" spans="2:51" s="12" customFormat="1" ht="13.5">
      <c r="B484" s="215"/>
      <c r="C484" s="216"/>
      <c r="D484" s="217" t="s">
        <v>198</v>
      </c>
      <c r="E484" s="218" t="s">
        <v>21</v>
      </c>
      <c r="F484" s="219" t="s">
        <v>1046</v>
      </c>
      <c r="G484" s="216"/>
      <c r="H484" s="220">
        <v>24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198</v>
      </c>
      <c r="AU484" s="226" t="s">
        <v>80</v>
      </c>
      <c r="AV484" s="12" t="s">
        <v>80</v>
      </c>
      <c r="AW484" s="12" t="s">
        <v>33</v>
      </c>
      <c r="AX484" s="12" t="s">
        <v>69</v>
      </c>
      <c r="AY484" s="226" t="s">
        <v>189</v>
      </c>
    </row>
    <row r="485" spans="2:51" s="12" customFormat="1" ht="13.5">
      <c r="B485" s="215"/>
      <c r="C485" s="216"/>
      <c r="D485" s="217" t="s">
        <v>198</v>
      </c>
      <c r="E485" s="218" t="s">
        <v>21</v>
      </c>
      <c r="F485" s="219" t="s">
        <v>1047</v>
      </c>
      <c r="G485" s="216"/>
      <c r="H485" s="220">
        <v>20.4</v>
      </c>
      <c r="I485" s="221"/>
      <c r="J485" s="216"/>
      <c r="K485" s="216"/>
      <c r="L485" s="222"/>
      <c r="M485" s="223"/>
      <c r="N485" s="224"/>
      <c r="O485" s="224"/>
      <c r="P485" s="224"/>
      <c r="Q485" s="224"/>
      <c r="R485" s="224"/>
      <c r="S485" s="224"/>
      <c r="T485" s="225"/>
      <c r="AT485" s="226" t="s">
        <v>198</v>
      </c>
      <c r="AU485" s="226" t="s">
        <v>80</v>
      </c>
      <c r="AV485" s="12" t="s">
        <v>80</v>
      </c>
      <c r="AW485" s="12" t="s">
        <v>33</v>
      </c>
      <c r="AX485" s="12" t="s">
        <v>69</v>
      </c>
      <c r="AY485" s="226" t="s">
        <v>189</v>
      </c>
    </row>
    <row r="486" spans="2:51" s="12" customFormat="1" ht="13.5">
      <c r="B486" s="215"/>
      <c r="C486" s="216"/>
      <c r="D486" s="217" t="s">
        <v>198</v>
      </c>
      <c r="E486" s="218" t="s">
        <v>21</v>
      </c>
      <c r="F486" s="219" t="s">
        <v>1048</v>
      </c>
      <c r="G486" s="216"/>
      <c r="H486" s="220">
        <v>20.4</v>
      </c>
      <c r="I486" s="221"/>
      <c r="J486" s="216"/>
      <c r="K486" s="216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198</v>
      </c>
      <c r="AU486" s="226" t="s">
        <v>80</v>
      </c>
      <c r="AV486" s="12" t="s">
        <v>80</v>
      </c>
      <c r="AW486" s="12" t="s">
        <v>33</v>
      </c>
      <c r="AX486" s="12" t="s">
        <v>69</v>
      </c>
      <c r="AY486" s="226" t="s">
        <v>189</v>
      </c>
    </row>
    <row r="487" spans="2:51" s="12" customFormat="1" ht="13.5">
      <c r="B487" s="215"/>
      <c r="C487" s="216"/>
      <c r="D487" s="217" t="s">
        <v>198</v>
      </c>
      <c r="E487" s="218" t="s">
        <v>21</v>
      </c>
      <c r="F487" s="219" t="s">
        <v>1049</v>
      </c>
      <c r="G487" s="216"/>
      <c r="H487" s="220">
        <v>12.6</v>
      </c>
      <c r="I487" s="221"/>
      <c r="J487" s="216"/>
      <c r="K487" s="216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198</v>
      </c>
      <c r="AU487" s="226" t="s">
        <v>80</v>
      </c>
      <c r="AV487" s="12" t="s">
        <v>80</v>
      </c>
      <c r="AW487" s="12" t="s">
        <v>33</v>
      </c>
      <c r="AX487" s="12" t="s">
        <v>69</v>
      </c>
      <c r="AY487" s="226" t="s">
        <v>189</v>
      </c>
    </row>
    <row r="488" spans="2:51" s="12" customFormat="1" ht="13.5">
      <c r="B488" s="215"/>
      <c r="C488" s="216"/>
      <c r="D488" s="217" t="s">
        <v>198</v>
      </c>
      <c r="E488" s="218" t="s">
        <v>21</v>
      </c>
      <c r="F488" s="219" t="s">
        <v>1050</v>
      </c>
      <c r="G488" s="216"/>
      <c r="H488" s="220">
        <v>24.8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198</v>
      </c>
      <c r="AU488" s="226" t="s">
        <v>80</v>
      </c>
      <c r="AV488" s="12" t="s">
        <v>80</v>
      </c>
      <c r="AW488" s="12" t="s">
        <v>33</v>
      </c>
      <c r="AX488" s="12" t="s">
        <v>69</v>
      </c>
      <c r="AY488" s="226" t="s">
        <v>189</v>
      </c>
    </row>
    <row r="489" spans="2:51" s="12" customFormat="1" ht="13.5">
      <c r="B489" s="215"/>
      <c r="C489" s="216"/>
      <c r="D489" s="217" t="s">
        <v>198</v>
      </c>
      <c r="E489" s="218" t="s">
        <v>21</v>
      </c>
      <c r="F489" s="219" t="s">
        <v>1051</v>
      </c>
      <c r="G489" s="216"/>
      <c r="H489" s="220">
        <v>69.8</v>
      </c>
      <c r="I489" s="221"/>
      <c r="J489" s="216"/>
      <c r="K489" s="216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198</v>
      </c>
      <c r="AU489" s="226" t="s">
        <v>80</v>
      </c>
      <c r="AV489" s="12" t="s">
        <v>80</v>
      </c>
      <c r="AW489" s="12" t="s">
        <v>33</v>
      </c>
      <c r="AX489" s="12" t="s">
        <v>69</v>
      </c>
      <c r="AY489" s="226" t="s">
        <v>189</v>
      </c>
    </row>
    <row r="490" spans="2:51" s="12" customFormat="1" ht="13.5">
      <c r="B490" s="215"/>
      <c r="C490" s="216"/>
      <c r="D490" s="217" t="s">
        <v>198</v>
      </c>
      <c r="E490" s="218" t="s">
        <v>21</v>
      </c>
      <c r="F490" s="219" t="s">
        <v>1052</v>
      </c>
      <c r="G490" s="216"/>
      <c r="H490" s="220">
        <v>13.2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198</v>
      </c>
      <c r="AU490" s="226" t="s">
        <v>80</v>
      </c>
      <c r="AV490" s="12" t="s">
        <v>80</v>
      </c>
      <c r="AW490" s="12" t="s">
        <v>33</v>
      </c>
      <c r="AX490" s="12" t="s">
        <v>69</v>
      </c>
      <c r="AY490" s="226" t="s">
        <v>189</v>
      </c>
    </row>
    <row r="491" spans="2:51" s="12" customFormat="1" ht="13.5">
      <c r="B491" s="215"/>
      <c r="C491" s="216"/>
      <c r="D491" s="217" t="s">
        <v>198</v>
      </c>
      <c r="E491" s="218" t="s">
        <v>21</v>
      </c>
      <c r="F491" s="219" t="s">
        <v>1053</v>
      </c>
      <c r="G491" s="216"/>
      <c r="H491" s="220">
        <v>15.6</v>
      </c>
      <c r="I491" s="221"/>
      <c r="J491" s="216"/>
      <c r="K491" s="216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198</v>
      </c>
      <c r="AU491" s="226" t="s">
        <v>80</v>
      </c>
      <c r="AV491" s="12" t="s">
        <v>80</v>
      </c>
      <c r="AW491" s="12" t="s">
        <v>33</v>
      </c>
      <c r="AX491" s="12" t="s">
        <v>69</v>
      </c>
      <c r="AY491" s="226" t="s">
        <v>189</v>
      </c>
    </row>
    <row r="492" spans="2:51" s="12" customFormat="1" ht="13.5">
      <c r="B492" s="215"/>
      <c r="C492" s="216"/>
      <c r="D492" s="217" t="s">
        <v>198</v>
      </c>
      <c r="E492" s="218" t="s">
        <v>21</v>
      </c>
      <c r="F492" s="219" t="s">
        <v>1054</v>
      </c>
      <c r="G492" s="216"/>
      <c r="H492" s="220">
        <v>24.6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198</v>
      </c>
      <c r="AU492" s="226" t="s">
        <v>80</v>
      </c>
      <c r="AV492" s="12" t="s">
        <v>80</v>
      </c>
      <c r="AW492" s="12" t="s">
        <v>33</v>
      </c>
      <c r="AX492" s="12" t="s">
        <v>69</v>
      </c>
      <c r="AY492" s="226" t="s">
        <v>189</v>
      </c>
    </row>
    <row r="493" spans="2:51" s="12" customFormat="1" ht="13.5">
      <c r="B493" s="215"/>
      <c r="C493" s="216"/>
      <c r="D493" s="217" t="s">
        <v>198</v>
      </c>
      <c r="E493" s="218" t="s">
        <v>21</v>
      </c>
      <c r="F493" s="219" t="s">
        <v>1055</v>
      </c>
      <c r="G493" s="216"/>
      <c r="H493" s="220">
        <v>34.8</v>
      </c>
      <c r="I493" s="221"/>
      <c r="J493" s="216"/>
      <c r="K493" s="216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198</v>
      </c>
      <c r="AU493" s="226" t="s">
        <v>80</v>
      </c>
      <c r="AV493" s="12" t="s">
        <v>80</v>
      </c>
      <c r="AW493" s="12" t="s">
        <v>33</v>
      </c>
      <c r="AX493" s="12" t="s">
        <v>69</v>
      </c>
      <c r="AY493" s="226" t="s">
        <v>189</v>
      </c>
    </row>
    <row r="494" spans="2:51" s="12" customFormat="1" ht="13.5">
      <c r="B494" s="215"/>
      <c r="C494" s="216"/>
      <c r="D494" s="217" t="s">
        <v>198</v>
      </c>
      <c r="E494" s="218" t="s">
        <v>21</v>
      </c>
      <c r="F494" s="219" t="s">
        <v>1056</v>
      </c>
      <c r="G494" s="216"/>
      <c r="H494" s="220">
        <v>106.2</v>
      </c>
      <c r="I494" s="221"/>
      <c r="J494" s="216"/>
      <c r="K494" s="216"/>
      <c r="L494" s="222"/>
      <c r="M494" s="223"/>
      <c r="N494" s="224"/>
      <c r="O494" s="224"/>
      <c r="P494" s="224"/>
      <c r="Q494" s="224"/>
      <c r="R494" s="224"/>
      <c r="S494" s="224"/>
      <c r="T494" s="225"/>
      <c r="AT494" s="226" t="s">
        <v>198</v>
      </c>
      <c r="AU494" s="226" t="s">
        <v>80</v>
      </c>
      <c r="AV494" s="12" t="s">
        <v>80</v>
      </c>
      <c r="AW494" s="12" t="s">
        <v>33</v>
      </c>
      <c r="AX494" s="12" t="s">
        <v>69</v>
      </c>
      <c r="AY494" s="226" t="s">
        <v>189</v>
      </c>
    </row>
    <row r="495" spans="2:51" s="12" customFormat="1" ht="13.5">
      <c r="B495" s="215"/>
      <c r="C495" s="216"/>
      <c r="D495" s="217" t="s">
        <v>198</v>
      </c>
      <c r="E495" s="218" t="s">
        <v>21</v>
      </c>
      <c r="F495" s="219" t="s">
        <v>1057</v>
      </c>
      <c r="G495" s="216"/>
      <c r="H495" s="220">
        <v>31.2</v>
      </c>
      <c r="I495" s="221"/>
      <c r="J495" s="216"/>
      <c r="K495" s="216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198</v>
      </c>
      <c r="AU495" s="226" t="s">
        <v>80</v>
      </c>
      <c r="AV495" s="12" t="s">
        <v>80</v>
      </c>
      <c r="AW495" s="12" t="s">
        <v>33</v>
      </c>
      <c r="AX495" s="12" t="s">
        <v>69</v>
      </c>
      <c r="AY495" s="226" t="s">
        <v>189</v>
      </c>
    </row>
    <row r="496" spans="2:51" s="12" customFormat="1" ht="13.5">
      <c r="B496" s="215"/>
      <c r="C496" s="216"/>
      <c r="D496" s="217" t="s">
        <v>198</v>
      </c>
      <c r="E496" s="218" t="s">
        <v>21</v>
      </c>
      <c r="F496" s="219" t="s">
        <v>1058</v>
      </c>
      <c r="G496" s="216"/>
      <c r="H496" s="220">
        <v>32.4</v>
      </c>
      <c r="I496" s="221"/>
      <c r="J496" s="216"/>
      <c r="K496" s="216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198</v>
      </c>
      <c r="AU496" s="226" t="s">
        <v>80</v>
      </c>
      <c r="AV496" s="12" t="s">
        <v>80</v>
      </c>
      <c r="AW496" s="12" t="s">
        <v>33</v>
      </c>
      <c r="AX496" s="12" t="s">
        <v>69</v>
      </c>
      <c r="AY496" s="226" t="s">
        <v>189</v>
      </c>
    </row>
    <row r="497" spans="2:51" s="12" customFormat="1" ht="13.5">
      <c r="B497" s="215"/>
      <c r="C497" s="216"/>
      <c r="D497" s="217" t="s">
        <v>198</v>
      </c>
      <c r="E497" s="218" t="s">
        <v>21</v>
      </c>
      <c r="F497" s="219" t="s">
        <v>1059</v>
      </c>
      <c r="G497" s="216"/>
      <c r="H497" s="220">
        <v>49.2</v>
      </c>
      <c r="I497" s="221"/>
      <c r="J497" s="216"/>
      <c r="K497" s="216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198</v>
      </c>
      <c r="AU497" s="226" t="s">
        <v>80</v>
      </c>
      <c r="AV497" s="12" t="s">
        <v>80</v>
      </c>
      <c r="AW497" s="12" t="s">
        <v>33</v>
      </c>
      <c r="AX497" s="12" t="s">
        <v>69</v>
      </c>
      <c r="AY497" s="226" t="s">
        <v>189</v>
      </c>
    </row>
    <row r="498" spans="2:51" s="12" customFormat="1" ht="13.5">
      <c r="B498" s="215"/>
      <c r="C498" s="216"/>
      <c r="D498" s="217" t="s">
        <v>198</v>
      </c>
      <c r="E498" s="218" t="s">
        <v>21</v>
      </c>
      <c r="F498" s="219" t="s">
        <v>1060</v>
      </c>
      <c r="G498" s="216"/>
      <c r="H498" s="220">
        <v>31.6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198</v>
      </c>
      <c r="AU498" s="226" t="s">
        <v>80</v>
      </c>
      <c r="AV498" s="12" t="s">
        <v>80</v>
      </c>
      <c r="AW498" s="12" t="s">
        <v>33</v>
      </c>
      <c r="AX498" s="12" t="s">
        <v>69</v>
      </c>
      <c r="AY498" s="226" t="s">
        <v>189</v>
      </c>
    </row>
    <row r="499" spans="2:51" s="12" customFormat="1" ht="13.5">
      <c r="B499" s="215"/>
      <c r="C499" s="216"/>
      <c r="D499" s="217" t="s">
        <v>198</v>
      </c>
      <c r="E499" s="218" t="s">
        <v>21</v>
      </c>
      <c r="F499" s="219" t="s">
        <v>1061</v>
      </c>
      <c r="G499" s="216"/>
      <c r="H499" s="220">
        <v>28.2</v>
      </c>
      <c r="I499" s="221"/>
      <c r="J499" s="216"/>
      <c r="K499" s="216"/>
      <c r="L499" s="222"/>
      <c r="M499" s="223"/>
      <c r="N499" s="224"/>
      <c r="O499" s="224"/>
      <c r="P499" s="224"/>
      <c r="Q499" s="224"/>
      <c r="R499" s="224"/>
      <c r="S499" s="224"/>
      <c r="T499" s="225"/>
      <c r="AT499" s="226" t="s">
        <v>198</v>
      </c>
      <c r="AU499" s="226" t="s">
        <v>80</v>
      </c>
      <c r="AV499" s="12" t="s">
        <v>80</v>
      </c>
      <c r="AW499" s="12" t="s">
        <v>33</v>
      </c>
      <c r="AX499" s="12" t="s">
        <v>69</v>
      </c>
      <c r="AY499" s="226" t="s">
        <v>189</v>
      </c>
    </row>
    <row r="500" spans="2:51" s="12" customFormat="1" ht="13.5">
      <c r="B500" s="215"/>
      <c r="C500" s="216"/>
      <c r="D500" s="217" t="s">
        <v>198</v>
      </c>
      <c r="E500" s="218" t="s">
        <v>21</v>
      </c>
      <c r="F500" s="219" t="s">
        <v>1062</v>
      </c>
      <c r="G500" s="216"/>
      <c r="H500" s="220">
        <v>10.6</v>
      </c>
      <c r="I500" s="221"/>
      <c r="J500" s="216"/>
      <c r="K500" s="216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198</v>
      </c>
      <c r="AU500" s="226" t="s">
        <v>80</v>
      </c>
      <c r="AV500" s="12" t="s">
        <v>80</v>
      </c>
      <c r="AW500" s="12" t="s">
        <v>33</v>
      </c>
      <c r="AX500" s="12" t="s">
        <v>69</v>
      </c>
      <c r="AY500" s="226" t="s">
        <v>189</v>
      </c>
    </row>
    <row r="501" spans="2:51" s="12" customFormat="1" ht="13.5">
      <c r="B501" s="215"/>
      <c r="C501" s="216"/>
      <c r="D501" s="217" t="s">
        <v>198</v>
      </c>
      <c r="E501" s="218" t="s">
        <v>21</v>
      </c>
      <c r="F501" s="219" t="s">
        <v>1063</v>
      </c>
      <c r="G501" s="216"/>
      <c r="H501" s="220">
        <v>25</v>
      </c>
      <c r="I501" s="221"/>
      <c r="J501" s="216"/>
      <c r="K501" s="216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198</v>
      </c>
      <c r="AU501" s="226" t="s">
        <v>80</v>
      </c>
      <c r="AV501" s="12" t="s">
        <v>80</v>
      </c>
      <c r="AW501" s="12" t="s">
        <v>33</v>
      </c>
      <c r="AX501" s="12" t="s">
        <v>69</v>
      </c>
      <c r="AY501" s="226" t="s">
        <v>189</v>
      </c>
    </row>
    <row r="502" spans="2:51" s="13" customFormat="1" ht="13.5">
      <c r="B502" s="227"/>
      <c r="C502" s="228"/>
      <c r="D502" s="217" t="s">
        <v>198</v>
      </c>
      <c r="E502" s="242" t="s">
        <v>21</v>
      </c>
      <c r="F502" s="243" t="s">
        <v>200</v>
      </c>
      <c r="G502" s="228"/>
      <c r="H502" s="244">
        <v>574.6</v>
      </c>
      <c r="I502" s="233"/>
      <c r="J502" s="228"/>
      <c r="K502" s="228"/>
      <c r="L502" s="234"/>
      <c r="M502" s="235"/>
      <c r="N502" s="236"/>
      <c r="O502" s="236"/>
      <c r="P502" s="236"/>
      <c r="Q502" s="236"/>
      <c r="R502" s="236"/>
      <c r="S502" s="236"/>
      <c r="T502" s="237"/>
      <c r="AT502" s="238" t="s">
        <v>198</v>
      </c>
      <c r="AU502" s="238" t="s">
        <v>80</v>
      </c>
      <c r="AV502" s="13" t="s">
        <v>115</v>
      </c>
      <c r="AW502" s="13" t="s">
        <v>33</v>
      </c>
      <c r="AX502" s="13" t="s">
        <v>69</v>
      </c>
      <c r="AY502" s="238" t="s">
        <v>189</v>
      </c>
    </row>
    <row r="503" spans="2:51" s="12" customFormat="1" ht="13.5">
      <c r="B503" s="215"/>
      <c r="C503" s="216"/>
      <c r="D503" s="217" t="s">
        <v>198</v>
      </c>
      <c r="E503" s="218" t="s">
        <v>21</v>
      </c>
      <c r="F503" s="219" t="s">
        <v>1064</v>
      </c>
      <c r="G503" s="216"/>
      <c r="H503" s="220">
        <v>31.2</v>
      </c>
      <c r="I503" s="221"/>
      <c r="J503" s="216"/>
      <c r="K503" s="216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198</v>
      </c>
      <c r="AU503" s="226" t="s">
        <v>80</v>
      </c>
      <c r="AV503" s="12" t="s">
        <v>80</v>
      </c>
      <c r="AW503" s="12" t="s">
        <v>33</v>
      </c>
      <c r="AX503" s="12" t="s">
        <v>69</v>
      </c>
      <c r="AY503" s="226" t="s">
        <v>189</v>
      </c>
    </row>
    <row r="504" spans="2:51" s="13" customFormat="1" ht="13.5">
      <c r="B504" s="227"/>
      <c r="C504" s="228"/>
      <c r="D504" s="217" t="s">
        <v>198</v>
      </c>
      <c r="E504" s="242" t="s">
        <v>21</v>
      </c>
      <c r="F504" s="243" t="s">
        <v>200</v>
      </c>
      <c r="G504" s="228"/>
      <c r="H504" s="244">
        <v>31.2</v>
      </c>
      <c r="I504" s="233"/>
      <c r="J504" s="228"/>
      <c r="K504" s="228"/>
      <c r="L504" s="234"/>
      <c r="M504" s="235"/>
      <c r="N504" s="236"/>
      <c r="O504" s="236"/>
      <c r="P504" s="236"/>
      <c r="Q504" s="236"/>
      <c r="R504" s="236"/>
      <c r="S504" s="236"/>
      <c r="T504" s="237"/>
      <c r="AT504" s="238" t="s">
        <v>198</v>
      </c>
      <c r="AU504" s="238" t="s">
        <v>80</v>
      </c>
      <c r="AV504" s="13" t="s">
        <v>115</v>
      </c>
      <c r="AW504" s="13" t="s">
        <v>33</v>
      </c>
      <c r="AX504" s="13" t="s">
        <v>69</v>
      </c>
      <c r="AY504" s="238" t="s">
        <v>189</v>
      </c>
    </row>
    <row r="505" spans="2:51" s="15" customFormat="1" ht="13.5">
      <c r="B505" s="283"/>
      <c r="C505" s="284"/>
      <c r="D505" s="217" t="s">
        <v>198</v>
      </c>
      <c r="E505" s="285" t="s">
        <v>21</v>
      </c>
      <c r="F505" s="286" t="s">
        <v>855</v>
      </c>
      <c r="G505" s="284"/>
      <c r="H505" s="287" t="s">
        <v>21</v>
      </c>
      <c r="I505" s="288"/>
      <c r="J505" s="284"/>
      <c r="K505" s="284"/>
      <c r="L505" s="289"/>
      <c r="M505" s="290"/>
      <c r="N505" s="291"/>
      <c r="O505" s="291"/>
      <c r="P505" s="291"/>
      <c r="Q505" s="291"/>
      <c r="R505" s="291"/>
      <c r="S505" s="291"/>
      <c r="T505" s="292"/>
      <c r="AT505" s="293" t="s">
        <v>198</v>
      </c>
      <c r="AU505" s="293" t="s">
        <v>80</v>
      </c>
      <c r="AV505" s="15" t="s">
        <v>76</v>
      </c>
      <c r="AW505" s="15" t="s">
        <v>33</v>
      </c>
      <c r="AX505" s="15" t="s">
        <v>69</v>
      </c>
      <c r="AY505" s="293" t="s">
        <v>189</v>
      </c>
    </row>
    <row r="506" spans="2:51" s="12" customFormat="1" ht="13.5">
      <c r="B506" s="215"/>
      <c r="C506" s="216"/>
      <c r="D506" s="217" t="s">
        <v>198</v>
      </c>
      <c r="E506" s="218" t="s">
        <v>21</v>
      </c>
      <c r="F506" s="219" t="s">
        <v>1065</v>
      </c>
      <c r="G506" s="216"/>
      <c r="H506" s="220">
        <v>105.8</v>
      </c>
      <c r="I506" s="221"/>
      <c r="J506" s="216"/>
      <c r="K506" s="216"/>
      <c r="L506" s="222"/>
      <c r="M506" s="223"/>
      <c r="N506" s="224"/>
      <c r="O506" s="224"/>
      <c r="P506" s="224"/>
      <c r="Q506" s="224"/>
      <c r="R506" s="224"/>
      <c r="S506" s="224"/>
      <c r="T506" s="225"/>
      <c r="AT506" s="226" t="s">
        <v>198</v>
      </c>
      <c r="AU506" s="226" t="s">
        <v>80</v>
      </c>
      <c r="AV506" s="12" t="s">
        <v>80</v>
      </c>
      <c r="AW506" s="12" t="s">
        <v>33</v>
      </c>
      <c r="AX506" s="12" t="s">
        <v>69</v>
      </c>
      <c r="AY506" s="226" t="s">
        <v>189</v>
      </c>
    </row>
    <row r="507" spans="2:51" s="12" customFormat="1" ht="13.5">
      <c r="B507" s="215"/>
      <c r="C507" s="216"/>
      <c r="D507" s="217" t="s">
        <v>198</v>
      </c>
      <c r="E507" s="218" t="s">
        <v>21</v>
      </c>
      <c r="F507" s="219" t="s">
        <v>1066</v>
      </c>
      <c r="G507" s="216"/>
      <c r="H507" s="220">
        <v>103.2</v>
      </c>
      <c r="I507" s="221"/>
      <c r="J507" s="216"/>
      <c r="K507" s="216"/>
      <c r="L507" s="222"/>
      <c r="M507" s="223"/>
      <c r="N507" s="224"/>
      <c r="O507" s="224"/>
      <c r="P507" s="224"/>
      <c r="Q507" s="224"/>
      <c r="R507" s="224"/>
      <c r="S507" s="224"/>
      <c r="T507" s="225"/>
      <c r="AT507" s="226" t="s">
        <v>198</v>
      </c>
      <c r="AU507" s="226" t="s">
        <v>80</v>
      </c>
      <c r="AV507" s="12" t="s">
        <v>80</v>
      </c>
      <c r="AW507" s="12" t="s">
        <v>33</v>
      </c>
      <c r="AX507" s="12" t="s">
        <v>69</v>
      </c>
      <c r="AY507" s="226" t="s">
        <v>189</v>
      </c>
    </row>
    <row r="508" spans="2:51" s="12" customFormat="1" ht="13.5">
      <c r="B508" s="215"/>
      <c r="C508" s="216"/>
      <c r="D508" s="217" t="s">
        <v>198</v>
      </c>
      <c r="E508" s="218" t="s">
        <v>21</v>
      </c>
      <c r="F508" s="219" t="s">
        <v>1067</v>
      </c>
      <c r="G508" s="216"/>
      <c r="H508" s="220">
        <v>139.62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198</v>
      </c>
      <c r="AU508" s="226" t="s">
        <v>80</v>
      </c>
      <c r="AV508" s="12" t="s">
        <v>80</v>
      </c>
      <c r="AW508" s="12" t="s">
        <v>33</v>
      </c>
      <c r="AX508" s="12" t="s">
        <v>69</v>
      </c>
      <c r="AY508" s="226" t="s">
        <v>189</v>
      </c>
    </row>
    <row r="509" spans="2:51" s="12" customFormat="1" ht="13.5">
      <c r="B509" s="215"/>
      <c r="C509" s="216"/>
      <c r="D509" s="217" t="s">
        <v>198</v>
      </c>
      <c r="E509" s="218" t="s">
        <v>21</v>
      </c>
      <c r="F509" s="219" t="s">
        <v>1068</v>
      </c>
      <c r="G509" s="216"/>
      <c r="H509" s="220">
        <v>145.38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198</v>
      </c>
      <c r="AU509" s="226" t="s">
        <v>80</v>
      </c>
      <c r="AV509" s="12" t="s">
        <v>80</v>
      </c>
      <c r="AW509" s="12" t="s">
        <v>33</v>
      </c>
      <c r="AX509" s="12" t="s">
        <v>69</v>
      </c>
      <c r="AY509" s="226" t="s">
        <v>189</v>
      </c>
    </row>
    <row r="510" spans="2:51" s="13" customFormat="1" ht="13.5">
      <c r="B510" s="227"/>
      <c r="C510" s="228"/>
      <c r="D510" s="217" t="s">
        <v>198</v>
      </c>
      <c r="E510" s="242" t="s">
        <v>21</v>
      </c>
      <c r="F510" s="243" t="s">
        <v>200</v>
      </c>
      <c r="G510" s="228"/>
      <c r="H510" s="244">
        <v>494</v>
      </c>
      <c r="I510" s="233"/>
      <c r="J510" s="228"/>
      <c r="K510" s="228"/>
      <c r="L510" s="234"/>
      <c r="M510" s="235"/>
      <c r="N510" s="236"/>
      <c r="O510" s="236"/>
      <c r="P510" s="236"/>
      <c r="Q510" s="236"/>
      <c r="R510" s="236"/>
      <c r="S510" s="236"/>
      <c r="T510" s="237"/>
      <c r="AT510" s="238" t="s">
        <v>198</v>
      </c>
      <c r="AU510" s="238" t="s">
        <v>80</v>
      </c>
      <c r="AV510" s="13" t="s">
        <v>115</v>
      </c>
      <c r="AW510" s="13" t="s">
        <v>33</v>
      </c>
      <c r="AX510" s="13" t="s">
        <v>69</v>
      </c>
      <c r="AY510" s="238" t="s">
        <v>189</v>
      </c>
    </row>
    <row r="511" spans="2:51" s="12" customFormat="1" ht="13.5">
      <c r="B511" s="215"/>
      <c r="C511" s="216"/>
      <c r="D511" s="217" t="s">
        <v>198</v>
      </c>
      <c r="E511" s="218" t="s">
        <v>21</v>
      </c>
      <c r="F511" s="219" t="s">
        <v>1069</v>
      </c>
      <c r="G511" s="216"/>
      <c r="H511" s="220">
        <v>73.2</v>
      </c>
      <c r="I511" s="221"/>
      <c r="J511" s="216"/>
      <c r="K511" s="216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198</v>
      </c>
      <c r="AU511" s="226" t="s">
        <v>80</v>
      </c>
      <c r="AV511" s="12" t="s">
        <v>80</v>
      </c>
      <c r="AW511" s="12" t="s">
        <v>33</v>
      </c>
      <c r="AX511" s="12" t="s">
        <v>69</v>
      </c>
      <c r="AY511" s="226" t="s">
        <v>189</v>
      </c>
    </row>
    <row r="512" spans="2:51" s="12" customFormat="1" ht="13.5">
      <c r="B512" s="215"/>
      <c r="C512" s="216"/>
      <c r="D512" s="217" t="s">
        <v>198</v>
      </c>
      <c r="E512" s="218" t="s">
        <v>21</v>
      </c>
      <c r="F512" s="219" t="s">
        <v>1070</v>
      </c>
      <c r="G512" s="216"/>
      <c r="H512" s="220">
        <v>31.2</v>
      </c>
      <c r="I512" s="221"/>
      <c r="J512" s="216"/>
      <c r="K512" s="216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198</v>
      </c>
      <c r="AU512" s="226" t="s">
        <v>80</v>
      </c>
      <c r="AV512" s="12" t="s">
        <v>80</v>
      </c>
      <c r="AW512" s="12" t="s">
        <v>33</v>
      </c>
      <c r="AX512" s="12" t="s">
        <v>69</v>
      </c>
      <c r="AY512" s="226" t="s">
        <v>189</v>
      </c>
    </row>
    <row r="513" spans="2:51" s="12" customFormat="1" ht="13.5">
      <c r="B513" s="215"/>
      <c r="C513" s="216"/>
      <c r="D513" s="217" t="s">
        <v>198</v>
      </c>
      <c r="E513" s="218" t="s">
        <v>21</v>
      </c>
      <c r="F513" s="219" t="s">
        <v>1071</v>
      </c>
      <c r="G513" s="216"/>
      <c r="H513" s="220">
        <v>33</v>
      </c>
      <c r="I513" s="221"/>
      <c r="J513" s="216"/>
      <c r="K513" s="216"/>
      <c r="L513" s="222"/>
      <c r="M513" s="223"/>
      <c r="N513" s="224"/>
      <c r="O513" s="224"/>
      <c r="P513" s="224"/>
      <c r="Q513" s="224"/>
      <c r="R513" s="224"/>
      <c r="S513" s="224"/>
      <c r="T513" s="225"/>
      <c r="AT513" s="226" t="s">
        <v>198</v>
      </c>
      <c r="AU513" s="226" t="s">
        <v>80</v>
      </c>
      <c r="AV513" s="12" t="s">
        <v>80</v>
      </c>
      <c r="AW513" s="12" t="s">
        <v>33</v>
      </c>
      <c r="AX513" s="12" t="s">
        <v>69</v>
      </c>
      <c r="AY513" s="226" t="s">
        <v>189</v>
      </c>
    </row>
    <row r="514" spans="2:51" s="12" customFormat="1" ht="13.5">
      <c r="B514" s="215"/>
      <c r="C514" s="216"/>
      <c r="D514" s="217" t="s">
        <v>198</v>
      </c>
      <c r="E514" s="218" t="s">
        <v>21</v>
      </c>
      <c r="F514" s="219" t="s">
        <v>1072</v>
      </c>
      <c r="G514" s="216"/>
      <c r="H514" s="220">
        <v>33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198</v>
      </c>
      <c r="AU514" s="226" t="s">
        <v>80</v>
      </c>
      <c r="AV514" s="12" t="s">
        <v>80</v>
      </c>
      <c r="AW514" s="12" t="s">
        <v>33</v>
      </c>
      <c r="AX514" s="12" t="s">
        <v>69</v>
      </c>
      <c r="AY514" s="226" t="s">
        <v>189</v>
      </c>
    </row>
    <row r="515" spans="2:51" s="12" customFormat="1" ht="13.5">
      <c r="B515" s="215"/>
      <c r="C515" s="216"/>
      <c r="D515" s="217" t="s">
        <v>198</v>
      </c>
      <c r="E515" s="218" t="s">
        <v>21</v>
      </c>
      <c r="F515" s="219" t="s">
        <v>1073</v>
      </c>
      <c r="G515" s="216"/>
      <c r="H515" s="220">
        <v>43.2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198</v>
      </c>
      <c r="AU515" s="226" t="s">
        <v>80</v>
      </c>
      <c r="AV515" s="12" t="s">
        <v>80</v>
      </c>
      <c r="AW515" s="12" t="s">
        <v>33</v>
      </c>
      <c r="AX515" s="12" t="s">
        <v>69</v>
      </c>
      <c r="AY515" s="226" t="s">
        <v>189</v>
      </c>
    </row>
    <row r="516" spans="2:51" s="13" customFormat="1" ht="13.5">
      <c r="B516" s="227"/>
      <c r="C516" s="228"/>
      <c r="D516" s="217" t="s">
        <v>198</v>
      </c>
      <c r="E516" s="242" t="s">
        <v>21</v>
      </c>
      <c r="F516" s="243" t="s">
        <v>200</v>
      </c>
      <c r="G516" s="228"/>
      <c r="H516" s="244">
        <v>213.6</v>
      </c>
      <c r="I516" s="233"/>
      <c r="J516" s="228"/>
      <c r="K516" s="228"/>
      <c r="L516" s="234"/>
      <c r="M516" s="235"/>
      <c r="N516" s="236"/>
      <c r="O516" s="236"/>
      <c r="P516" s="236"/>
      <c r="Q516" s="236"/>
      <c r="R516" s="236"/>
      <c r="S516" s="236"/>
      <c r="T516" s="237"/>
      <c r="AT516" s="238" t="s">
        <v>198</v>
      </c>
      <c r="AU516" s="238" t="s">
        <v>80</v>
      </c>
      <c r="AV516" s="13" t="s">
        <v>115</v>
      </c>
      <c r="AW516" s="13" t="s">
        <v>33</v>
      </c>
      <c r="AX516" s="13" t="s">
        <v>69</v>
      </c>
      <c r="AY516" s="238" t="s">
        <v>189</v>
      </c>
    </row>
    <row r="517" spans="2:51" s="12" customFormat="1" ht="13.5">
      <c r="B517" s="215"/>
      <c r="C517" s="216"/>
      <c r="D517" s="217" t="s">
        <v>198</v>
      </c>
      <c r="E517" s="218" t="s">
        <v>21</v>
      </c>
      <c r="F517" s="219" t="s">
        <v>1074</v>
      </c>
      <c r="G517" s="216"/>
      <c r="H517" s="220">
        <v>69.6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198</v>
      </c>
      <c r="AU517" s="226" t="s">
        <v>80</v>
      </c>
      <c r="AV517" s="12" t="s">
        <v>80</v>
      </c>
      <c r="AW517" s="12" t="s">
        <v>33</v>
      </c>
      <c r="AX517" s="12" t="s">
        <v>69</v>
      </c>
      <c r="AY517" s="226" t="s">
        <v>189</v>
      </c>
    </row>
    <row r="518" spans="2:51" s="12" customFormat="1" ht="13.5">
      <c r="B518" s="215"/>
      <c r="C518" s="216"/>
      <c r="D518" s="217" t="s">
        <v>198</v>
      </c>
      <c r="E518" s="218" t="s">
        <v>21</v>
      </c>
      <c r="F518" s="219" t="s">
        <v>1075</v>
      </c>
      <c r="G518" s="216"/>
      <c r="H518" s="220">
        <v>46.8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198</v>
      </c>
      <c r="AU518" s="226" t="s">
        <v>80</v>
      </c>
      <c r="AV518" s="12" t="s">
        <v>80</v>
      </c>
      <c r="AW518" s="12" t="s">
        <v>33</v>
      </c>
      <c r="AX518" s="12" t="s">
        <v>69</v>
      </c>
      <c r="AY518" s="226" t="s">
        <v>189</v>
      </c>
    </row>
    <row r="519" spans="2:51" s="12" customFormat="1" ht="13.5">
      <c r="B519" s="215"/>
      <c r="C519" s="216"/>
      <c r="D519" s="217" t="s">
        <v>198</v>
      </c>
      <c r="E519" s="218" t="s">
        <v>21</v>
      </c>
      <c r="F519" s="219" t="s">
        <v>1076</v>
      </c>
      <c r="G519" s="216"/>
      <c r="H519" s="220">
        <v>76.2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198</v>
      </c>
      <c r="AU519" s="226" t="s">
        <v>80</v>
      </c>
      <c r="AV519" s="12" t="s">
        <v>80</v>
      </c>
      <c r="AW519" s="12" t="s">
        <v>33</v>
      </c>
      <c r="AX519" s="12" t="s">
        <v>69</v>
      </c>
      <c r="AY519" s="226" t="s">
        <v>189</v>
      </c>
    </row>
    <row r="520" spans="2:51" s="12" customFormat="1" ht="13.5">
      <c r="B520" s="215"/>
      <c r="C520" s="216"/>
      <c r="D520" s="217" t="s">
        <v>198</v>
      </c>
      <c r="E520" s="218" t="s">
        <v>21</v>
      </c>
      <c r="F520" s="219" t="s">
        <v>1077</v>
      </c>
      <c r="G520" s="216"/>
      <c r="H520" s="220">
        <v>78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198</v>
      </c>
      <c r="AU520" s="226" t="s">
        <v>80</v>
      </c>
      <c r="AV520" s="12" t="s">
        <v>80</v>
      </c>
      <c r="AW520" s="12" t="s">
        <v>33</v>
      </c>
      <c r="AX520" s="12" t="s">
        <v>69</v>
      </c>
      <c r="AY520" s="226" t="s">
        <v>189</v>
      </c>
    </row>
    <row r="521" spans="2:51" s="13" customFormat="1" ht="13.5">
      <c r="B521" s="227"/>
      <c r="C521" s="228"/>
      <c r="D521" s="217" t="s">
        <v>198</v>
      </c>
      <c r="E521" s="242" t="s">
        <v>21</v>
      </c>
      <c r="F521" s="243" t="s">
        <v>200</v>
      </c>
      <c r="G521" s="228"/>
      <c r="H521" s="244">
        <v>270.6</v>
      </c>
      <c r="I521" s="233"/>
      <c r="J521" s="228"/>
      <c r="K521" s="228"/>
      <c r="L521" s="234"/>
      <c r="M521" s="235"/>
      <c r="N521" s="236"/>
      <c r="O521" s="236"/>
      <c r="P521" s="236"/>
      <c r="Q521" s="236"/>
      <c r="R521" s="236"/>
      <c r="S521" s="236"/>
      <c r="T521" s="237"/>
      <c r="AT521" s="238" t="s">
        <v>198</v>
      </c>
      <c r="AU521" s="238" t="s">
        <v>80</v>
      </c>
      <c r="AV521" s="13" t="s">
        <v>115</v>
      </c>
      <c r="AW521" s="13" t="s">
        <v>33</v>
      </c>
      <c r="AX521" s="13" t="s">
        <v>69</v>
      </c>
      <c r="AY521" s="238" t="s">
        <v>189</v>
      </c>
    </row>
    <row r="522" spans="2:51" s="12" customFormat="1" ht="13.5">
      <c r="B522" s="215"/>
      <c r="C522" s="216"/>
      <c r="D522" s="217" t="s">
        <v>198</v>
      </c>
      <c r="E522" s="218" t="s">
        <v>21</v>
      </c>
      <c r="F522" s="219" t="s">
        <v>1078</v>
      </c>
      <c r="G522" s="216"/>
      <c r="H522" s="220">
        <v>399.9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198</v>
      </c>
      <c r="AU522" s="226" t="s">
        <v>80</v>
      </c>
      <c r="AV522" s="12" t="s">
        <v>80</v>
      </c>
      <c r="AW522" s="12" t="s">
        <v>33</v>
      </c>
      <c r="AX522" s="12" t="s">
        <v>69</v>
      </c>
      <c r="AY522" s="226" t="s">
        <v>189</v>
      </c>
    </row>
    <row r="523" spans="2:51" s="13" customFormat="1" ht="13.5">
      <c r="B523" s="227"/>
      <c r="C523" s="228"/>
      <c r="D523" s="217" t="s">
        <v>198</v>
      </c>
      <c r="E523" s="242" t="s">
        <v>21</v>
      </c>
      <c r="F523" s="243" t="s">
        <v>200</v>
      </c>
      <c r="G523" s="228"/>
      <c r="H523" s="244">
        <v>399.9</v>
      </c>
      <c r="I523" s="233"/>
      <c r="J523" s="228"/>
      <c r="K523" s="228"/>
      <c r="L523" s="234"/>
      <c r="M523" s="235"/>
      <c r="N523" s="236"/>
      <c r="O523" s="236"/>
      <c r="P523" s="236"/>
      <c r="Q523" s="236"/>
      <c r="R523" s="236"/>
      <c r="S523" s="236"/>
      <c r="T523" s="237"/>
      <c r="AT523" s="238" t="s">
        <v>198</v>
      </c>
      <c r="AU523" s="238" t="s">
        <v>80</v>
      </c>
      <c r="AV523" s="13" t="s">
        <v>115</v>
      </c>
      <c r="AW523" s="13" t="s">
        <v>33</v>
      </c>
      <c r="AX523" s="13" t="s">
        <v>69</v>
      </c>
      <c r="AY523" s="238" t="s">
        <v>189</v>
      </c>
    </row>
    <row r="524" spans="2:51" s="15" customFormat="1" ht="13.5">
      <c r="B524" s="283"/>
      <c r="C524" s="284"/>
      <c r="D524" s="217" t="s">
        <v>198</v>
      </c>
      <c r="E524" s="285" t="s">
        <v>21</v>
      </c>
      <c r="F524" s="286" t="s">
        <v>1079</v>
      </c>
      <c r="G524" s="284"/>
      <c r="H524" s="287" t="s">
        <v>21</v>
      </c>
      <c r="I524" s="288"/>
      <c r="J524" s="284"/>
      <c r="K524" s="284"/>
      <c r="L524" s="289"/>
      <c r="M524" s="290"/>
      <c r="N524" s="291"/>
      <c r="O524" s="291"/>
      <c r="P524" s="291"/>
      <c r="Q524" s="291"/>
      <c r="R524" s="291"/>
      <c r="S524" s="291"/>
      <c r="T524" s="292"/>
      <c r="AT524" s="293" t="s">
        <v>198</v>
      </c>
      <c r="AU524" s="293" t="s">
        <v>80</v>
      </c>
      <c r="AV524" s="15" t="s">
        <v>76</v>
      </c>
      <c r="AW524" s="15" t="s">
        <v>33</v>
      </c>
      <c r="AX524" s="15" t="s">
        <v>69</v>
      </c>
      <c r="AY524" s="293" t="s">
        <v>189</v>
      </c>
    </row>
    <row r="525" spans="2:51" s="12" customFormat="1" ht="13.5">
      <c r="B525" s="215"/>
      <c r="C525" s="216"/>
      <c r="D525" s="217" t="s">
        <v>198</v>
      </c>
      <c r="E525" s="218" t="s">
        <v>21</v>
      </c>
      <c r="F525" s="219" t="s">
        <v>1080</v>
      </c>
      <c r="G525" s="216"/>
      <c r="H525" s="220">
        <v>47.7</v>
      </c>
      <c r="I525" s="221"/>
      <c r="J525" s="216"/>
      <c r="K525" s="216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198</v>
      </c>
      <c r="AU525" s="226" t="s">
        <v>80</v>
      </c>
      <c r="AV525" s="12" t="s">
        <v>80</v>
      </c>
      <c r="AW525" s="12" t="s">
        <v>33</v>
      </c>
      <c r="AX525" s="12" t="s">
        <v>69</v>
      </c>
      <c r="AY525" s="226" t="s">
        <v>189</v>
      </c>
    </row>
    <row r="526" spans="2:51" s="12" customFormat="1" ht="13.5">
      <c r="B526" s="215"/>
      <c r="C526" s="216"/>
      <c r="D526" s="217" t="s">
        <v>198</v>
      </c>
      <c r="E526" s="218" t="s">
        <v>21</v>
      </c>
      <c r="F526" s="219" t="s">
        <v>1081</v>
      </c>
      <c r="G526" s="216"/>
      <c r="H526" s="220">
        <v>348.45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198</v>
      </c>
      <c r="AU526" s="226" t="s">
        <v>80</v>
      </c>
      <c r="AV526" s="12" t="s">
        <v>80</v>
      </c>
      <c r="AW526" s="12" t="s">
        <v>33</v>
      </c>
      <c r="AX526" s="12" t="s">
        <v>69</v>
      </c>
      <c r="AY526" s="226" t="s">
        <v>189</v>
      </c>
    </row>
    <row r="527" spans="2:51" s="12" customFormat="1" ht="13.5">
      <c r="B527" s="215"/>
      <c r="C527" s="216"/>
      <c r="D527" s="217" t="s">
        <v>198</v>
      </c>
      <c r="E527" s="218" t="s">
        <v>21</v>
      </c>
      <c r="F527" s="219" t="s">
        <v>1082</v>
      </c>
      <c r="G527" s="216"/>
      <c r="H527" s="220">
        <v>606.5</v>
      </c>
      <c r="I527" s="221"/>
      <c r="J527" s="216"/>
      <c r="K527" s="216"/>
      <c r="L527" s="222"/>
      <c r="M527" s="223"/>
      <c r="N527" s="224"/>
      <c r="O527" s="224"/>
      <c r="P527" s="224"/>
      <c r="Q527" s="224"/>
      <c r="R527" s="224"/>
      <c r="S527" s="224"/>
      <c r="T527" s="225"/>
      <c r="AT527" s="226" t="s">
        <v>198</v>
      </c>
      <c r="AU527" s="226" t="s">
        <v>80</v>
      </c>
      <c r="AV527" s="12" t="s">
        <v>80</v>
      </c>
      <c r="AW527" s="12" t="s">
        <v>33</v>
      </c>
      <c r="AX527" s="12" t="s">
        <v>69</v>
      </c>
      <c r="AY527" s="226" t="s">
        <v>189</v>
      </c>
    </row>
    <row r="528" spans="2:51" s="13" customFormat="1" ht="13.5">
      <c r="B528" s="227"/>
      <c r="C528" s="228"/>
      <c r="D528" s="217" t="s">
        <v>198</v>
      </c>
      <c r="E528" s="242" t="s">
        <v>21</v>
      </c>
      <c r="F528" s="243" t="s">
        <v>200</v>
      </c>
      <c r="G528" s="228"/>
      <c r="H528" s="244">
        <v>1002.65</v>
      </c>
      <c r="I528" s="233"/>
      <c r="J528" s="228"/>
      <c r="K528" s="228"/>
      <c r="L528" s="234"/>
      <c r="M528" s="235"/>
      <c r="N528" s="236"/>
      <c r="O528" s="236"/>
      <c r="P528" s="236"/>
      <c r="Q528" s="236"/>
      <c r="R528" s="236"/>
      <c r="S528" s="236"/>
      <c r="T528" s="237"/>
      <c r="AT528" s="238" t="s">
        <v>198</v>
      </c>
      <c r="AU528" s="238" t="s">
        <v>80</v>
      </c>
      <c r="AV528" s="13" t="s">
        <v>115</v>
      </c>
      <c r="AW528" s="13" t="s">
        <v>33</v>
      </c>
      <c r="AX528" s="13" t="s">
        <v>69</v>
      </c>
      <c r="AY528" s="238" t="s">
        <v>189</v>
      </c>
    </row>
    <row r="529" spans="2:51" s="15" customFormat="1" ht="13.5">
      <c r="B529" s="283"/>
      <c r="C529" s="284"/>
      <c r="D529" s="217" t="s">
        <v>198</v>
      </c>
      <c r="E529" s="285" t="s">
        <v>21</v>
      </c>
      <c r="F529" s="286" t="s">
        <v>875</v>
      </c>
      <c r="G529" s="284"/>
      <c r="H529" s="287" t="s">
        <v>21</v>
      </c>
      <c r="I529" s="288"/>
      <c r="J529" s="284"/>
      <c r="K529" s="284"/>
      <c r="L529" s="289"/>
      <c r="M529" s="290"/>
      <c r="N529" s="291"/>
      <c r="O529" s="291"/>
      <c r="P529" s="291"/>
      <c r="Q529" s="291"/>
      <c r="R529" s="291"/>
      <c r="S529" s="291"/>
      <c r="T529" s="292"/>
      <c r="AT529" s="293" t="s">
        <v>198</v>
      </c>
      <c r="AU529" s="293" t="s">
        <v>80</v>
      </c>
      <c r="AV529" s="15" t="s">
        <v>76</v>
      </c>
      <c r="AW529" s="15" t="s">
        <v>33</v>
      </c>
      <c r="AX529" s="15" t="s">
        <v>69</v>
      </c>
      <c r="AY529" s="293" t="s">
        <v>189</v>
      </c>
    </row>
    <row r="530" spans="2:51" s="12" customFormat="1" ht="13.5">
      <c r="B530" s="215"/>
      <c r="C530" s="216"/>
      <c r="D530" s="217" t="s">
        <v>198</v>
      </c>
      <c r="E530" s="218" t="s">
        <v>21</v>
      </c>
      <c r="F530" s="219" t="s">
        <v>1083</v>
      </c>
      <c r="G530" s="216"/>
      <c r="H530" s="220">
        <v>-27.2</v>
      </c>
      <c r="I530" s="221"/>
      <c r="J530" s="216"/>
      <c r="K530" s="216"/>
      <c r="L530" s="222"/>
      <c r="M530" s="223"/>
      <c r="N530" s="224"/>
      <c r="O530" s="224"/>
      <c r="P530" s="224"/>
      <c r="Q530" s="224"/>
      <c r="R530" s="224"/>
      <c r="S530" s="224"/>
      <c r="T530" s="225"/>
      <c r="AT530" s="226" t="s">
        <v>198</v>
      </c>
      <c r="AU530" s="226" t="s">
        <v>80</v>
      </c>
      <c r="AV530" s="12" t="s">
        <v>80</v>
      </c>
      <c r="AW530" s="12" t="s">
        <v>33</v>
      </c>
      <c r="AX530" s="12" t="s">
        <v>69</v>
      </c>
      <c r="AY530" s="226" t="s">
        <v>189</v>
      </c>
    </row>
    <row r="531" spans="2:51" s="12" customFormat="1" ht="13.5">
      <c r="B531" s="215"/>
      <c r="C531" s="216"/>
      <c r="D531" s="217" t="s">
        <v>198</v>
      </c>
      <c r="E531" s="218" t="s">
        <v>21</v>
      </c>
      <c r="F531" s="219" t="s">
        <v>1084</v>
      </c>
      <c r="G531" s="216"/>
      <c r="H531" s="220">
        <v>-18.7</v>
      </c>
      <c r="I531" s="221"/>
      <c r="J531" s="216"/>
      <c r="K531" s="216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198</v>
      </c>
      <c r="AU531" s="226" t="s">
        <v>80</v>
      </c>
      <c r="AV531" s="12" t="s">
        <v>80</v>
      </c>
      <c r="AW531" s="12" t="s">
        <v>33</v>
      </c>
      <c r="AX531" s="12" t="s">
        <v>69</v>
      </c>
      <c r="AY531" s="226" t="s">
        <v>189</v>
      </c>
    </row>
    <row r="532" spans="2:51" s="12" customFormat="1" ht="13.5">
      <c r="B532" s="215"/>
      <c r="C532" s="216"/>
      <c r="D532" s="217" t="s">
        <v>198</v>
      </c>
      <c r="E532" s="218" t="s">
        <v>21</v>
      </c>
      <c r="F532" s="219" t="s">
        <v>1085</v>
      </c>
      <c r="G532" s="216"/>
      <c r="H532" s="220">
        <v>-8.16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198</v>
      </c>
      <c r="AU532" s="226" t="s">
        <v>80</v>
      </c>
      <c r="AV532" s="12" t="s">
        <v>80</v>
      </c>
      <c r="AW532" s="12" t="s">
        <v>33</v>
      </c>
      <c r="AX532" s="12" t="s">
        <v>69</v>
      </c>
      <c r="AY532" s="226" t="s">
        <v>189</v>
      </c>
    </row>
    <row r="533" spans="2:51" s="12" customFormat="1" ht="13.5">
      <c r="B533" s="215"/>
      <c r="C533" s="216"/>
      <c r="D533" s="217" t="s">
        <v>198</v>
      </c>
      <c r="E533" s="218" t="s">
        <v>21</v>
      </c>
      <c r="F533" s="219" t="s">
        <v>1086</v>
      </c>
      <c r="G533" s="216"/>
      <c r="H533" s="220">
        <v>-4.08</v>
      </c>
      <c r="I533" s="221"/>
      <c r="J533" s="216"/>
      <c r="K533" s="216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198</v>
      </c>
      <c r="AU533" s="226" t="s">
        <v>80</v>
      </c>
      <c r="AV533" s="12" t="s">
        <v>80</v>
      </c>
      <c r="AW533" s="12" t="s">
        <v>33</v>
      </c>
      <c r="AX533" s="12" t="s">
        <v>69</v>
      </c>
      <c r="AY533" s="226" t="s">
        <v>189</v>
      </c>
    </row>
    <row r="534" spans="2:51" s="12" customFormat="1" ht="13.5">
      <c r="B534" s="215"/>
      <c r="C534" s="216"/>
      <c r="D534" s="217" t="s">
        <v>198</v>
      </c>
      <c r="E534" s="218" t="s">
        <v>21</v>
      </c>
      <c r="F534" s="219" t="s">
        <v>1087</v>
      </c>
      <c r="G534" s="216"/>
      <c r="H534" s="220">
        <v>-10.2</v>
      </c>
      <c r="I534" s="221"/>
      <c r="J534" s="216"/>
      <c r="K534" s="216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198</v>
      </c>
      <c r="AU534" s="226" t="s">
        <v>80</v>
      </c>
      <c r="AV534" s="12" t="s">
        <v>80</v>
      </c>
      <c r="AW534" s="12" t="s">
        <v>33</v>
      </c>
      <c r="AX534" s="12" t="s">
        <v>69</v>
      </c>
      <c r="AY534" s="226" t="s">
        <v>189</v>
      </c>
    </row>
    <row r="535" spans="2:51" s="12" customFormat="1" ht="13.5">
      <c r="B535" s="215"/>
      <c r="C535" s="216"/>
      <c r="D535" s="217" t="s">
        <v>198</v>
      </c>
      <c r="E535" s="218" t="s">
        <v>21</v>
      </c>
      <c r="F535" s="219" t="s">
        <v>1088</v>
      </c>
      <c r="G535" s="216"/>
      <c r="H535" s="220">
        <v>-6.8</v>
      </c>
      <c r="I535" s="221"/>
      <c r="J535" s="216"/>
      <c r="K535" s="216"/>
      <c r="L535" s="222"/>
      <c r="M535" s="223"/>
      <c r="N535" s="224"/>
      <c r="O535" s="224"/>
      <c r="P535" s="224"/>
      <c r="Q535" s="224"/>
      <c r="R535" s="224"/>
      <c r="S535" s="224"/>
      <c r="T535" s="225"/>
      <c r="AT535" s="226" t="s">
        <v>198</v>
      </c>
      <c r="AU535" s="226" t="s">
        <v>80</v>
      </c>
      <c r="AV535" s="12" t="s">
        <v>80</v>
      </c>
      <c r="AW535" s="12" t="s">
        <v>33</v>
      </c>
      <c r="AX535" s="12" t="s">
        <v>69</v>
      </c>
      <c r="AY535" s="226" t="s">
        <v>189</v>
      </c>
    </row>
    <row r="536" spans="2:51" s="12" customFormat="1" ht="13.5">
      <c r="B536" s="215"/>
      <c r="C536" s="216"/>
      <c r="D536" s="217" t="s">
        <v>198</v>
      </c>
      <c r="E536" s="218" t="s">
        <v>21</v>
      </c>
      <c r="F536" s="219" t="s">
        <v>1089</v>
      </c>
      <c r="G536" s="216"/>
      <c r="H536" s="220">
        <v>-3.6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198</v>
      </c>
      <c r="AU536" s="226" t="s">
        <v>80</v>
      </c>
      <c r="AV536" s="12" t="s">
        <v>80</v>
      </c>
      <c r="AW536" s="12" t="s">
        <v>33</v>
      </c>
      <c r="AX536" s="12" t="s">
        <v>69</v>
      </c>
      <c r="AY536" s="226" t="s">
        <v>189</v>
      </c>
    </row>
    <row r="537" spans="2:51" s="12" customFormat="1" ht="13.5">
      <c r="B537" s="215"/>
      <c r="C537" s="216"/>
      <c r="D537" s="217" t="s">
        <v>198</v>
      </c>
      <c r="E537" s="218" t="s">
        <v>21</v>
      </c>
      <c r="F537" s="219" t="s">
        <v>1090</v>
      </c>
      <c r="G537" s="216"/>
      <c r="H537" s="220">
        <v>-8.1</v>
      </c>
      <c r="I537" s="221"/>
      <c r="J537" s="216"/>
      <c r="K537" s="216"/>
      <c r="L537" s="222"/>
      <c r="M537" s="223"/>
      <c r="N537" s="224"/>
      <c r="O537" s="224"/>
      <c r="P537" s="224"/>
      <c r="Q537" s="224"/>
      <c r="R537" s="224"/>
      <c r="S537" s="224"/>
      <c r="T537" s="225"/>
      <c r="AT537" s="226" t="s">
        <v>198</v>
      </c>
      <c r="AU537" s="226" t="s">
        <v>80</v>
      </c>
      <c r="AV537" s="12" t="s">
        <v>80</v>
      </c>
      <c r="AW537" s="12" t="s">
        <v>33</v>
      </c>
      <c r="AX537" s="12" t="s">
        <v>69</v>
      </c>
      <c r="AY537" s="226" t="s">
        <v>189</v>
      </c>
    </row>
    <row r="538" spans="2:51" s="12" customFormat="1" ht="13.5">
      <c r="B538" s="215"/>
      <c r="C538" s="216"/>
      <c r="D538" s="217" t="s">
        <v>198</v>
      </c>
      <c r="E538" s="218" t="s">
        <v>21</v>
      </c>
      <c r="F538" s="219" t="s">
        <v>1091</v>
      </c>
      <c r="G538" s="216"/>
      <c r="H538" s="220">
        <v>-2</v>
      </c>
      <c r="I538" s="221"/>
      <c r="J538" s="216"/>
      <c r="K538" s="216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198</v>
      </c>
      <c r="AU538" s="226" t="s">
        <v>80</v>
      </c>
      <c r="AV538" s="12" t="s">
        <v>80</v>
      </c>
      <c r="AW538" s="12" t="s">
        <v>33</v>
      </c>
      <c r="AX538" s="12" t="s">
        <v>69</v>
      </c>
      <c r="AY538" s="226" t="s">
        <v>189</v>
      </c>
    </row>
    <row r="539" spans="2:51" s="12" customFormat="1" ht="13.5">
      <c r="B539" s="215"/>
      <c r="C539" s="216"/>
      <c r="D539" s="217" t="s">
        <v>198</v>
      </c>
      <c r="E539" s="218" t="s">
        <v>21</v>
      </c>
      <c r="F539" s="219" t="s">
        <v>1092</v>
      </c>
      <c r="G539" s="216"/>
      <c r="H539" s="220">
        <v>-9</v>
      </c>
      <c r="I539" s="221"/>
      <c r="J539" s="216"/>
      <c r="K539" s="216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198</v>
      </c>
      <c r="AU539" s="226" t="s">
        <v>80</v>
      </c>
      <c r="AV539" s="12" t="s">
        <v>80</v>
      </c>
      <c r="AW539" s="12" t="s">
        <v>33</v>
      </c>
      <c r="AX539" s="12" t="s">
        <v>69</v>
      </c>
      <c r="AY539" s="226" t="s">
        <v>189</v>
      </c>
    </row>
    <row r="540" spans="2:51" s="12" customFormat="1" ht="13.5">
      <c r="B540" s="215"/>
      <c r="C540" s="216"/>
      <c r="D540" s="217" t="s">
        <v>198</v>
      </c>
      <c r="E540" s="218" t="s">
        <v>21</v>
      </c>
      <c r="F540" s="219" t="s">
        <v>1093</v>
      </c>
      <c r="G540" s="216"/>
      <c r="H540" s="220">
        <v>-18</v>
      </c>
      <c r="I540" s="221"/>
      <c r="J540" s="216"/>
      <c r="K540" s="216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198</v>
      </c>
      <c r="AU540" s="226" t="s">
        <v>80</v>
      </c>
      <c r="AV540" s="12" t="s">
        <v>80</v>
      </c>
      <c r="AW540" s="12" t="s">
        <v>33</v>
      </c>
      <c r="AX540" s="12" t="s">
        <v>69</v>
      </c>
      <c r="AY540" s="226" t="s">
        <v>189</v>
      </c>
    </row>
    <row r="541" spans="2:51" s="12" customFormat="1" ht="13.5">
      <c r="B541" s="215"/>
      <c r="C541" s="216"/>
      <c r="D541" s="217" t="s">
        <v>198</v>
      </c>
      <c r="E541" s="218" t="s">
        <v>21</v>
      </c>
      <c r="F541" s="219" t="s">
        <v>1094</v>
      </c>
      <c r="G541" s="216"/>
      <c r="H541" s="220">
        <v>-36</v>
      </c>
      <c r="I541" s="221"/>
      <c r="J541" s="216"/>
      <c r="K541" s="216"/>
      <c r="L541" s="222"/>
      <c r="M541" s="223"/>
      <c r="N541" s="224"/>
      <c r="O541" s="224"/>
      <c r="P541" s="224"/>
      <c r="Q541" s="224"/>
      <c r="R541" s="224"/>
      <c r="S541" s="224"/>
      <c r="T541" s="225"/>
      <c r="AT541" s="226" t="s">
        <v>198</v>
      </c>
      <c r="AU541" s="226" t="s">
        <v>80</v>
      </c>
      <c r="AV541" s="12" t="s">
        <v>80</v>
      </c>
      <c r="AW541" s="12" t="s">
        <v>33</v>
      </c>
      <c r="AX541" s="12" t="s">
        <v>69</v>
      </c>
      <c r="AY541" s="226" t="s">
        <v>189</v>
      </c>
    </row>
    <row r="542" spans="2:51" s="13" customFormat="1" ht="13.5">
      <c r="B542" s="227"/>
      <c r="C542" s="228"/>
      <c r="D542" s="217" t="s">
        <v>198</v>
      </c>
      <c r="E542" s="242" t="s">
        <v>21</v>
      </c>
      <c r="F542" s="243" t="s">
        <v>200</v>
      </c>
      <c r="G542" s="228"/>
      <c r="H542" s="244">
        <v>-151.84</v>
      </c>
      <c r="I542" s="233"/>
      <c r="J542" s="228"/>
      <c r="K542" s="228"/>
      <c r="L542" s="234"/>
      <c r="M542" s="235"/>
      <c r="N542" s="236"/>
      <c r="O542" s="236"/>
      <c r="P542" s="236"/>
      <c r="Q542" s="236"/>
      <c r="R542" s="236"/>
      <c r="S542" s="236"/>
      <c r="T542" s="237"/>
      <c r="AT542" s="238" t="s">
        <v>198</v>
      </c>
      <c r="AU542" s="238" t="s">
        <v>80</v>
      </c>
      <c r="AV542" s="13" t="s">
        <v>115</v>
      </c>
      <c r="AW542" s="13" t="s">
        <v>33</v>
      </c>
      <c r="AX542" s="13" t="s">
        <v>69</v>
      </c>
      <c r="AY542" s="238" t="s">
        <v>189</v>
      </c>
    </row>
    <row r="543" spans="2:51" s="12" customFormat="1" ht="13.5">
      <c r="B543" s="215"/>
      <c r="C543" s="216"/>
      <c r="D543" s="217" t="s">
        <v>198</v>
      </c>
      <c r="E543" s="218" t="s">
        <v>21</v>
      </c>
      <c r="F543" s="219" t="s">
        <v>1095</v>
      </c>
      <c r="G543" s="216"/>
      <c r="H543" s="220">
        <v>-586.76</v>
      </c>
      <c r="I543" s="221"/>
      <c r="J543" s="216"/>
      <c r="K543" s="216"/>
      <c r="L543" s="222"/>
      <c r="M543" s="223"/>
      <c r="N543" s="224"/>
      <c r="O543" s="224"/>
      <c r="P543" s="224"/>
      <c r="Q543" s="224"/>
      <c r="R543" s="224"/>
      <c r="S543" s="224"/>
      <c r="T543" s="225"/>
      <c r="AT543" s="226" t="s">
        <v>198</v>
      </c>
      <c r="AU543" s="226" t="s">
        <v>80</v>
      </c>
      <c r="AV543" s="12" t="s">
        <v>80</v>
      </c>
      <c r="AW543" s="12" t="s">
        <v>33</v>
      </c>
      <c r="AX543" s="12" t="s">
        <v>69</v>
      </c>
      <c r="AY543" s="226" t="s">
        <v>189</v>
      </c>
    </row>
    <row r="544" spans="2:51" s="13" customFormat="1" ht="13.5">
      <c r="B544" s="227"/>
      <c r="C544" s="228"/>
      <c r="D544" s="217" t="s">
        <v>198</v>
      </c>
      <c r="E544" s="242" t="s">
        <v>21</v>
      </c>
      <c r="F544" s="243" t="s">
        <v>200</v>
      </c>
      <c r="G544" s="228"/>
      <c r="H544" s="244">
        <v>-586.76</v>
      </c>
      <c r="I544" s="233"/>
      <c r="J544" s="228"/>
      <c r="K544" s="228"/>
      <c r="L544" s="234"/>
      <c r="M544" s="235"/>
      <c r="N544" s="236"/>
      <c r="O544" s="236"/>
      <c r="P544" s="236"/>
      <c r="Q544" s="236"/>
      <c r="R544" s="236"/>
      <c r="S544" s="236"/>
      <c r="T544" s="237"/>
      <c r="AT544" s="238" t="s">
        <v>198</v>
      </c>
      <c r="AU544" s="238" t="s">
        <v>80</v>
      </c>
      <c r="AV544" s="13" t="s">
        <v>115</v>
      </c>
      <c r="AW544" s="13" t="s">
        <v>33</v>
      </c>
      <c r="AX544" s="13" t="s">
        <v>69</v>
      </c>
      <c r="AY544" s="238" t="s">
        <v>189</v>
      </c>
    </row>
    <row r="545" spans="2:51" s="14" customFormat="1" ht="13.5">
      <c r="B545" s="245"/>
      <c r="C545" s="246"/>
      <c r="D545" s="229" t="s">
        <v>198</v>
      </c>
      <c r="E545" s="247" t="s">
        <v>21</v>
      </c>
      <c r="F545" s="248" t="s">
        <v>239</v>
      </c>
      <c r="G545" s="246"/>
      <c r="H545" s="249">
        <v>2810.75</v>
      </c>
      <c r="I545" s="250"/>
      <c r="J545" s="246"/>
      <c r="K545" s="246"/>
      <c r="L545" s="251"/>
      <c r="M545" s="252"/>
      <c r="N545" s="253"/>
      <c r="O545" s="253"/>
      <c r="P545" s="253"/>
      <c r="Q545" s="253"/>
      <c r="R545" s="253"/>
      <c r="S545" s="253"/>
      <c r="T545" s="254"/>
      <c r="AT545" s="255" t="s">
        <v>198</v>
      </c>
      <c r="AU545" s="255" t="s">
        <v>80</v>
      </c>
      <c r="AV545" s="14" t="s">
        <v>196</v>
      </c>
      <c r="AW545" s="14" t="s">
        <v>33</v>
      </c>
      <c r="AX545" s="14" t="s">
        <v>76</v>
      </c>
      <c r="AY545" s="255" t="s">
        <v>189</v>
      </c>
    </row>
    <row r="546" spans="2:65" s="1" customFormat="1" ht="31.5" customHeight="1">
      <c r="B546" s="42"/>
      <c r="C546" s="203" t="s">
        <v>401</v>
      </c>
      <c r="D546" s="203" t="s">
        <v>191</v>
      </c>
      <c r="E546" s="204" t="s">
        <v>1096</v>
      </c>
      <c r="F546" s="205" t="s">
        <v>1097</v>
      </c>
      <c r="G546" s="206" t="s">
        <v>194</v>
      </c>
      <c r="H546" s="207">
        <v>2810.75</v>
      </c>
      <c r="I546" s="208"/>
      <c r="J546" s="209">
        <f>ROUND(I546*H546,2)</f>
        <v>0</v>
      </c>
      <c r="K546" s="205" t="s">
        <v>195</v>
      </c>
      <c r="L546" s="62"/>
      <c r="M546" s="210" t="s">
        <v>21</v>
      </c>
      <c r="N546" s="211" t="s">
        <v>40</v>
      </c>
      <c r="O546" s="43"/>
      <c r="P546" s="212">
        <f>O546*H546</f>
        <v>0</v>
      </c>
      <c r="Q546" s="212">
        <v>0.0068</v>
      </c>
      <c r="R546" s="212">
        <f>Q546*H546</f>
        <v>19.1131</v>
      </c>
      <c r="S546" s="212">
        <v>0</v>
      </c>
      <c r="T546" s="213">
        <f>S546*H546</f>
        <v>0</v>
      </c>
      <c r="AR546" s="25" t="s">
        <v>196</v>
      </c>
      <c r="AT546" s="25" t="s">
        <v>191</v>
      </c>
      <c r="AU546" s="25" t="s">
        <v>80</v>
      </c>
      <c r="AY546" s="25" t="s">
        <v>189</v>
      </c>
      <c r="BE546" s="214">
        <f>IF(N546="základní",J546,0)</f>
        <v>0</v>
      </c>
      <c r="BF546" s="214">
        <f>IF(N546="snížená",J546,0)</f>
        <v>0</v>
      </c>
      <c r="BG546" s="214">
        <f>IF(N546="zákl. přenesená",J546,0)</f>
        <v>0</v>
      </c>
      <c r="BH546" s="214">
        <f>IF(N546="sníž. přenesená",J546,0)</f>
        <v>0</v>
      </c>
      <c r="BI546" s="214">
        <f>IF(N546="nulová",J546,0)</f>
        <v>0</v>
      </c>
      <c r="BJ546" s="25" t="s">
        <v>76</v>
      </c>
      <c r="BK546" s="214">
        <f>ROUND(I546*H546,2)</f>
        <v>0</v>
      </c>
      <c r="BL546" s="25" t="s">
        <v>196</v>
      </c>
      <c r="BM546" s="25" t="s">
        <v>1098</v>
      </c>
    </row>
    <row r="547" spans="2:51" s="12" customFormat="1" ht="13.5">
      <c r="B547" s="215"/>
      <c r="C547" s="216"/>
      <c r="D547" s="229" t="s">
        <v>198</v>
      </c>
      <c r="E547" s="239" t="s">
        <v>21</v>
      </c>
      <c r="F547" s="240" t="s">
        <v>1099</v>
      </c>
      <c r="G547" s="216"/>
      <c r="H547" s="241">
        <v>2810.75</v>
      </c>
      <c r="I547" s="221"/>
      <c r="J547" s="216"/>
      <c r="K547" s="216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198</v>
      </c>
      <c r="AU547" s="226" t="s">
        <v>80</v>
      </c>
      <c r="AV547" s="12" t="s">
        <v>80</v>
      </c>
      <c r="AW547" s="12" t="s">
        <v>33</v>
      </c>
      <c r="AX547" s="12" t="s">
        <v>76</v>
      </c>
      <c r="AY547" s="226" t="s">
        <v>189</v>
      </c>
    </row>
    <row r="548" spans="2:65" s="1" customFormat="1" ht="22.5" customHeight="1">
      <c r="B548" s="42"/>
      <c r="C548" s="203" t="s">
        <v>407</v>
      </c>
      <c r="D548" s="203" t="s">
        <v>191</v>
      </c>
      <c r="E548" s="204" t="s">
        <v>1100</v>
      </c>
      <c r="F548" s="205" t="s">
        <v>1101</v>
      </c>
      <c r="G548" s="206" t="s">
        <v>194</v>
      </c>
      <c r="H548" s="207">
        <v>23.79</v>
      </c>
      <c r="I548" s="208"/>
      <c r="J548" s="209">
        <f>ROUND(I548*H548,2)</f>
        <v>0</v>
      </c>
      <c r="K548" s="205" t="s">
        <v>195</v>
      </c>
      <c r="L548" s="62"/>
      <c r="M548" s="210" t="s">
        <v>21</v>
      </c>
      <c r="N548" s="211" t="s">
        <v>40</v>
      </c>
      <c r="O548" s="43"/>
      <c r="P548" s="212">
        <f>O548*H548</f>
        <v>0</v>
      </c>
      <c r="Q548" s="212">
        <v>0.03358</v>
      </c>
      <c r="R548" s="212">
        <f>Q548*H548</f>
        <v>0.7988681999999999</v>
      </c>
      <c r="S548" s="212">
        <v>0</v>
      </c>
      <c r="T548" s="213">
        <f>S548*H548</f>
        <v>0</v>
      </c>
      <c r="AR548" s="25" t="s">
        <v>196</v>
      </c>
      <c r="AT548" s="25" t="s">
        <v>191</v>
      </c>
      <c r="AU548" s="25" t="s">
        <v>80</v>
      </c>
      <c r="AY548" s="25" t="s">
        <v>189</v>
      </c>
      <c r="BE548" s="214">
        <f>IF(N548="základní",J548,0)</f>
        <v>0</v>
      </c>
      <c r="BF548" s="214">
        <f>IF(N548="snížená",J548,0)</f>
        <v>0</v>
      </c>
      <c r="BG548" s="214">
        <f>IF(N548="zákl. přenesená",J548,0)</f>
        <v>0</v>
      </c>
      <c r="BH548" s="214">
        <f>IF(N548="sníž. přenesená",J548,0)</f>
        <v>0</v>
      </c>
      <c r="BI548" s="214">
        <f>IF(N548="nulová",J548,0)</f>
        <v>0</v>
      </c>
      <c r="BJ548" s="25" t="s">
        <v>76</v>
      </c>
      <c r="BK548" s="214">
        <f>ROUND(I548*H548,2)</f>
        <v>0</v>
      </c>
      <c r="BL548" s="25" t="s">
        <v>196</v>
      </c>
      <c r="BM548" s="25" t="s">
        <v>1102</v>
      </c>
    </row>
    <row r="549" spans="2:51" s="12" customFormat="1" ht="13.5">
      <c r="B549" s="215"/>
      <c r="C549" s="216"/>
      <c r="D549" s="217" t="s">
        <v>198</v>
      </c>
      <c r="E549" s="218" t="s">
        <v>21</v>
      </c>
      <c r="F549" s="219" t="s">
        <v>1103</v>
      </c>
      <c r="G549" s="216"/>
      <c r="H549" s="220">
        <v>19.29</v>
      </c>
      <c r="I549" s="221"/>
      <c r="J549" s="216"/>
      <c r="K549" s="216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198</v>
      </c>
      <c r="AU549" s="226" t="s">
        <v>80</v>
      </c>
      <c r="AV549" s="12" t="s">
        <v>80</v>
      </c>
      <c r="AW549" s="12" t="s">
        <v>33</v>
      </c>
      <c r="AX549" s="12" t="s">
        <v>69</v>
      </c>
      <c r="AY549" s="226" t="s">
        <v>189</v>
      </c>
    </row>
    <row r="550" spans="2:51" s="12" customFormat="1" ht="13.5">
      <c r="B550" s="215"/>
      <c r="C550" s="216"/>
      <c r="D550" s="217" t="s">
        <v>198</v>
      </c>
      <c r="E550" s="218" t="s">
        <v>21</v>
      </c>
      <c r="F550" s="219" t="s">
        <v>1104</v>
      </c>
      <c r="G550" s="216"/>
      <c r="H550" s="220">
        <v>4.5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198</v>
      </c>
      <c r="AU550" s="226" t="s">
        <v>80</v>
      </c>
      <c r="AV550" s="12" t="s">
        <v>80</v>
      </c>
      <c r="AW550" s="12" t="s">
        <v>33</v>
      </c>
      <c r="AX550" s="12" t="s">
        <v>69</v>
      </c>
      <c r="AY550" s="226" t="s">
        <v>189</v>
      </c>
    </row>
    <row r="551" spans="2:51" s="13" customFormat="1" ht="13.5">
      <c r="B551" s="227"/>
      <c r="C551" s="228"/>
      <c r="D551" s="217" t="s">
        <v>198</v>
      </c>
      <c r="E551" s="242" t="s">
        <v>21</v>
      </c>
      <c r="F551" s="243" t="s">
        <v>200</v>
      </c>
      <c r="G551" s="228"/>
      <c r="H551" s="244">
        <v>23.79</v>
      </c>
      <c r="I551" s="233"/>
      <c r="J551" s="228"/>
      <c r="K551" s="228"/>
      <c r="L551" s="234"/>
      <c r="M551" s="235"/>
      <c r="N551" s="236"/>
      <c r="O551" s="236"/>
      <c r="P551" s="236"/>
      <c r="Q551" s="236"/>
      <c r="R551" s="236"/>
      <c r="S551" s="236"/>
      <c r="T551" s="237"/>
      <c r="AT551" s="238" t="s">
        <v>198</v>
      </c>
      <c r="AU551" s="238" t="s">
        <v>80</v>
      </c>
      <c r="AV551" s="13" t="s">
        <v>115</v>
      </c>
      <c r="AW551" s="13" t="s">
        <v>33</v>
      </c>
      <c r="AX551" s="13" t="s">
        <v>76</v>
      </c>
      <c r="AY551" s="238" t="s">
        <v>189</v>
      </c>
    </row>
    <row r="552" spans="2:63" s="11" customFormat="1" ht="29.85" customHeight="1">
      <c r="B552" s="186"/>
      <c r="C552" s="187"/>
      <c r="D552" s="200" t="s">
        <v>68</v>
      </c>
      <c r="E552" s="201" t="s">
        <v>502</v>
      </c>
      <c r="F552" s="201" t="s">
        <v>1105</v>
      </c>
      <c r="G552" s="187"/>
      <c r="H552" s="187"/>
      <c r="I552" s="190"/>
      <c r="J552" s="202">
        <f>BK552</f>
        <v>0</v>
      </c>
      <c r="K552" s="187"/>
      <c r="L552" s="192"/>
      <c r="M552" s="193"/>
      <c r="N552" s="194"/>
      <c r="O552" s="194"/>
      <c r="P552" s="195">
        <f>SUM(P553:P670)</f>
        <v>0</v>
      </c>
      <c r="Q552" s="194"/>
      <c r="R552" s="195">
        <f>SUM(R553:R670)</f>
        <v>16.35460476</v>
      </c>
      <c r="S552" s="194"/>
      <c r="T552" s="196">
        <f>SUM(T553:T670)</f>
        <v>0</v>
      </c>
      <c r="AR552" s="197" t="s">
        <v>76</v>
      </c>
      <c r="AT552" s="198" t="s">
        <v>68</v>
      </c>
      <c r="AU552" s="198" t="s">
        <v>76</v>
      </c>
      <c r="AY552" s="197" t="s">
        <v>189</v>
      </c>
      <c r="BK552" s="199">
        <f>SUM(BK553:BK670)</f>
        <v>0</v>
      </c>
    </row>
    <row r="553" spans="2:65" s="1" customFormat="1" ht="22.5" customHeight="1">
      <c r="B553" s="42"/>
      <c r="C553" s="203" t="s">
        <v>461</v>
      </c>
      <c r="D553" s="203" t="s">
        <v>191</v>
      </c>
      <c r="E553" s="204" t="s">
        <v>1106</v>
      </c>
      <c r="F553" s="205" t="s">
        <v>1107</v>
      </c>
      <c r="G553" s="206" t="s">
        <v>194</v>
      </c>
      <c r="H553" s="207">
        <v>15.5</v>
      </c>
      <c r="I553" s="208"/>
      <c r="J553" s="209">
        <f>ROUND(I553*H553,2)</f>
        <v>0</v>
      </c>
      <c r="K553" s="205" t="s">
        <v>195</v>
      </c>
      <c r="L553" s="62"/>
      <c r="M553" s="210" t="s">
        <v>21</v>
      </c>
      <c r="N553" s="211" t="s">
        <v>40</v>
      </c>
      <c r="O553" s="43"/>
      <c r="P553" s="212">
        <f>O553*H553</f>
        <v>0</v>
      </c>
      <c r="Q553" s="212">
        <v>0.00865</v>
      </c>
      <c r="R553" s="212">
        <f>Q553*H553</f>
        <v>0.134075</v>
      </c>
      <c r="S553" s="212">
        <v>0</v>
      </c>
      <c r="T553" s="213">
        <f>S553*H553</f>
        <v>0</v>
      </c>
      <c r="AR553" s="25" t="s">
        <v>196</v>
      </c>
      <c r="AT553" s="25" t="s">
        <v>191</v>
      </c>
      <c r="AU553" s="25" t="s">
        <v>80</v>
      </c>
      <c r="AY553" s="25" t="s">
        <v>189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25" t="s">
        <v>76</v>
      </c>
      <c r="BK553" s="214">
        <f>ROUND(I553*H553,2)</f>
        <v>0</v>
      </c>
      <c r="BL553" s="25" t="s">
        <v>196</v>
      </c>
      <c r="BM553" s="25" t="s">
        <v>1108</v>
      </c>
    </row>
    <row r="554" spans="2:51" s="12" customFormat="1" ht="13.5">
      <c r="B554" s="215"/>
      <c r="C554" s="216"/>
      <c r="D554" s="229" t="s">
        <v>198</v>
      </c>
      <c r="E554" s="239" t="s">
        <v>21</v>
      </c>
      <c r="F554" s="240" t="s">
        <v>1109</v>
      </c>
      <c r="G554" s="216"/>
      <c r="H554" s="241">
        <v>15.5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198</v>
      </c>
      <c r="AU554" s="226" t="s">
        <v>80</v>
      </c>
      <c r="AV554" s="12" t="s">
        <v>80</v>
      </c>
      <c r="AW554" s="12" t="s">
        <v>33</v>
      </c>
      <c r="AX554" s="12" t="s">
        <v>76</v>
      </c>
      <c r="AY554" s="226" t="s">
        <v>189</v>
      </c>
    </row>
    <row r="555" spans="2:65" s="1" customFormat="1" ht="22.5" customHeight="1">
      <c r="B555" s="42"/>
      <c r="C555" s="256" t="s">
        <v>465</v>
      </c>
      <c r="D555" s="256" t="s">
        <v>293</v>
      </c>
      <c r="E555" s="257" t="s">
        <v>1110</v>
      </c>
      <c r="F555" s="258" t="s">
        <v>1111</v>
      </c>
      <c r="G555" s="259" t="s">
        <v>194</v>
      </c>
      <c r="H555" s="260">
        <v>15.81</v>
      </c>
      <c r="I555" s="261"/>
      <c r="J555" s="262">
        <f>ROUND(I555*H555,2)</f>
        <v>0</v>
      </c>
      <c r="K555" s="258" t="s">
        <v>195</v>
      </c>
      <c r="L555" s="263"/>
      <c r="M555" s="264" t="s">
        <v>21</v>
      </c>
      <c r="N555" s="265" t="s">
        <v>40</v>
      </c>
      <c r="O555" s="43"/>
      <c r="P555" s="212">
        <f>O555*H555</f>
        <v>0</v>
      </c>
      <c r="Q555" s="212">
        <v>0.003</v>
      </c>
      <c r="R555" s="212">
        <f>Q555*H555</f>
        <v>0.04743</v>
      </c>
      <c r="S555" s="212">
        <v>0</v>
      </c>
      <c r="T555" s="213">
        <f>S555*H555</f>
        <v>0</v>
      </c>
      <c r="AR555" s="25" t="s">
        <v>228</v>
      </c>
      <c r="AT555" s="25" t="s">
        <v>293</v>
      </c>
      <c r="AU555" s="25" t="s">
        <v>80</v>
      </c>
      <c r="AY555" s="25" t="s">
        <v>189</v>
      </c>
      <c r="BE555" s="214">
        <f>IF(N555="základní",J555,0)</f>
        <v>0</v>
      </c>
      <c r="BF555" s="214">
        <f>IF(N555="snížená",J555,0)</f>
        <v>0</v>
      </c>
      <c r="BG555" s="214">
        <f>IF(N555="zákl. přenesená",J555,0)</f>
        <v>0</v>
      </c>
      <c r="BH555" s="214">
        <f>IF(N555="sníž. přenesená",J555,0)</f>
        <v>0</v>
      </c>
      <c r="BI555" s="214">
        <f>IF(N555="nulová",J555,0)</f>
        <v>0</v>
      </c>
      <c r="BJ555" s="25" t="s">
        <v>76</v>
      </c>
      <c r="BK555" s="214">
        <f>ROUND(I555*H555,2)</f>
        <v>0</v>
      </c>
      <c r="BL555" s="25" t="s">
        <v>196</v>
      </c>
      <c r="BM555" s="25" t="s">
        <v>1112</v>
      </c>
    </row>
    <row r="556" spans="2:51" s="12" customFormat="1" ht="13.5">
      <c r="B556" s="215"/>
      <c r="C556" s="216"/>
      <c r="D556" s="229" t="s">
        <v>198</v>
      </c>
      <c r="E556" s="239" t="s">
        <v>21</v>
      </c>
      <c r="F556" s="240" t="s">
        <v>1113</v>
      </c>
      <c r="G556" s="216"/>
      <c r="H556" s="241">
        <v>15.81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198</v>
      </c>
      <c r="AU556" s="226" t="s">
        <v>80</v>
      </c>
      <c r="AV556" s="12" t="s">
        <v>80</v>
      </c>
      <c r="AW556" s="12" t="s">
        <v>33</v>
      </c>
      <c r="AX556" s="12" t="s">
        <v>76</v>
      </c>
      <c r="AY556" s="226" t="s">
        <v>189</v>
      </c>
    </row>
    <row r="557" spans="2:65" s="1" customFormat="1" ht="31.5" customHeight="1">
      <c r="B557" s="42"/>
      <c r="C557" s="203" t="s">
        <v>490</v>
      </c>
      <c r="D557" s="203" t="s">
        <v>191</v>
      </c>
      <c r="E557" s="204" t="s">
        <v>1114</v>
      </c>
      <c r="F557" s="205" t="s">
        <v>1115</v>
      </c>
      <c r="G557" s="206" t="s">
        <v>194</v>
      </c>
      <c r="H557" s="207">
        <v>15.5</v>
      </c>
      <c r="I557" s="208"/>
      <c r="J557" s="209">
        <f>ROUND(I557*H557,2)</f>
        <v>0</v>
      </c>
      <c r="K557" s="205" t="s">
        <v>195</v>
      </c>
      <c r="L557" s="62"/>
      <c r="M557" s="210" t="s">
        <v>21</v>
      </c>
      <c r="N557" s="211" t="s">
        <v>40</v>
      </c>
      <c r="O557" s="43"/>
      <c r="P557" s="212">
        <f>O557*H557</f>
        <v>0</v>
      </c>
      <c r="Q557" s="212">
        <v>9E-05</v>
      </c>
      <c r="R557" s="212">
        <f>Q557*H557</f>
        <v>0.0013950000000000002</v>
      </c>
      <c r="S557" s="212">
        <v>0</v>
      </c>
      <c r="T557" s="213">
        <f>S557*H557</f>
        <v>0</v>
      </c>
      <c r="AR557" s="25" t="s">
        <v>196</v>
      </c>
      <c r="AT557" s="25" t="s">
        <v>191</v>
      </c>
      <c r="AU557" s="25" t="s">
        <v>80</v>
      </c>
      <c r="AY557" s="25" t="s">
        <v>189</v>
      </c>
      <c r="BE557" s="214">
        <f>IF(N557="základní",J557,0)</f>
        <v>0</v>
      </c>
      <c r="BF557" s="214">
        <f>IF(N557="snížená",J557,0)</f>
        <v>0</v>
      </c>
      <c r="BG557" s="214">
        <f>IF(N557="zákl. přenesená",J557,0)</f>
        <v>0</v>
      </c>
      <c r="BH557" s="214">
        <f>IF(N557="sníž. přenesená",J557,0)</f>
        <v>0</v>
      </c>
      <c r="BI557" s="214">
        <f>IF(N557="nulová",J557,0)</f>
        <v>0</v>
      </c>
      <c r="BJ557" s="25" t="s">
        <v>76</v>
      </c>
      <c r="BK557" s="214">
        <f>ROUND(I557*H557,2)</f>
        <v>0</v>
      </c>
      <c r="BL557" s="25" t="s">
        <v>196</v>
      </c>
      <c r="BM557" s="25" t="s">
        <v>1116</v>
      </c>
    </row>
    <row r="558" spans="2:51" s="12" customFormat="1" ht="13.5">
      <c r="B558" s="215"/>
      <c r="C558" s="216"/>
      <c r="D558" s="229" t="s">
        <v>198</v>
      </c>
      <c r="E558" s="239" t="s">
        <v>21</v>
      </c>
      <c r="F558" s="240" t="s">
        <v>1117</v>
      </c>
      <c r="G558" s="216"/>
      <c r="H558" s="241">
        <v>15.5</v>
      </c>
      <c r="I558" s="221"/>
      <c r="J558" s="216"/>
      <c r="K558" s="216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198</v>
      </c>
      <c r="AU558" s="226" t="s">
        <v>80</v>
      </c>
      <c r="AV558" s="12" t="s">
        <v>80</v>
      </c>
      <c r="AW558" s="12" t="s">
        <v>33</v>
      </c>
      <c r="AX558" s="12" t="s">
        <v>76</v>
      </c>
      <c r="AY558" s="226" t="s">
        <v>189</v>
      </c>
    </row>
    <row r="559" spans="2:65" s="1" customFormat="1" ht="22.5" customHeight="1">
      <c r="B559" s="42"/>
      <c r="C559" s="203" t="s">
        <v>411</v>
      </c>
      <c r="D559" s="203" t="s">
        <v>191</v>
      </c>
      <c r="E559" s="204" t="s">
        <v>1118</v>
      </c>
      <c r="F559" s="205" t="s">
        <v>1119</v>
      </c>
      <c r="G559" s="206" t="s">
        <v>235</v>
      </c>
      <c r="H559" s="207">
        <v>411.9</v>
      </c>
      <c r="I559" s="208"/>
      <c r="J559" s="209">
        <f>ROUND(I559*H559,2)</f>
        <v>0</v>
      </c>
      <c r="K559" s="205" t="s">
        <v>195</v>
      </c>
      <c r="L559" s="62"/>
      <c r="M559" s="210" t="s">
        <v>21</v>
      </c>
      <c r="N559" s="211" t="s">
        <v>40</v>
      </c>
      <c r="O559" s="43"/>
      <c r="P559" s="212">
        <f>O559*H559</f>
        <v>0</v>
      </c>
      <c r="Q559" s="212">
        <v>0</v>
      </c>
      <c r="R559" s="212">
        <f>Q559*H559</f>
        <v>0</v>
      </c>
      <c r="S559" s="212">
        <v>0</v>
      </c>
      <c r="T559" s="213">
        <f>S559*H559</f>
        <v>0</v>
      </c>
      <c r="AR559" s="25" t="s">
        <v>196</v>
      </c>
      <c r="AT559" s="25" t="s">
        <v>191</v>
      </c>
      <c r="AU559" s="25" t="s">
        <v>80</v>
      </c>
      <c r="AY559" s="25" t="s">
        <v>189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25" t="s">
        <v>76</v>
      </c>
      <c r="BK559" s="214">
        <f>ROUND(I559*H559,2)</f>
        <v>0</v>
      </c>
      <c r="BL559" s="25" t="s">
        <v>196</v>
      </c>
      <c r="BM559" s="25" t="s">
        <v>1120</v>
      </c>
    </row>
    <row r="560" spans="2:51" s="12" customFormat="1" ht="13.5">
      <c r="B560" s="215"/>
      <c r="C560" s="216"/>
      <c r="D560" s="217" t="s">
        <v>198</v>
      </c>
      <c r="E560" s="218" t="s">
        <v>21</v>
      </c>
      <c r="F560" s="219" t="s">
        <v>1121</v>
      </c>
      <c r="G560" s="216"/>
      <c r="H560" s="220">
        <v>129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198</v>
      </c>
      <c r="AU560" s="226" t="s">
        <v>80</v>
      </c>
      <c r="AV560" s="12" t="s">
        <v>80</v>
      </c>
      <c r="AW560" s="12" t="s">
        <v>33</v>
      </c>
      <c r="AX560" s="12" t="s">
        <v>69</v>
      </c>
      <c r="AY560" s="226" t="s">
        <v>189</v>
      </c>
    </row>
    <row r="561" spans="2:51" s="12" customFormat="1" ht="13.5">
      <c r="B561" s="215"/>
      <c r="C561" s="216"/>
      <c r="D561" s="217" t="s">
        <v>198</v>
      </c>
      <c r="E561" s="218" t="s">
        <v>21</v>
      </c>
      <c r="F561" s="219" t="s">
        <v>1122</v>
      </c>
      <c r="G561" s="216"/>
      <c r="H561" s="220">
        <v>192.9</v>
      </c>
      <c r="I561" s="221"/>
      <c r="J561" s="216"/>
      <c r="K561" s="216"/>
      <c r="L561" s="222"/>
      <c r="M561" s="223"/>
      <c r="N561" s="224"/>
      <c r="O561" s="224"/>
      <c r="P561" s="224"/>
      <c r="Q561" s="224"/>
      <c r="R561" s="224"/>
      <c r="S561" s="224"/>
      <c r="T561" s="225"/>
      <c r="AT561" s="226" t="s">
        <v>198</v>
      </c>
      <c r="AU561" s="226" t="s">
        <v>80</v>
      </c>
      <c r="AV561" s="12" t="s">
        <v>80</v>
      </c>
      <c r="AW561" s="12" t="s">
        <v>33</v>
      </c>
      <c r="AX561" s="12" t="s">
        <v>69</v>
      </c>
      <c r="AY561" s="226" t="s">
        <v>189</v>
      </c>
    </row>
    <row r="562" spans="2:51" s="12" customFormat="1" ht="13.5">
      <c r="B562" s="215"/>
      <c r="C562" s="216"/>
      <c r="D562" s="217" t="s">
        <v>198</v>
      </c>
      <c r="E562" s="218" t="s">
        <v>21</v>
      </c>
      <c r="F562" s="219" t="s">
        <v>1123</v>
      </c>
      <c r="G562" s="216"/>
      <c r="H562" s="220">
        <v>45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198</v>
      </c>
      <c r="AU562" s="226" t="s">
        <v>80</v>
      </c>
      <c r="AV562" s="12" t="s">
        <v>80</v>
      </c>
      <c r="AW562" s="12" t="s">
        <v>33</v>
      </c>
      <c r="AX562" s="12" t="s">
        <v>69</v>
      </c>
      <c r="AY562" s="226" t="s">
        <v>189</v>
      </c>
    </row>
    <row r="563" spans="2:51" s="12" customFormat="1" ht="13.5">
      <c r="B563" s="215"/>
      <c r="C563" s="216"/>
      <c r="D563" s="217" t="s">
        <v>198</v>
      </c>
      <c r="E563" s="218" t="s">
        <v>21</v>
      </c>
      <c r="F563" s="219" t="s">
        <v>1124</v>
      </c>
      <c r="G563" s="216"/>
      <c r="H563" s="220">
        <v>45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198</v>
      </c>
      <c r="AU563" s="226" t="s">
        <v>80</v>
      </c>
      <c r="AV563" s="12" t="s">
        <v>80</v>
      </c>
      <c r="AW563" s="12" t="s">
        <v>33</v>
      </c>
      <c r="AX563" s="12" t="s">
        <v>69</v>
      </c>
      <c r="AY563" s="226" t="s">
        <v>189</v>
      </c>
    </row>
    <row r="564" spans="2:51" s="13" customFormat="1" ht="13.5">
      <c r="B564" s="227"/>
      <c r="C564" s="228"/>
      <c r="D564" s="229" t="s">
        <v>198</v>
      </c>
      <c r="E564" s="230" t="s">
        <v>21</v>
      </c>
      <c r="F564" s="231" t="s">
        <v>200</v>
      </c>
      <c r="G564" s="228"/>
      <c r="H564" s="232">
        <v>411.9</v>
      </c>
      <c r="I564" s="233"/>
      <c r="J564" s="228"/>
      <c r="K564" s="228"/>
      <c r="L564" s="234"/>
      <c r="M564" s="235"/>
      <c r="N564" s="236"/>
      <c r="O564" s="236"/>
      <c r="P564" s="236"/>
      <c r="Q564" s="236"/>
      <c r="R564" s="236"/>
      <c r="S564" s="236"/>
      <c r="T564" s="237"/>
      <c r="AT564" s="238" t="s">
        <v>198</v>
      </c>
      <c r="AU564" s="238" t="s">
        <v>80</v>
      </c>
      <c r="AV564" s="13" t="s">
        <v>115</v>
      </c>
      <c r="AW564" s="13" t="s">
        <v>33</v>
      </c>
      <c r="AX564" s="13" t="s">
        <v>76</v>
      </c>
      <c r="AY564" s="238" t="s">
        <v>189</v>
      </c>
    </row>
    <row r="565" spans="2:65" s="1" customFormat="1" ht="22.5" customHeight="1">
      <c r="B565" s="42"/>
      <c r="C565" s="256" t="s">
        <v>415</v>
      </c>
      <c r="D565" s="256" t="s">
        <v>293</v>
      </c>
      <c r="E565" s="257" t="s">
        <v>1125</v>
      </c>
      <c r="F565" s="258" t="s">
        <v>1126</v>
      </c>
      <c r="G565" s="259" t="s">
        <v>235</v>
      </c>
      <c r="H565" s="260">
        <v>337.995</v>
      </c>
      <c r="I565" s="261"/>
      <c r="J565" s="262">
        <f>ROUND(I565*H565,2)</f>
        <v>0</v>
      </c>
      <c r="K565" s="258" t="s">
        <v>195</v>
      </c>
      <c r="L565" s="263"/>
      <c r="M565" s="264" t="s">
        <v>21</v>
      </c>
      <c r="N565" s="265" t="s">
        <v>40</v>
      </c>
      <c r="O565" s="43"/>
      <c r="P565" s="212">
        <f>O565*H565</f>
        <v>0</v>
      </c>
      <c r="Q565" s="212">
        <v>3E-05</v>
      </c>
      <c r="R565" s="212">
        <f>Q565*H565</f>
        <v>0.01013985</v>
      </c>
      <c r="S565" s="212">
        <v>0</v>
      </c>
      <c r="T565" s="213">
        <f>S565*H565</f>
        <v>0</v>
      </c>
      <c r="AR565" s="25" t="s">
        <v>228</v>
      </c>
      <c r="AT565" s="25" t="s">
        <v>293</v>
      </c>
      <c r="AU565" s="25" t="s">
        <v>80</v>
      </c>
      <c r="AY565" s="25" t="s">
        <v>189</v>
      </c>
      <c r="BE565" s="214">
        <f>IF(N565="základní",J565,0)</f>
        <v>0</v>
      </c>
      <c r="BF565" s="214">
        <f>IF(N565="snížená",J565,0)</f>
        <v>0</v>
      </c>
      <c r="BG565" s="214">
        <f>IF(N565="zákl. přenesená",J565,0)</f>
        <v>0</v>
      </c>
      <c r="BH565" s="214">
        <f>IF(N565="sníž. přenesená",J565,0)</f>
        <v>0</v>
      </c>
      <c r="BI565" s="214">
        <f>IF(N565="nulová",J565,0)</f>
        <v>0</v>
      </c>
      <c r="BJ565" s="25" t="s">
        <v>76</v>
      </c>
      <c r="BK565" s="214">
        <f>ROUND(I565*H565,2)</f>
        <v>0</v>
      </c>
      <c r="BL565" s="25" t="s">
        <v>196</v>
      </c>
      <c r="BM565" s="25" t="s">
        <v>1127</v>
      </c>
    </row>
    <row r="566" spans="2:51" s="12" customFormat="1" ht="13.5">
      <c r="B566" s="215"/>
      <c r="C566" s="216"/>
      <c r="D566" s="217" t="s">
        <v>198</v>
      </c>
      <c r="E566" s="218" t="s">
        <v>21</v>
      </c>
      <c r="F566" s="219" t="s">
        <v>1121</v>
      </c>
      <c r="G566" s="216"/>
      <c r="H566" s="220">
        <v>129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198</v>
      </c>
      <c r="AU566" s="226" t="s">
        <v>80</v>
      </c>
      <c r="AV566" s="12" t="s">
        <v>80</v>
      </c>
      <c r="AW566" s="12" t="s">
        <v>33</v>
      </c>
      <c r="AX566" s="12" t="s">
        <v>69</v>
      </c>
      <c r="AY566" s="226" t="s">
        <v>189</v>
      </c>
    </row>
    <row r="567" spans="2:51" s="12" customFormat="1" ht="13.5">
      <c r="B567" s="215"/>
      <c r="C567" s="216"/>
      <c r="D567" s="217" t="s">
        <v>198</v>
      </c>
      <c r="E567" s="218" t="s">
        <v>21</v>
      </c>
      <c r="F567" s="219" t="s">
        <v>1122</v>
      </c>
      <c r="G567" s="216"/>
      <c r="H567" s="220">
        <v>192.9</v>
      </c>
      <c r="I567" s="221"/>
      <c r="J567" s="216"/>
      <c r="K567" s="216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198</v>
      </c>
      <c r="AU567" s="226" t="s">
        <v>80</v>
      </c>
      <c r="AV567" s="12" t="s">
        <v>80</v>
      </c>
      <c r="AW567" s="12" t="s">
        <v>33</v>
      </c>
      <c r="AX567" s="12" t="s">
        <v>69</v>
      </c>
      <c r="AY567" s="226" t="s">
        <v>189</v>
      </c>
    </row>
    <row r="568" spans="2:51" s="13" customFormat="1" ht="13.5">
      <c r="B568" s="227"/>
      <c r="C568" s="228"/>
      <c r="D568" s="217" t="s">
        <v>198</v>
      </c>
      <c r="E568" s="242" t="s">
        <v>21</v>
      </c>
      <c r="F568" s="243" t="s">
        <v>200</v>
      </c>
      <c r="G568" s="228"/>
      <c r="H568" s="244">
        <v>321.9</v>
      </c>
      <c r="I568" s="233"/>
      <c r="J568" s="228"/>
      <c r="K568" s="228"/>
      <c r="L568" s="234"/>
      <c r="M568" s="235"/>
      <c r="N568" s="236"/>
      <c r="O568" s="236"/>
      <c r="P568" s="236"/>
      <c r="Q568" s="236"/>
      <c r="R568" s="236"/>
      <c r="S568" s="236"/>
      <c r="T568" s="237"/>
      <c r="AT568" s="238" t="s">
        <v>198</v>
      </c>
      <c r="AU568" s="238" t="s">
        <v>80</v>
      </c>
      <c r="AV568" s="13" t="s">
        <v>115</v>
      </c>
      <c r="AW568" s="13" t="s">
        <v>33</v>
      </c>
      <c r="AX568" s="13" t="s">
        <v>69</v>
      </c>
      <c r="AY568" s="238" t="s">
        <v>189</v>
      </c>
    </row>
    <row r="569" spans="2:51" s="12" customFormat="1" ht="13.5">
      <c r="B569" s="215"/>
      <c r="C569" s="216"/>
      <c r="D569" s="229" t="s">
        <v>198</v>
      </c>
      <c r="E569" s="239" t="s">
        <v>21</v>
      </c>
      <c r="F569" s="240" t="s">
        <v>1128</v>
      </c>
      <c r="G569" s="216"/>
      <c r="H569" s="241">
        <v>337.995</v>
      </c>
      <c r="I569" s="221"/>
      <c r="J569" s="216"/>
      <c r="K569" s="216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198</v>
      </c>
      <c r="AU569" s="226" t="s">
        <v>80</v>
      </c>
      <c r="AV569" s="12" t="s">
        <v>80</v>
      </c>
      <c r="AW569" s="12" t="s">
        <v>33</v>
      </c>
      <c r="AX569" s="12" t="s">
        <v>76</v>
      </c>
      <c r="AY569" s="226" t="s">
        <v>189</v>
      </c>
    </row>
    <row r="570" spans="2:65" s="1" customFormat="1" ht="22.5" customHeight="1">
      <c r="B570" s="42"/>
      <c r="C570" s="256" t="s">
        <v>421</v>
      </c>
      <c r="D570" s="256" t="s">
        <v>293</v>
      </c>
      <c r="E570" s="257" t="s">
        <v>1129</v>
      </c>
      <c r="F570" s="258" t="s">
        <v>1130</v>
      </c>
      <c r="G570" s="259" t="s">
        <v>235</v>
      </c>
      <c r="H570" s="260">
        <v>47.25</v>
      </c>
      <c r="I570" s="261"/>
      <c r="J570" s="262">
        <f>ROUND(I570*H570,2)</f>
        <v>0</v>
      </c>
      <c r="K570" s="258" t="s">
        <v>195</v>
      </c>
      <c r="L570" s="263"/>
      <c r="M570" s="264" t="s">
        <v>21</v>
      </c>
      <c r="N570" s="265" t="s">
        <v>40</v>
      </c>
      <c r="O570" s="43"/>
      <c r="P570" s="212">
        <f>O570*H570</f>
        <v>0</v>
      </c>
      <c r="Q570" s="212">
        <v>0.0003</v>
      </c>
      <c r="R570" s="212">
        <f>Q570*H570</f>
        <v>0.014174999999999998</v>
      </c>
      <c r="S570" s="212">
        <v>0</v>
      </c>
      <c r="T570" s="213">
        <f>S570*H570</f>
        <v>0</v>
      </c>
      <c r="AR570" s="25" t="s">
        <v>228</v>
      </c>
      <c r="AT570" s="25" t="s">
        <v>293</v>
      </c>
      <c r="AU570" s="25" t="s">
        <v>80</v>
      </c>
      <c r="AY570" s="25" t="s">
        <v>189</v>
      </c>
      <c r="BE570" s="214">
        <f>IF(N570="základní",J570,0)</f>
        <v>0</v>
      </c>
      <c r="BF570" s="214">
        <f>IF(N570="snížená",J570,0)</f>
        <v>0</v>
      </c>
      <c r="BG570" s="214">
        <f>IF(N570="zákl. přenesená",J570,0)</f>
        <v>0</v>
      </c>
      <c r="BH570" s="214">
        <f>IF(N570="sníž. přenesená",J570,0)</f>
        <v>0</v>
      </c>
      <c r="BI570" s="214">
        <f>IF(N570="nulová",J570,0)</f>
        <v>0</v>
      </c>
      <c r="BJ570" s="25" t="s">
        <v>76</v>
      </c>
      <c r="BK570" s="214">
        <f>ROUND(I570*H570,2)</f>
        <v>0</v>
      </c>
      <c r="BL570" s="25" t="s">
        <v>196</v>
      </c>
      <c r="BM570" s="25" t="s">
        <v>1131</v>
      </c>
    </row>
    <row r="571" spans="2:51" s="12" customFormat="1" ht="13.5">
      <c r="B571" s="215"/>
      <c r="C571" s="216"/>
      <c r="D571" s="217" t="s">
        <v>198</v>
      </c>
      <c r="E571" s="218" t="s">
        <v>21</v>
      </c>
      <c r="F571" s="219" t="s">
        <v>415</v>
      </c>
      <c r="G571" s="216"/>
      <c r="H571" s="220">
        <v>45</v>
      </c>
      <c r="I571" s="221"/>
      <c r="J571" s="216"/>
      <c r="K571" s="216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198</v>
      </c>
      <c r="AU571" s="226" t="s">
        <v>80</v>
      </c>
      <c r="AV571" s="12" t="s">
        <v>80</v>
      </c>
      <c r="AW571" s="12" t="s">
        <v>33</v>
      </c>
      <c r="AX571" s="12" t="s">
        <v>69</v>
      </c>
      <c r="AY571" s="226" t="s">
        <v>189</v>
      </c>
    </row>
    <row r="572" spans="2:51" s="12" customFormat="1" ht="13.5">
      <c r="B572" s="215"/>
      <c r="C572" s="216"/>
      <c r="D572" s="229" t="s">
        <v>198</v>
      </c>
      <c r="E572" s="239" t="s">
        <v>21</v>
      </c>
      <c r="F572" s="240" t="s">
        <v>1132</v>
      </c>
      <c r="G572" s="216"/>
      <c r="H572" s="241">
        <v>47.25</v>
      </c>
      <c r="I572" s="221"/>
      <c r="J572" s="216"/>
      <c r="K572" s="216"/>
      <c r="L572" s="222"/>
      <c r="M572" s="223"/>
      <c r="N572" s="224"/>
      <c r="O572" s="224"/>
      <c r="P572" s="224"/>
      <c r="Q572" s="224"/>
      <c r="R572" s="224"/>
      <c r="S572" s="224"/>
      <c r="T572" s="225"/>
      <c r="AT572" s="226" t="s">
        <v>198</v>
      </c>
      <c r="AU572" s="226" t="s">
        <v>80</v>
      </c>
      <c r="AV572" s="12" t="s">
        <v>80</v>
      </c>
      <c r="AW572" s="12" t="s">
        <v>33</v>
      </c>
      <c r="AX572" s="12" t="s">
        <v>76</v>
      </c>
      <c r="AY572" s="226" t="s">
        <v>189</v>
      </c>
    </row>
    <row r="573" spans="2:65" s="1" customFormat="1" ht="22.5" customHeight="1">
      <c r="B573" s="42"/>
      <c r="C573" s="256" t="s">
        <v>428</v>
      </c>
      <c r="D573" s="256" t="s">
        <v>293</v>
      </c>
      <c r="E573" s="257" t="s">
        <v>1133</v>
      </c>
      <c r="F573" s="258" t="s">
        <v>1134</v>
      </c>
      <c r="G573" s="259" t="s">
        <v>235</v>
      </c>
      <c r="H573" s="260">
        <v>47.25</v>
      </c>
      <c r="I573" s="261"/>
      <c r="J573" s="262">
        <f>ROUND(I573*H573,2)</f>
        <v>0</v>
      </c>
      <c r="K573" s="258" t="s">
        <v>195</v>
      </c>
      <c r="L573" s="263"/>
      <c r="M573" s="264" t="s">
        <v>21</v>
      </c>
      <c r="N573" s="265" t="s">
        <v>40</v>
      </c>
      <c r="O573" s="43"/>
      <c r="P573" s="212">
        <f>O573*H573</f>
        <v>0</v>
      </c>
      <c r="Q573" s="212">
        <v>0.0002</v>
      </c>
      <c r="R573" s="212">
        <f>Q573*H573</f>
        <v>0.00945</v>
      </c>
      <c r="S573" s="212">
        <v>0</v>
      </c>
      <c r="T573" s="213">
        <f>S573*H573</f>
        <v>0</v>
      </c>
      <c r="AR573" s="25" t="s">
        <v>228</v>
      </c>
      <c r="AT573" s="25" t="s">
        <v>293</v>
      </c>
      <c r="AU573" s="25" t="s">
        <v>80</v>
      </c>
      <c r="AY573" s="25" t="s">
        <v>189</v>
      </c>
      <c r="BE573" s="214">
        <f>IF(N573="základní",J573,0)</f>
        <v>0</v>
      </c>
      <c r="BF573" s="214">
        <f>IF(N573="snížená",J573,0)</f>
        <v>0</v>
      </c>
      <c r="BG573" s="214">
        <f>IF(N573="zákl. přenesená",J573,0)</f>
        <v>0</v>
      </c>
      <c r="BH573" s="214">
        <f>IF(N573="sníž. přenesená",J573,0)</f>
        <v>0</v>
      </c>
      <c r="BI573" s="214">
        <f>IF(N573="nulová",J573,0)</f>
        <v>0</v>
      </c>
      <c r="BJ573" s="25" t="s">
        <v>76</v>
      </c>
      <c r="BK573" s="214">
        <f>ROUND(I573*H573,2)</f>
        <v>0</v>
      </c>
      <c r="BL573" s="25" t="s">
        <v>196</v>
      </c>
      <c r="BM573" s="25" t="s">
        <v>1135</v>
      </c>
    </row>
    <row r="574" spans="2:51" s="12" customFormat="1" ht="13.5">
      <c r="B574" s="215"/>
      <c r="C574" s="216"/>
      <c r="D574" s="217" t="s">
        <v>198</v>
      </c>
      <c r="E574" s="218" t="s">
        <v>21</v>
      </c>
      <c r="F574" s="219" t="s">
        <v>415</v>
      </c>
      <c r="G574" s="216"/>
      <c r="H574" s="220">
        <v>45</v>
      </c>
      <c r="I574" s="221"/>
      <c r="J574" s="216"/>
      <c r="K574" s="216"/>
      <c r="L574" s="222"/>
      <c r="M574" s="223"/>
      <c r="N574" s="224"/>
      <c r="O574" s="224"/>
      <c r="P574" s="224"/>
      <c r="Q574" s="224"/>
      <c r="R574" s="224"/>
      <c r="S574" s="224"/>
      <c r="T574" s="225"/>
      <c r="AT574" s="226" t="s">
        <v>198</v>
      </c>
      <c r="AU574" s="226" t="s">
        <v>80</v>
      </c>
      <c r="AV574" s="12" t="s">
        <v>80</v>
      </c>
      <c r="AW574" s="12" t="s">
        <v>33</v>
      </c>
      <c r="AX574" s="12" t="s">
        <v>69</v>
      </c>
      <c r="AY574" s="226" t="s">
        <v>189</v>
      </c>
    </row>
    <row r="575" spans="2:51" s="12" customFormat="1" ht="13.5">
      <c r="B575" s="215"/>
      <c r="C575" s="216"/>
      <c r="D575" s="229" t="s">
        <v>198</v>
      </c>
      <c r="E575" s="239" t="s">
        <v>21</v>
      </c>
      <c r="F575" s="240" t="s">
        <v>1132</v>
      </c>
      <c r="G575" s="216"/>
      <c r="H575" s="241">
        <v>47.25</v>
      </c>
      <c r="I575" s="221"/>
      <c r="J575" s="216"/>
      <c r="K575" s="216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198</v>
      </c>
      <c r="AU575" s="226" t="s">
        <v>80</v>
      </c>
      <c r="AV575" s="12" t="s">
        <v>80</v>
      </c>
      <c r="AW575" s="12" t="s">
        <v>33</v>
      </c>
      <c r="AX575" s="12" t="s">
        <v>76</v>
      </c>
      <c r="AY575" s="226" t="s">
        <v>189</v>
      </c>
    </row>
    <row r="576" spans="2:65" s="1" customFormat="1" ht="22.5" customHeight="1">
      <c r="B576" s="42"/>
      <c r="C576" s="203" t="s">
        <v>441</v>
      </c>
      <c r="D576" s="203" t="s">
        <v>191</v>
      </c>
      <c r="E576" s="204" t="s">
        <v>1136</v>
      </c>
      <c r="F576" s="205" t="s">
        <v>1137</v>
      </c>
      <c r="G576" s="206" t="s">
        <v>235</v>
      </c>
      <c r="H576" s="207">
        <v>323.7</v>
      </c>
      <c r="I576" s="208"/>
      <c r="J576" s="209">
        <f>ROUND(I576*H576,2)</f>
        <v>0</v>
      </c>
      <c r="K576" s="205" t="s">
        <v>195</v>
      </c>
      <c r="L576" s="62"/>
      <c r="M576" s="210" t="s">
        <v>21</v>
      </c>
      <c r="N576" s="211" t="s">
        <v>40</v>
      </c>
      <c r="O576" s="43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AR576" s="25" t="s">
        <v>196</v>
      </c>
      <c r="AT576" s="25" t="s">
        <v>191</v>
      </c>
      <c r="AU576" s="25" t="s">
        <v>80</v>
      </c>
      <c r="AY576" s="25" t="s">
        <v>189</v>
      </c>
      <c r="BE576" s="214">
        <f>IF(N576="základní",J576,0)</f>
        <v>0</v>
      </c>
      <c r="BF576" s="214">
        <f>IF(N576="snížená",J576,0)</f>
        <v>0</v>
      </c>
      <c r="BG576" s="214">
        <f>IF(N576="zákl. přenesená",J576,0)</f>
        <v>0</v>
      </c>
      <c r="BH576" s="214">
        <f>IF(N576="sníž. přenesená",J576,0)</f>
        <v>0</v>
      </c>
      <c r="BI576" s="214">
        <f>IF(N576="nulová",J576,0)</f>
        <v>0</v>
      </c>
      <c r="BJ576" s="25" t="s">
        <v>76</v>
      </c>
      <c r="BK576" s="214">
        <f>ROUND(I576*H576,2)</f>
        <v>0</v>
      </c>
      <c r="BL576" s="25" t="s">
        <v>196</v>
      </c>
      <c r="BM576" s="25" t="s">
        <v>1138</v>
      </c>
    </row>
    <row r="577" spans="2:51" s="12" customFormat="1" ht="13.5">
      <c r="B577" s="215"/>
      <c r="C577" s="216"/>
      <c r="D577" s="217" t="s">
        <v>198</v>
      </c>
      <c r="E577" s="218" t="s">
        <v>21</v>
      </c>
      <c r="F577" s="219" t="s">
        <v>1139</v>
      </c>
      <c r="G577" s="216"/>
      <c r="H577" s="220">
        <v>88</v>
      </c>
      <c r="I577" s="221"/>
      <c r="J577" s="216"/>
      <c r="K577" s="216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198</v>
      </c>
      <c r="AU577" s="226" t="s">
        <v>80</v>
      </c>
      <c r="AV577" s="12" t="s">
        <v>80</v>
      </c>
      <c r="AW577" s="12" t="s">
        <v>33</v>
      </c>
      <c r="AX577" s="12" t="s">
        <v>69</v>
      </c>
      <c r="AY577" s="226" t="s">
        <v>189</v>
      </c>
    </row>
    <row r="578" spans="2:51" s="12" customFormat="1" ht="13.5">
      <c r="B578" s="215"/>
      <c r="C578" s="216"/>
      <c r="D578" s="217" t="s">
        <v>198</v>
      </c>
      <c r="E578" s="218" t="s">
        <v>21</v>
      </c>
      <c r="F578" s="219" t="s">
        <v>1140</v>
      </c>
      <c r="G578" s="216"/>
      <c r="H578" s="220">
        <v>60.5</v>
      </c>
      <c r="I578" s="221"/>
      <c r="J578" s="216"/>
      <c r="K578" s="216"/>
      <c r="L578" s="222"/>
      <c r="M578" s="223"/>
      <c r="N578" s="224"/>
      <c r="O578" s="224"/>
      <c r="P578" s="224"/>
      <c r="Q578" s="224"/>
      <c r="R578" s="224"/>
      <c r="S578" s="224"/>
      <c r="T578" s="225"/>
      <c r="AT578" s="226" t="s">
        <v>198</v>
      </c>
      <c r="AU578" s="226" t="s">
        <v>80</v>
      </c>
      <c r="AV578" s="12" t="s">
        <v>80</v>
      </c>
      <c r="AW578" s="12" t="s">
        <v>33</v>
      </c>
      <c r="AX578" s="12" t="s">
        <v>69</v>
      </c>
      <c r="AY578" s="226" t="s">
        <v>189</v>
      </c>
    </row>
    <row r="579" spans="2:51" s="12" customFormat="1" ht="13.5">
      <c r="B579" s="215"/>
      <c r="C579" s="216"/>
      <c r="D579" s="217" t="s">
        <v>198</v>
      </c>
      <c r="E579" s="218" t="s">
        <v>21</v>
      </c>
      <c r="F579" s="219" t="s">
        <v>1141</v>
      </c>
      <c r="G579" s="216"/>
      <c r="H579" s="220">
        <v>24</v>
      </c>
      <c r="I579" s="221"/>
      <c r="J579" s="216"/>
      <c r="K579" s="216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198</v>
      </c>
      <c r="AU579" s="226" t="s">
        <v>80</v>
      </c>
      <c r="AV579" s="12" t="s">
        <v>80</v>
      </c>
      <c r="AW579" s="12" t="s">
        <v>33</v>
      </c>
      <c r="AX579" s="12" t="s">
        <v>69</v>
      </c>
      <c r="AY579" s="226" t="s">
        <v>189</v>
      </c>
    </row>
    <row r="580" spans="2:51" s="12" customFormat="1" ht="13.5">
      <c r="B580" s="215"/>
      <c r="C580" s="216"/>
      <c r="D580" s="217" t="s">
        <v>198</v>
      </c>
      <c r="E580" s="218" t="s">
        <v>21</v>
      </c>
      <c r="F580" s="219" t="s">
        <v>1142</v>
      </c>
      <c r="G580" s="216"/>
      <c r="H580" s="220">
        <v>12</v>
      </c>
      <c r="I580" s="221"/>
      <c r="J580" s="216"/>
      <c r="K580" s="216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198</v>
      </c>
      <c r="AU580" s="226" t="s">
        <v>80</v>
      </c>
      <c r="AV580" s="12" t="s">
        <v>80</v>
      </c>
      <c r="AW580" s="12" t="s">
        <v>33</v>
      </c>
      <c r="AX580" s="12" t="s">
        <v>69</v>
      </c>
      <c r="AY580" s="226" t="s">
        <v>189</v>
      </c>
    </row>
    <row r="581" spans="2:51" s="12" customFormat="1" ht="13.5">
      <c r="B581" s="215"/>
      <c r="C581" s="216"/>
      <c r="D581" s="217" t="s">
        <v>198</v>
      </c>
      <c r="E581" s="218" t="s">
        <v>21</v>
      </c>
      <c r="F581" s="219" t="s">
        <v>1143</v>
      </c>
      <c r="G581" s="216"/>
      <c r="H581" s="220">
        <v>19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198</v>
      </c>
      <c r="AU581" s="226" t="s">
        <v>80</v>
      </c>
      <c r="AV581" s="12" t="s">
        <v>80</v>
      </c>
      <c r="AW581" s="12" t="s">
        <v>33</v>
      </c>
      <c r="AX581" s="12" t="s">
        <v>69</v>
      </c>
      <c r="AY581" s="226" t="s">
        <v>189</v>
      </c>
    </row>
    <row r="582" spans="2:51" s="12" customFormat="1" ht="13.5">
      <c r="B582" s="215"/>
      <c r="C582" s="216"/>
      <c r="D582" s="217" t="s">
        <v>198</v>
      </c>
      <c r="E582" s="218" t="s">
        <v>21</v>
      </c>
      <c r="F582" s="219" t="s">
        <v>1144</v>
      </c>
      <c r="G582" s="216"/>
      <c r="H582" s="220">
        <v>22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198</v>
      </c>
      <c r="AU582" s="226" t="s">
        <v>80</v>
      </c>
      <c r="AV582" s="12" t="s">
        <v>80</v>
      </c>
      <c r="AW582" s="12" t="s">
        <v>33</v>
      </c>
      <c r="AX582" s="12" t="s">
        <v>69</v>
      </c>
      <c r="AY582" s="226" t="s">
        <v>189</v>
      </c>
    </row>
    <row r="583" spans="2:51" s="12" customFormat="1" ht="13.5">
      <c r="B583" s="215"/>
      <c r="C583" s="216"/>
      <c r="D583" s="217" t="s">
        <v>198</v>
      </c>
      <c r="E583" s="218" t="s">
        <v>21</v>
      </c>
      <c r="F583" s="219" t="s">
        <v>1145</v>
      </c>
      <c r="G583" s="216"/>
      <c r="H583" s="220">
        <v>6</v>
      </c>
      <c r="I583" s="221"/>
      <c r="J583" s="216"/>
      <c r="K583" s="216"/>
      <c r="L583" s="222"/>
      <c r="M583" s="223"/>
      <c r="N583" s="224"/>
      <c r="O583" s="224"/>
      <c r="P583" s="224"/>
      <c r="Q583" s="224"/>
      <c r="R583" s="224"/>
      <c r="S583" s="224"/>
      <c r="T583" s="225"/>
      <c r="AT583" s="226" t="s">
        <v>198</v>
      </c>
      <c r="AU583" s="226" t="s">
        <v>80</v>
      </c>
      <c r="AV583" s="12" t="s">
        <v>80</v>
      </c>
      <c r="AW583" s="12" t="s">
        <v>33</v>
      </c>
      <c r="AX583" s="12" t="s">
        <v>69</v>
      </c>
      <c r="AY583" s="226" t="s">
        <v>189</v>
      </c>
    </row>
    <row r="584" spans="2:51" s="12" customFormat="1" ht="13.5">
      <c r="B584" s="215"/>
      <c r="C584" s="216"/>
      <c r="D584" s="217" t="s">
        <v>198</v>
      </c>
      <c r="E584" s="218" t="s">
        <v>21</v>
      </c>
      <c r="F584" s="219" t="s">
        <v>1146</v>
      </c>
      <c r="G584" s="216"/>
      <c r="H584" s="220">
        <v>8.4</v>
      </c>
      <c r="I584" s="221"/>
      <c r="J584" s="216"/>
      <c r="K584" s="216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198</v>
      </c>
      <c r="AU584" s="226" t="s">
        <v>80</v>
      </c>
      <c r="AV584" s="12" t="s">
        <v>80</v>
      </c>
      <c r="AW584" s="12" t="s">
        <v>33</v>
      </c>
      <c r="AX584" s="12" t="s">
        <v>69</v>
      </c>
      <c r="AY584" s="226" t="s">
        <v>189</v>
      </c>
    </row>
    <row r="585" spans="2:51" s="12" customFormat="1" ht="13.5">
      <c r="B585" s="215"/>
      <c r="C585" s="216"/>
      <c r="D585" s="217" t="s">
        <v>198</v>
      </c>
      <c r="E585" s="218" t="s">
        <v>21</v>
      </c>
      <c r="F585" s="219" t="s">
        <v>1147</v>
      </c>
      <c r="G585" s="216"/>
      <c r="H585" s="220">
        <v>5.2</v>
      </c>
      <c r="I585" s="221"/>
      <c r="J585" s="216"/>
      <c r="K585" s="216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198</v>
      </c>
      <c r="AU585" s="226" t="s">
        <v>80</v>
      </c>
      <c r="AV585" s="12" t="s">
        <v>80</v>
      </c>
      <c r="AW585" s="12" t="s">
        <v>33</v>
      </c>
      <c r="AX585" s="12" t="s">
        <v>69</v>
      </c>
      <c r="AY585" s="226" t="s">
        <v>189</v>
      </c>
    </row>
    <row r="586" spans="2:51" s="12" customFormat="1" ht="13.5">
      <c r="B586" s="215"/>
      <c r="C586" s="216"/>
      <c r="D586" s="217" t="s">
        <v>198</v>
      </c>
      <c r="E586" s="218" t="s">
        <v>21</v>
      </c>
      <c r="F586" s="219" t="s">
        <v>1148</v>
      </c>
      <c r="G586" s="216"/>
      <c r="H586" s="220">
        <v>12.2</v>
      </c>
      <c r="I586" s="221"/>
      <c r="J586" s="216"/>
      <c r="K586" s="216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198</v>
      </c>
      <c r="AU586" s="226" t="s">
        <v>80</v>
      </c>
      <c r="AV586" s="12" t="s">
        <v>80</v>
      </c>
      <c r="AW586" s="12" t="s">
        <v>33</v>
      </c>
      <c r="AX586" s="12" t="s">
        <v>69</v>
      </c>
      <c r="AY586" s="226" t="s">
        <v>189</v>
      </c>
    </row>
    <row r="587" spans="2:51" s="12" customFormat="1" ht="13.5">
      <c r="B587" s="215"/>
      <c r="C587" s="216"/>
      <c r="D587" s="217" t="s">
        <v>198</v>
      </c>
      <c r="E587" s="218" t="s">
        <v>21</v>
      </c>
      <c r="F587" s="219" t="s">
        <v>1149</v>
      </c>
      <c r="G587" s="216"/>
      <c r="H587" s="220">
        <v>24.4</v>
      </c>
      <c r="I587" s="221"/>
      <c r="J587" s="216"/>
      <c r="K587" s="216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198</v>
      </c>
      <c r="AU587" s="226" t="s">
        <v>80</v>
      </c>
      <c r="AV587" s="12" t="s">
        <v>80</v>
      </c>
      <c r="AW587" s="12" t="s">
        <v>33</v>
      </c>
      <c r="AX587" s="12" t="s">
        <v>69</v>
      </c>
      <c r="AY587" s="226" t="s">
        <v>189</v>
      </c>
    </row>
    <row r="588" spans="2:51" s="12" customFormat="1" ht="13.5">
      <c r="B588" s="215"/>
      <c r="C588" s="216"/>
      <c r="D588" s="217" t="s">
        <v>198</v>
      </c>
      <c r="E588" s="218" t="s">
        <v>21</v>
      </c>
      <c r="F588" s="219" t="s">
        <v>1150</v>
      </c>
      <c r="G588" s="216"/>
      <c r="H588" s="220">
        <v>42</v>
      </c>
      <c r="I588" s="221"/>
      <c r="J588" s="216"/>
      <c r="K588" s="216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198</v>
      </c>
      <c r="AU588" s="226" t="s">
        <v>80</v>
      </c>
      <c r="AV588" s="12" t="s">
        <v>80</v>
      </c>
      <c r="AW588" s="12" t="s">
        <v>33</v>
      </c>
      <c r="AX588" s="12" t="s">
        <v>69</v>
      </c>
      <c r="AY588" s="226" t="s">
        <v>189</v>
      </c>
    </row>
    <row r="589" spans="2:51" s="13" customFormat="1" ht="13.5">
      <c r="B589" s="227"/>
      <c r="C589" s="228"/>
      <c r="D589" s="229" t="s">
        <v>198</v>
      </c>
      <c r="E589" s="230" t="s">
        <v>21</v>
      </c>
      <c r="F589" s="231" t="s">
        <v>200</v>
      </c>
      <c r="G589" s="228"/>
      <c r="H589" s="232">
        <v>323.7</v>
      </c>
      <c r="I589" s="233"/>
      <c r="J589" s="228"/>
      <c r="K589" s="228"/>
      <c r="L589" s="234"/>
      <c r="M589" s="235"/>
      <c r="N589" s="236"/>
      <c r="O589" s="236"/>
      <c r="P589" s="236"/>
      <c r="Q589" s="236"/>
      <c r="R589" s="236"/>
      <c r="S589" s="236"/>
      <c r="T589" s="237"/>
      <c r="AT589" s="238" t="s">
        <v>198</v>
      </c>
      <c r="AU589" s="238" t="s">
        <v>80</v>
      </c>
      <c r="AV589" s="13" t="s">
        <v>115</v>
      </c>
      <c r="AW589" s="13" t="s">
        <v>33</v>
      </c>
      <c r="AX589" s="13" t="s">
        <v>76</v>
      </c>
      <c r="AY589" s="238" t="s">
        <v>189</v>
      </c>
    </row>
    <row r="590" spans="2:65" s="1" customFormat="1" ht="22.5" customHeight="1">
      <c r="B590" s="42"/>
      <c r="C590" s="256" t="s">
        <v>445</v>
      </c>
      <c r="D590" s="256" t="s">
        <v>293</v>
      </c>
      <c r="E590" s="257" t="s">
        <v>1151</v>
      </c>
      <c r="F590" s="258" t="s">
        <v>1152</v>
      </c>
      <c r="G590" s="259" t="s">
        <v>235</v>
      </c>
      <c r="H590" s="260">
        <v>339.885</v>
      </c>
      <c r="I590" s="261"/>
      <c r="J590" s="262">
        <f>ROUND(I590*H590,2)</f>
        <v>0</v>
      </c>
      <c r="K590" s="258" t="s">
        <v>195</v>
      </c>
      <c r="L590" s="263"/>
      <c r="M590" s="264" t="s">
        <v>21</v>
      </c>
      <c r="N590" s="265" t="s">
        <v>40</v>
      </c>
      <c r="O590" s="43"/>
      <c r="P590" s="212">
        <f>O590*H590</f>
        <v>0</v>
      </c>
      <c r="Q590" s="212">
        <v>4E-05</v>
      </c>
      <c r="R590" s="212">
        <f>Q590*H590</f>
        <v>0.0135954</v>
      </c>
      <c r="S590" s="212">
        <v>0</v>
      </c>
      <c r="T590" s="213">
        <f>S590*H590</f>
        <v>0</v>
      </c>
      <c r="AR590" s="25" t="s">
        <v>228</v>
      </c>
      <c r="AT590" s="25" t="s">
        <v>293</v>
      </c>
      <c r="AU590" s="25" t="s">
        <v>80</v>
      </c>
      <c r="AY590" s="25" t="s">
        <v>189</v>
      </c>
      <c r="BE590" s="214">
        <f>IF(N590="základní",J590,0)</f>
        <v>0</v>
      </c>
      <c r="BF590" s="214">
        <f>IF(N590="snížená",J590,0)</f>
        <v>0</v>
      </c>
      <c r="BG590" s="214">
        <f>IF(N590="zákl. přenesená",J590,0)</f>
        <v>0</v>
      </c>
      <c r="BH590" s="214">
        <f>IF(N590="sníž. přenesená",J590,0)</f>
        <v>0</v>
      </c>
      <c r="BI590" s="214">
        <f>IF(N590="nulová",J590,0)</f>
        <v>0</v>
      </c>
      <c r="BJ590" s="25" t="s">
        <v>76</v>
      </c>
      <c r="BK590" s="214">
        <f>ROUND(I590*H590,2)</f>
        <v>0</v>
      </c>
      <c r="BL590" s="25" t="s">
        <v>196</v>
      </c>
      <c r="BM590" s="25" t="s">
        <v>1153</v>
      </c>
    </row>
    <row r="591" spans="2:51" s="12" customFormat="1" ht="13.5">
      <c r="B591" s="215"/>
      <c r="C591" s="216"/>
      <c r="D591" s="217" t="s">
        <v>198</v>
      </c>
      <c r="E591" s="218" t="s">
        <v>21</v>
      </c>
      <c r="F591" s="219" t="s">
        <v>1154</v>
      </c>
      <c r="G591" s="216"/>
      <c r="H591" s="220">
        <v>323.7</v>
      </c>
      <c r="I591" s="221"/>
      <c r="J591" s="216"/>
      <c r="K591" s="216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198</v>
      </c>
      <c r="AU591" s="226" t="s">
        <v>80</v>
      </c>
      <c r="AV591" s="12" t="s">
        <v>80</v>
      </c>
      <c r="AW591" s="12" t="s">
        <v>33</v>
      </c>
      <c r="AX591" s="12" t="s">
        <v>69</v>
      </c>
      <c r="AY591" s="226" t="s">
        <v>189</v>
      </c>
    </row>
    <row r="592" spans="2:51" s="12" customFormat="1" ht="13.5">
      <c r="B592" s="215"/>
      <c r="C592" s="216"/>
      <c r="D592" s="229" t="s">
        <v>198</v>
      </c>
      <c r="E592" s="239" t="s">
        <v>21</v>
      </c>
      <c r="F592" s="240" t="s">
        <v>1155</v>
      </c>
      <c r="G592" s="216"/>
      <c r="H592" s="241">
        <v>339.885</v>
      </c>
      <c r="I592" s="221"/>
      <c r="J592" s="216"/>
      <c r="K592" s="216"/>
      <c r="L592" s="222"/>
      <c r="M592" s="223"/>
      <c r="N592" s="224"/>
      <c r="O592" s="224"/>
      <c r="P592" s="224"/>
      <c r="Q592" s="224"/>
      <c r="R592" s="224"/>
      <c r="S592" s="224"/>
      <c r="T592" s="225"/>
      <c r="AT592" s="226" t="s">
        <v>198</v>
      </c>
      <c r="AU592" s="226" t="s">
        <v>80</v>
      </c>
      <c r="AV592" s="12" t="s">
        <v>80</v>
      </c>
      <c r="AW592" s="12" t="s">
        <v>33</v>
      </c>
      <c r="AX592" s="12" t="s">
        <v>76</v>
      </c>
      <c r="AY592" s="226" t="s">
        <v>189</v>
      </c>
    </row>
    <row r="593" spans="2:65" s="1" customFormat="1" ht="22.5" customHeight="1">
      <c r="B593" s="42"/>
      <c r="C593" s="203" t="s">
        <v>449</v>
      </c>
      <c r="D593" s="203" t="s">
        <v>191</v>
      </c>
      <c r="E593" s="204" t="s">
        <v>1156</v>
      </c>
      <c r="F593" s="205" t="s">
        <v>1157</v>
      </c>
      <c r="G593" s="206" t="s">
        <v>194</v>
      </c>
      <c r="H593" s="207">
        <v>770.195</v>
      </c>
      <c r="I593" s="208"/>
      <c r="J593" s="209">
        <f>ROUND(I593*H593,2)</f>
        <v>0</v>
      </c>
      <c r="K593" s="205" t="s">
        <v>195</v>
      </c>
      <c r="L593" s="62"/>
      <c r="M593" s="210" t="s">
        <v>21</v>
      </c>
      <c r="N593" s="211" t="s">
        <v>40</v>
      </c>
      <c r="O593" s="43"/>
      <c r="P593" s="212">
        <f>O593*H593</f>
        <v>0</v>
      </c>
      <c r="Q593" s="212">
        <v>0.0085</v>
      </c>
      <c r="R593" s="212">
        <f>Q593*H593</f>
        <v>6.546657500000001</v>
      </c>
      <c r="S593" s="212">
        <v>0</v>
      </c>
      <c r="T593" s="213">
        <f>S593*H593</f>
        <v>0</v>
      </c>
      <c r="AR593" s="25" t="s">
        <v>196</v>
      </c>
      <c r="AT593" s="25" t="s">
        <v>191</v>
      </c>
      <c r="AU593" s="25" t="s">
        <v>80</v>
      </c>
      <c r="AY593" s="25" t="s">
        <v>189</v>
      </c>
      <c r="BE593" s="214">
        <f>IF(N593="základní",J593,0)</f>
        <v>0</v>
      </c>
      <c r="BF593" s="214">
        <f>IF(N593="snížená",J593,0)</f>
        <v>0</v>
      </c>
      <c r="BG593" s="214">
        <f>IF(N593="zákl. přenesená",J593,0)</f>
        <v>0</v>
      </c>
      <c r="BH593" s="214">
        <f>IF(N593="sníž. přenesená",J593,0)</f>
        <v>0</v>
      </c>
      <c r="BI593" s="214">
        <f>IF(N593="nulová",J593,0)</f>
        <v>0</v>
      </c>
      <c r="BJ593" s="25" t="s">
        <v>76</v>
      </c>
      <c r="BK593" s="214">
        <f>ROUND(I593*H593,2)</f>
        <v>0</v>
      </c>
      <c r="BL593" s="25" t="s">
        <v>196</v>
      </c>
      <c r="BM593" s="25" t="s">
        <v>1158</v>
      </c>
    </row>
    <row r="594" spans="2:51" s="15" customFormat="1" ht="13.5">
      <c r="B594" s="283"/>
      <c r="C594" s="284"/>
      <c r="D594" s="217" t="s">
        <v>198</v>
      </c>
      <c r="E594" s="285" t="s">
        <v>21</v>
      </c>
      <c r="F594" s="286" t="s">
        <v>1159</v>
      </c>
      <c r="G594" s="284"/>
      <c r="H594" s="287" t="s">
        <v>21</v>
      </c>
      <c r="I594" s="288"/>
      <c r="J594" s="284"/>
      <c r="K594" s="284"/>
      <c r="L594" s="289"/>
      <c r="M594" s="290"/>
      <c r="N594" s="291"/>
      <c r="O594" s="291"/>
      <c r="P594" s="291"/>
      <c r="Q594" s="291"/>
      <c r="R594" s="291"/>
      <c r="S594" s="291"/>
      <c r="T594" s="292"/>
      <c r="AT594" s="293" t="s">
        <v>198</v>
      </c>
      <c r="AU594" s="293" t="s">
        <v>80</v>
      </c>
      <c r="AV594" s="15" t="s">
        <v>76</v>
      </c>
      <c r="AW594" s="15" t="s">
        <v>33</v>
      </c>
      <c r="AX594" s="15" t="s">
        <v>69</v>
      </c>
      <c r="AY594" s="293" t="s">
        <v>189</v>
      </c>
    </row>
    <row r="595" spans="2:51" s="12" customFormat="1" ht="13.5">
      <c r="B595" s="215"/>
      <c r="C595" s="216"/>
      <c r="D595" s="217" t="s">
        <v>198</v>
      </c>
      <c r="E595" s="218" t="s">
        <v>21</v>
      </c>
      <c r="F595" s="219" t="s">
        <v>1160</v>
      </c>
      <c r="G595" s="216"/>
      <c r="H595" s="220">
        <v>365</v>
      </c>
      <c r="I595" s="221"/>
      <c r="J595" s="216"/>
      <c r="K595" s="216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198</v>
      </c>
      <c r="AU595" s="226" t="s">
        <v>80</v>
      </c>
      <c r="AV595" s="12" t="s">
        <v>80</v>
      </c>
      <c r="AW595" s="12" t="s">
        <v>33</v>
      </c>
      <c r="AX595" s="12" t="s">
        <v>69</v>
      </c>
      <c r="AY595" s="226" t="s">
        <v>189</v>
      </c>
    </row>
    <row r="596" spans="2:51" s="12" customFormat="1" ht="13.5">
      <c r="B596" s="215"/>
      <c r="C596" s="216"/>
      <c r="D596" s="217" t="s">
        <v>198</v>
      </c>
      <c r="E596" s="218" t="s">
        <v>21</v>
      </c>
      <c r="F596" s="219" t="s">
        <v>1161</v>
      </c>
      <c r="G596" s="216"/>
      <c r="H596" s="220">
        <v>49.725</v>
      </c>
      <c r="I596" s="221"/>
      <c r="J596" s="216"/>
      <c r="K596" s="216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198</v>
      </c>
      <c r="AU596" s="226" t="s">
        <v>80</v>
      </c>
      <c r="AV596" s="12" t="s">
        <v>80</v>
      </c>
      <c r="AW596" s="12" t="s">
        <v>33</v>
      </c>
      <c r="AX596" s="12" t="s">
        <v>69</v>
      </c>
      <c r="AY596" s="226" t="s">
        <v>189</v>
      </c>
    </row>
    <row r="597" spans="2:51" s="12" customFormat="1" ht="13.5">
      <c r="B597" s="215"/>
      <c r="C597" s="216"/>
      <c r="D597" s="217" t="s">
        <v>198</v>
      </c>
      <c r="E597" s="218" t="s">
        <v>21</v>
      </c>
      <c r="F597" s="219" t="s">
        <v>1162</v>
      </c>
      <c r="G597" s="216"/>
      <c r="H597" s="220">
        <v>143.8</v>
      </c>
      <c r="I597" s="221"/>
      <c r="J597" s="216"/>
      <c r="K597" s="216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198</v>
      </c>
      <c r="AU597" s="226" t="s">
        <v>80</v>
      </c>
      <c r="AV597" s="12" t="s">
        <v>80</v>
      </c>
      <c r="AW597" s="12" t="s">
        <v>33</v>
      </c>
      <c r="AX597" s="12" t="s">
        <v>69</v>
      </c>
      <c r="AY597" s="226" t="s">
        <v>189</v>
      </c>
    </row>
    <row r="598" spans="2:51" s="12" customFormat="1" ht="13.5">
      <c r="B598" s="215"/>
      <c r="C598" s="216"/>
      <c r="D598" s="217" t="s">
        <v>198</v>
      </c>
      <c r="E598" s="218" t="s">
        <v>21</v>
      </c>
      <c r="F598" s="219" t="s">
        <v>1163</v>
      </c>
      <c r="G598" s="216"/>
      <c r="H598" s="220">
        <v>62.62</v>
      </c>
      <c r="I598" s="221"/>
      <c r="J598" s="216"/>
      <c r="K598" s="216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198</v>
      </c>
      <c r="AU598" s="226" t="s">
        <v>80</v>
      </c>
      <c r="AV598" s="12" t="s">
        <v>80</v>
      </c>
      <c r="AW598" s="12" t="s">
        <v>33</v>
      </c>
      <c r="AX598" s="12" t="s">
        <v>69</v>
      </c>
      <c r="AY598" s="226" t="s">
        <v>189</v>
      </c>
    </row>
    <row r="599" spans="2:51" s="12" customFormat="1" ht="13.5">
      <c r="B599" s="215"/>
      <c r="C599" s="216"/>
      <c r="D599" s="217" t="s">
        <v>198</v>
      </c>
      <c r="E599" s="218" t="s">
        <v>21</v>
      </c>
      <c r="F599" s="219" t="s">
        <v>1164</v>
      </c>
      <c r="G599" s="216"/>
      <c r="H599" s="220">
        <v>47.6</v>
      </c>
      <c r="I599" s="221"/>
      <c r="J599" s="216"/>
      <c r="K599" s="216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198</v>
      </c>
      <c r="AU599" s="226" t="s">
        <v>80</v>
      </c>
      <c r="AV599" s="12" t="s">
        <v>80</v>
      </c>
      <c r="AW599" s="12" t="s">
        <v>33</v>
      </c>
      <c r="AX599" s="12" t="s">
        <v>69</v>
      </c>
      <c r="AY599" s="226" t="s">
        <v>189</v>
      </c>
    </row>
    <row r="600" spans="2:51" s="12" customFormat="1" ht="13.5">
      <c r="B600" s="215"/>
      <c r="C600" s="216"/>
      <c r="D600" s="217" t="s">
        <v>198</v>
      </c>
      <c r="E600" s="218" t="s">
        <v>21</v>
      </c>
      <c r="F600" s="219" t="s">
        <v>1165</v>
      </c>
      <c r="G600" s="216"/>
      <c r="H600" s="220">
        <v>-27</v>
      </c>
      <c r="I600" s="221"/>
      <c r="J600" s="216"/>
      <c r="K600" s="216"/>
      <c r="L600" s="222"/>
      <c r="M600" s="223"/>
      <c r="N600" s="224"/>
      <c r="O600" s="224"/>
      <c r="P600" s="224"/>
      <c r="Q600" s="224"/>
      <c r="R600" s="224"/>
      <c r="S600" s="224"/>
      <c r="T600" s="225"/>
      <c r="AT600" s="226" t="s">
        <v>198</v>
      </c>
      <c r="AU600" s="226" t="s">
        <v>80</v>
      </c>
      <c r="AV600" s="12" t="s">
        <v>80</v>
      </c>
      <c r="AW600" s="12" t="s">
        <v>33</v>
      </c>
      <c r="AX600" s="12" t="s">
        <v>69</v>
      </c>
      <c r="AY600" s="226" t="s">
        <v>189</v>
      </c>
    </row>
    <row r="601" spans="2:51" s="12" customFormat="1" ht="13.5">
      <c r="B601" s="215"/>
      <c r="C601" s="216"/>
      <c r="D601" s="217" t="s">
        <v>198</v>
      </c>
      <c r="E601" s="218" t="s">
        <v>21</v>
      </c>
      <c r="F601" s="219" t="s">
        <v>1166</v>
      </c>
      <c r="G601" s="216"/>
      <c r="H601" s="220">
        <v>-42</v>
      </c>
      <c r="I601" s="221"/>
      <c r="J601" s="216"/>
      <c r="K601" s="216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198</v>
      </c>
      <c r="AU601" s="226" t="s">
        <v>80</v>
      </c>
      <c r="AV601" s="12" t="s">
        <v>80</v>
      </c>
      <c r="AW601" s="12" t="s">
        <v>33</v>
      </c>
      <c r="AX601" s="12" t="s">
        <v>69</v>
      </c>
      <c r="AY601" s="226" t="s">
        <v>189</v>
      </c>
    </row>
    <row r="602" spans="2:51" s="12" customFormat="1" ht="13.5">
      <c r="B602" s="215"/>
      <c r="C602" s="216"/>
      <c r="D602" s="217" t="s">
        <v>198</v>
      </c>
      <c r="E602" s="218" t="s">
        <v>21</v>
      </c>
      <c r="F602" s="219" t="s">
        <v>1090</v>
      </c>
      <c r="G602" s="216"/>
      <c r="H602" s="220">
        <v>-8.1</v>
      </c>
      <c r="I602" s="221"/>
      <c r="J602" s="216"/>
      <c r="K602" s="216"/>
      <c r="L602" s="222"/>
      <c r="M602" s="223"/>
      <c r="N602" s="224"/>
      <c r="O602" s="224"/>
      <c r="P602" s="224"/>
      <c r="Q602" s="224"/>
      <c r="R602" s="224"/>
      <c r="S602" s="224"/>
      <c r="T602" s="225"/>
      <c r="AT602" s="226" t="s">
        <v>198</v>
      </c>
      <c r="AU602" s="226" t="s">
        <v>80</v>
      </c>
      <c r="AV602" s="12" t="s">
        <v>80</v>
      </c>
      <c r="AW602" s="12" t="s">
        <v>33</v>
      </c>
      <c r="AX602" s="12" t="s">
        <v>69</v>
      </c>
      <c r="AY602" s="226" t="s">
        <v>189</v>
      </c>
    </row>
    <row r="603" spans="2:51" s="12" customFormat="1" ht="13.5">
      <c r="B603" s="215"/>
      <c r="C603" s="216"/>
      <c r="D603" s="217" t="s">
        <v>198</v>
      </c>
      <c r="E603" s="218" t="s">
        <v>21</v>
      </c>
      <c r="F603" s="219" t="s">
        <v>1089</v>
      </c>
      <c r="G603" s="216"/>
      <c r="H603" s="220">
        <v>-3.6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198</v>
      </c>
      <c r="AU603" s="226" t="s">
        <v>80</v>
      </c>
      <c r="AV603" s="12" t="s">
        <v>80</v>
      </c>
      <c r="AW603" s="12" t="s">
        <v>33</v>
      </c>
      <c r="AX603" s="12" t="s">
        <v>69</v>
      </c>
      <c r="AY603" s="226" t="s">
        <v>189</v>
      </c>
    </row>
    <row r="604" spans="2:51" s="13" customFormat="1" ht="13.5">
      <c r="B604" s="227"/>
      <c r="C604" s="228"/>
      <c r="D604" s="217" t="s">
        <v>198</v>
      </c>
      <c r="E604" s="242" t="s">
        <v>21</v>
      </c>
      <c r="F604" s="243" t="s">
        <v>200</v>
      </c>
      <c r="G604" s="228"/>
      <c r="H604" s="244">
        <v>588.045</v>
      </c>
      <c r="I604" s="233"/>
      <c r="J604" s="228"/>
      <c r="K604" s="228"/>
      <c r="L604" s="234"/>
      <c r="M604" s="235"/>
      <c r="N604" s="236"/>
      <c r="O604" s="236"/>
      <c r="P604" s="236"/>
      <c r="Q604" s="236"/>
      <c r="R604" s="236"/>
      <c r="S604" s="236"/>
      <c r="T604" s="237"/>
      <c r="AT604" s="238" t="s">
        <v>198</v>
      </c>
      <c r="AU604" s="238" t="s">
        <v>80</v>
      </c>
      <c r="AV604" s="13" t="s">
        <v>115</v>
      </c>
      <c r="AW604" s="13" t="s">
        <v>33</v>
      </c>
      <c r="AX604" s="13" t="s">
        <v>69</v>
      </c>
      <c r="AY604" s="238" t="s">
        <v>189</v>
      </c>
    </row>
    <row r="605" spans="2:51" s="12" customFormat="1" ht="13.5">
      <c r="B605" s="215"/>
      <c r="C605" s="216"/>
      <c r="D605" s="217" t="s">
        <v>198</v>
      </c>
      <c r="E605" s="218" t="s">
        <v>21</v>
      </c>
      <c r="F605" s="219" t="s">
        <v>1167</v>
      </c>
      <c r="G605" s="216"/>
      <c r="H605" s="220">
        <v>138.75</v>
      </c>
      <c r="I605" s="221"/>
      <c r="J605" s="216"/>
      <c r="K605" s="216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198</v>
      </c>
      <c r="AU605" s="226" t="s">
        <v>80</v>
      </c>
      <c r="AV605" s="12" t="s">
        <v>80</v>
      </c>
      <c r="AW605" s="12" t="s">
        <v>33</v>
      </c>
      <c r="AX605" s="12" t="s">
        <v>69</v>
      </c>
      <c r="AY605" s="226" t="s">
        <v>189</v>
      </c>
    </row>
    <row r="606" spans="2:51" s="13" customFormat="1" ht="13.5">
      <c r="B606" s="227"/>
      <c r="C606" s="228"/>
      <c r="D606" s="217" t="s">
        <v>198</v>
      </c>
      <c r="E606" s="242" t="s">
        <v>21</v>
      </c>
      <c r="F606" s="243" t="s">
        <v>200</v>
      </c>
      <c r="G606" s="228"/>
      <c r="H606" s="244">
        <v>138.75</v>
      </c>
      <c r="I606" s="233"/>
      <c r="J606" s="228"/>
      <c r="K606" s="228"/>
      <c r="L606" s="234"/>
      <c r="M606" s="235"/>
      <c r="N606" s="236"/>
      <c r="O606" s="236"/>
      <c r="P606" s="236"/>
      <c r="Q606" s="236"/>
      <c r="R606" s="236"/>
      <c r="S606" s="236"/>
      <c r="T606" s="237"/>
      <c r="AT606" s="238" t="s">
        <v>198</v>
      </c>
      <c r="AU606" s="238" t="s">
        <v>80</v>
      </c>
      <c r="AV606" s="13" t="s">
        <v>115</v>
      </c>
      <c r="AW606" s="13" t="s">
        <v>33</v>
      </c>
      <c r="AX606" s="13" t="s">
        <v>69</v>
      </c>
      <c r="AY606" s="238" t="s">
        <v>189</v>
      </c>
    </row>
    <row r="607" spans="2:51" s="12" customFormat="1" ht="13.5">
      <c r="B607" s="215"/>
      <c r="C607" s="216"/>
      <c r="D607" s="217" t="s">
        <v>198</v>
      </c>
      <c r="E607" s="218" t="s">
        <v>21</v>
      </c>
      <c r="F607" s="219" t="s">
        <v>1168</v>
      </c>
      <c r="G607" s="216"/>
      <c r="H607" s="220">
        <v>43.4</v>
      </c>
      <c r="I607" s="221"/>
      <c r="J607" s="216"/>
      <c r="K607" s="216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198</v>
      </c>
      <c r="AU607" s="226" t="s">
        <v>80</v>
      </c>
      <c r="AV607" s="12" t="s">
        <v>80</v>
      </c>
      <c r="AW607" s="12" t="s">
        <v>33</v>
      </c>
      <c r="AX607" s="12" t="s">
        <v>69</v>
      </c>
      <c r="AY607" s="226" t="s">
        <v>189</v>
      </c>
    </row>
    <row r="608" spans="2:51" s="13" customFormat="1" ht="13.5">
      <c r="B608" s="227"/>
      <c r="C608" s="228"/>
      <c r="D608" s="217" t="s">
        <v>198</v>
      </c>
      <c r="E608" s="242" t="s">
        <v>21</v>
      </c>
      <c r="F608" s="243" t="s">
        <v>200</v>
      </c>
      <c r="G608" s="228"/>
      <c r="H608" s="244">
        <v>43.4</v>
      </c>
      <c r="I608" s="233"/>
      <c r="J608" s="228"/>
      <c r="K608" s="228"/>
      <c r="L608" s="234"/>
      <c r="M608" s="235"/>
      <c r="N608" s="236"/>
      <c r="O608" s="236"/>
      <c r="P608" s="236"/>
      <c r="Q608" s="236"/>
      <c r="R608" s="236"/>
      <c r="S608" s="236"/>
      <c r="T608" s="237"/>
      <c r="AT608" s="238" t="s">
        <v>198</v>
      </c>
      <c r="AU608" s="238" t="s">
        <v>80</v>
      </c>
      <c r="AV608" s="13" t="s">
        <v>115</v>
      </c>
      <c r="AW608" s="13" t="s">
        <v>33</v>
      </c>
      <c r="AX608" s="13" t="s">
        <v>69</v>
      </c>
      <c r="AY608" s="238" t="s">
        <v>189</v>
      </c>
    </row>
    <row r="609" spans="2:51" s="14" customFormat="1" ht="13.5">
      <c r="B609" s="245"/>
      <c r="C609" s="246"/>
      <c r="D609" s="229" t="s">
        <v>198</v>
      </c>
      <c r="E609" s="247" t="s">
        <v>21</v>
      </c>
      <c r="F609" s="248" t="s">
        <v>239</v>
      </c>
      <c r="G609" s="246"/>
      <c r="H609" s="249">
        <v>770.195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AT609" s="255" t="s">
        <v>198</v>
      </c>
      <c r="AU609" s="255" t="s">
        <v>80</v>
      </c>
      <c r="AV609" s="14" t="s">
        <v>196</v>
      </c>
      <c r="AW609" s="14" t="s">
        <v>33</v>
      </c>
      <c r="AX609" s="14" t="s">
        <v>76</v>
      </c>
      <c r="AY609" s="255" t="s">
        <v>189</v>
      </c>
    </row>
    <row r="610" spans="2:65" s="1" customFormat="1" ht="22.5" customHeight="1">
      <c r="B610" s="42"/>
      <c r="C610" s="256" t="s">
        <v>453</v>
      </c>
      <c r="D610" s="256" t="s">
        <v>293</v>
      </c>
      <c r="E610" s="257" t="s">
        <v>1169</v>
      </c>
      <c r="F610" s="258" t="s">
        <v>1170</v>
      </c>
      <c r="G610" s="259" t="s">
        <v>194</v>
      </c>
      <c r="H610" s="260">
        <v>141.525</v>
      </c>
      <c r="I610" s="261"/>
      <c r="J610" s="262">
        <f>ROUND(I610*H610,2)</f>
        <v>0</v>
      </c>
      <c r="K610" s="258" t="s">
        <v>21</v>
      </c>
      <c r="L610" s="263"/>
      <c r="M610" s="264" t="s">
        <v>21</v>
      </c>
      <c r="N610" s="265" t="s">
        <v>40</v>
      </c>
      <c r="O610" s="43"/>
      <c r="P610" s="212">
        <f>O610*H610</f>
        <v>0</v>
      </c>
      <c r="Q610" s="212">
        <v>0.0049</v>
      </c>
      <c r="R610" s="212">
        <f>Q610*H610</f>
        <v>0.6934725</v>
      </c>
      <c r="S610" s="212">
        <v>0</v>
      </c>
      <c r="T610" s="213">
        <f>S610*H610</f>
        <v>0</v>
      </c>
      <c r="AR610" s="25" t="s">
        <v>228</v>
      </c>
      <c r="AT610" s="25" t="s">
        <v>293</v>
      </c>
      <c r="AU610" s="25" t="s">
        <v>80</v>
      </c>
      <c r="AY610" s="25" t="s">
        <v>189</v>
      </c>
      <c r="BE610" s="214">
        <f>IF(N610="základní",J610,0)</f>
        <v>0</v>
      </c>
      <c r="BF610" s="214">
        <f>IF(N610="snížená",J610,0)</f>
        <v>0</v>
      </c>
      <c r="BG610" s="214">
        <f>IF(N610="zákl. přenesená",J610,0)</f>
        <v>0</v>
      </c>
      <c r="BH610" s="214">
        <f>IF(N610="sníž. přenesená",J610,0)</f>
        <v>0</v>
      </c>
      <c r="BI610" s="214">
        <f>IF(N610="nulová",J610,0)</f>
        <v>0</v>
      </c>
      <c r="BJ610" s="25" t="s">
        <v>76</v>
      </c>
      <c r="BK610" s="214">
        <f>ROUND(I610*H610,2)</f>
        <v>0</v>
      </c>
      <c r="BL610" s="25" t="s">
        <v>196</v>
      </c>
      <c r="BM610" s="25" t="s">
        <v>1171</v>
      </c>
    </row>
    <row r="611" spans="2:51" s="12" customFormat="1" ht="13.5">
      <c r="B611" s="215"/>
      <c r="C611" s="216"/>
      <c r="D611" s="217" t="s">
        <v>198</v>
      </c>
      <c r="E611" s="218" t="s">
        <v>21</v>
      </c>
      <c r="F611" s="219" t="s">
        <v>1167</v>
      </c>
      <c r="G611" s="216"/>
      <c r="H611" s="220">
        <v>138.75</v>
      </c>
      <c r="I611" s="221"/>
      <c r="J611" s="216"/>
      <c r="K611" s="216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198</v>
      </c>
      <c r="AU611" s="226" t="s">
        <v>80</v>
      </c>
      <c r="AV611" s="12" t="s">
        <v>80</v>
      </c>
      <c r="AW611" s="12" t="s">
        <v>33</v>
      </c>
      <c r="AX611" s="12" t="s">
        <v>69</v>
      </c>
      <c r="AY611" s="226" t="s">
        <v>189</v>
      </c>
    </row>
    <row r="612" spans="2:51" s="13" customFormat="1" ht="13.5">
      <c r="B612" s="227"/>
      <c r="C612" s="228"/>
      <c r="D612" s="217" t="s">
        <v>198</v>
      </c>
      <c r="E612" s="242" t="s">
        <v>21</v>
      </c>
      <c r="F612" s="243" t="s">
        <v>200</v>
      </c>
      <c r="G612" s="228"/>
      <c r="H612" s="244">
        <v>138.75</v>
      </c>
      <c r="I612" s="233"/>
      <c r="J612" s="228"/>
      <c r="K612" s="228"/>
      <c r="L612" s="234"/>
      <c r="M612" s="235"/>
      <c r="N612" s="236"/>
      <c r="O612" s="236"/>
      <c r="P612" s="236"/>
      <c r="Q612" s="236"/>
      <c r="R612" s="236"/>
      <c r="S612" s="236"/>
      <c r="T612" s="237"/>
      <c r="AT612" s="238" t="s">
        <v>198</v>
      </c>
      <c r="AU612" s="238" t="s">
        <v>80</v>
      </c>
      <c r="AV612" s="13" t="s">
        <v>115</v>
      </c>
      <c r="AW612" s="13" t="s">
        <v>33</v>
      </c>
      <c r="AX612" s="13" t="s">
        <v>69</v>
      </c>
      <c r="AY612" s="238" t="s">
        <v>189</v>
      </c>
    </row>
    <row r="613" spans="2:51" s="12" customFormat="1" ht="13.5">
      <c r="B613" s="215"/>
      <c r="C613" s="216"/>
      <c r="D613" s="229" t="s">
        <v>198</v>
      </c>
      <c r="E613" s="239" t="s">
        <v>21</v>
      </c>
      <c r="F613" s="240" t="s">
        <v>1172</v>
      </c>
      <c r="G613" s="216"/>
      <c r="H613" s="241">
        <v>141.525</v>
      </c>
      <c r="I613" s="221"/>
      <c r="J613" s="216"/>
      <c r="K613" s="216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198</v>
      </c>
      <c r="AU613" s="226" t="s">
        <v>80</v>
      </c>
      <c r="AV613" s="12" t="s">
        <v>80</v>
      </c>
      <c r="AW613" s="12" t="s">
        <v>33</v>
      </c>
      <c r="AX613" s="12" t="s">
        <v>76</v>
      </c>
      <c r="AY613" s="226" t="s">
        <v>189</v>
      </c>
    </row>
    <row r="614" spans="2:65" s="1" customFormat="1" ht="22.5" customHeight="1">
      <c r="B614" s="42"/>
      <c r="C614" s="256" t="s">
        <v>457</v>
      </c>
      <c r="D614" s="256" t="s">
        <v>293</v>
      </c>
      <c r="E614" s="257" t="s">
        <v>1173</v>
      </c>
      <c r="F614" s="258" t="s">
        <v>1174</v>
      </c>
      <c r="G614" s="259" t="s">
        <v>194</v>
      </c>
      <c r="H614" s="260">
        <v>644.074</v>
      </c>
      <c r="I614" s="261"/>
      <c r="J614" s="262">
        <f>ROUND(I614*H614,2)</f>
        <v>0</v>
      </c>
      <c r="K614" s="258" t="s">
        <v>195</v>
      </c>
      <c r="L614" s="263"/>
      <c r="M614" s="264" t="s">
        <v>21</v>
      </c>
      <c r="N614" s="265" t="s">
        <v>40</v>
      </c>
      <c r="O614" s="43"/>
      <c r="P614" s="212">
        <f>O614*H614</f>
        <v>0</v>
      </c>
      <c r="Q614" s="212">
        <v>0.0024</v>
      </c>
      <c r="R614" s="212">
        <f>Q614*H614</f>
        <v>1.5457775999999999</v>
      </c>
      <c r="S614" s="212">
        <v>0</v>
      </c>
      <c r="T614" s="213">
        <f>S614*H614</f>
        <v>0</v>
      </c>
      <c r="AR614" s="25" t="s">
        <v>228</v>
      </c>
      <c r="AT614" s="25" t="s">
        <v>293</v>
      </c>
      <c r="AU614" s="25" t="s">
        <v>80</v>
      </c>
      <c r="AY614" s="25" t="s">
        <v>189</v>
      </c>
      <c r="BE614" s="214">
        <f>IF(N614="základní",J614,0)</f>
        <v>0</v>
      </c>
      <c r="BF614" s="214">
        <f>IF(N614="snížená",J614,0)</f>
        <v>0</v>
      </c>
      <c r="BG614" s="214">
        <f>IF(N614="zákl. přenesená",J614,0)</f>
        <v>0</v>
      </c>
      <c r="BH614" s="214">
        <f>IF(N614="sníž. přenesená",J614,0)</f>
        <v>0</v>
      </c>
      <c r="BI614" s="214">
        <f>IF(N614="nulová",J614,0)</f>
        <v>0</v>
      </c>
      <c r="BJ614" s="25" t="s">
        <v>76</v>
      </c>
      <c r="BK614" s="214">
        <f>ROUND(I614*H614,2)</f>
        <v>0</v>
      </c>
      <c r="BL614" s="25" t="s">
        <v>196</v>
      </c>
      <c r="BM614" s="25" t="s">
        <v>1175</v>
      </c>
    </row>
    <row r="615" spans="2:51" s="12" customFormat="1" ht="13.5">
      <c r="B615" s="215"/>
      <c r="C615" s="216"/>
      <c r="D615" s="217" t="s">
        <v>198</v>
      </c>
      <c r="E615" s="218" t="s">
        <v>21</v>
      </c>
      <c r="F615" s="219" t="s">
        <v>1176</v>
      </c>
      <c r="G615" s="216"/>
      <c r="H615" s="220">
        <v>631.445</v>
      </c>
      <c r="I615" s="221"/>
      <c r="J615" s="216"/>
      <c r="K615" s="216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198</v>
      </c>
      <c r="AU615" s="226" t="s">
        <v>80</v>
      </c>
      <c r="AV615" s="12" t="s">
        <v>80</v>
      </c>
      <c r="AW615" s="12" t="s">
        <v>33</v>
      </c>
      <c r="AX615" s="12" t="s">
        <v>69</v>
      </c>
      <c r="AY615" s="226" t="s">
        <v>189</v>
      </c>
    </row>
    <row r="616" spans="2:51" s="13" customFormat="1" ht="13.5">
      <c r="B616" s="227"/>
      <c r="C616" s="228"/>
      <c r="D616" s="217" t="s">
        <v>198</v>
      </c>
      <c r="E616" s="242" t="s">
        <v>21</v>
      </c>
      <c r="F616" s="243" t="s">
        <v>200</v>
      </c>
      <c r="G616" s="228"/>
      <c r="H616" s="244">
        <v>631.445</v>
      </c>
      <c r="I616" s="233"/>
      <c r="J616" s="228"/>
      <c r="K616" s="228"/>
      <c r="L616" s="234"/>
      <c r="M616" s="235"/>
      <c r="N616" s="236"/>
      <c r="O616" s="236"/>
      <c r="P616" s="236"/>
      <c r="Q616" s="236"/>
      <c r="R616" s="236"/>
      <c r="S616" s="236"/>
      <c r="T616" s="237"/>
      <c r="AT616" s="238" t="s">
        <v>198</v>
      </c>
      <c r="AU616" s="238" t="s">
        <v>80</v>
      </c>
      <c r="AV616" s="13" t="s">
        <v>115</v>
      </c>
      <c r="AW616" s="13" t="s">
        <v>33</v>
      </c>
      <c r="AX616" s="13" t="s">
        <v>69</v>
      </c>
      <c r="AY616" s="238" t="s">
        <v>189</v>
      </c>
    </row>
    <row r="617" spans="2:51" s="12" customFormat="1" ht="13.5">
      <c r="B617" s="215"/>
      <c r="C617" s="216"/>
      <c r="D617" s="229" t="s">
        <v>198</v>
      </c>
      <c r="E617" s="239" t="s">
        <v>21</v>
      </c>
      <c r="F617" s="240" t="s">
        <v>1177</v>
      </c>
      <c r="G617" s="216"/>
      <c r="H617" s="241">
        <v>644.074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198</v>
      </c>
      <c r="AU617" s="226" t="s">
        <v>80</v>
      </c>
      <c r="AV617" s="12" t="s">
        <v>80</v>
      </c>
      <c r="AW617" s="12" t="s">
        <v>33</v>
      </c>
      <c r="AX617" s="12" t="s">
        <v>76</v>
      </c>
      <c r="AY617" s="226" t="s">
        <v>189</v>
      </c>
    </row>
    <row r="618" spans="2:65" s="1" customFormat="1" ht="22.5" customHeight="1">
      <c r="B618" s="42"/>
      <c r="C618" s="203" t="s">
        <v>470</v>
      </c>
      <c r="D618" s="203" t="s">
        <v>191</v>
      </c>
      <c r="E618" s="204" t="s">
        <v>1178</v>
      </c>
      <c r="F618" s="205" t="s">
        <v>1179</v>
      </c>
      <c r="G618" s="206" t="s">
        <v>194</v>
      </c>
      <c r="H618" s="207">
        <v>414.995</v>
      </c>
      <c r="I618" s="208"/>
      <c r="J618" s="209">
        <f>ROUND(I618*H618,2)</f>
        <v>0</v>
      </c>
      <c r="K618" s="205" t="s">
        <v>195</v>
      </c>
      <c r="L618" s="62"/>
      <c r="M618" s="210" t="s">
        <v>21</v>
      </c>
      <c r="N618" s="211" t="s">
        <v>40</v>
      </c>
      <c r="O618" s="43"/>
      <c r="P618" s="212">
        <f>O618*H618</f>
        <v>0</v>
      </c>
      <c r="Q618" s="212">
        <v>0.0085</v>
      </c>
      <c r="R618" s="212">
        <f>Q618*H618</f>
        <v>3.5274575</v>
      </c>
      <c r="S618" s="212">
        <v>0</v>
      </c>
      <c r="T618" s="213">
        <f>S618*H618</f>
        <v>0</v>
      </c>
      <c r="AR618" s="25" t="s">
        <v>196</v>
      </c>
      <c r="AT618" s="25" t="s">
        <v>191</v>
      </c>
      <c r="AU618" s="25" t="s">
        <v>80</v>
      </c>
      <c r="AY618" s="25" t="s">
        <v>189</v>
      </c>
      <c r="BE618" s="214">
        <f>IF(N618="základní",J618,0)</f>
        <v>0</v>
      </c>
      <c r="BF618" s="214">
        <f>IF(N618="snížená",J618,0)</f>
        <v>0</v>
      </c>
      <c r="BG618" s="214">
        <f>IF(N618="zákl. přenesená",J618,0)</f>
        <v>0</v>
      </c>
      <c r="BH618" s="214">
        <f>IF(N618="sníž. přenesená",J618,0)</f>
        <v>0</v>
      </c>
      <c r="BI618" s="214">
        <f>IF(N618="nulová",J618,0)</f>
        <v>0</v>
      </c>
      <c r="BJ618" s="25" t="s">
        <v>76</v>
      </c>
      <c r="BK618" s="214">
        <f>ROUND(I618*H618,2)</f>
        <v>0</v>
      </c>
      <c r="BL618" s="25" t="s">
        <v>196</v>
      </c>
      <c r="BM618" s="25" t="s">
        <v>1180</v>
      </c>
    </row>
    <row r="619" spans="2:51" s="12" customFormat="1" ht="13.5">
      <c r="B619" s="215"/>
      <c r="C619" s="216"/>
      <c r="D619" s="217" t="s">
        <v>198</v>
      </c>
      <c r="E619" s="218" t="s">
        <v>21</v>
      </c>
      <c r="F619" s="219" t="s">
        <v>1181</v>
      </c>
      <c r="G619" s="216"/>
      <c r="H619" s="220">
        <v>127.05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198</v>
      </c>
      <c r="AU619" s="226" t="s">
        <v>80</v>
      </c>
      <c r="AV619" s="12" t="s">
        <v>80</v>
      </c>
      <c r="AW619" s="12" t="s">
        <v>33</v>
      </c>
      <c r="AX619" s="12" t="s">
        <v>69</v>
      </c>
      <c r="AY619" s="226" t="s">
        <v>189</v>
      </c>
    </row>
    <row r="620" spans="2:51" s="12" customFormat="1" ht="13.5">
      <c r="B620" s="215"/>
      <c r="C620" s="216"/>
      <c r="D620" s="217" t="s">
        <v>198</v>
      </c>
      <c r="E620" s="218" t="s">
        <v>21</v>
      </c>
      <c r="F620" s="219" t="s">
        <v>1182</v>
      </c>
      <c r="G620" s="216"/>
      <c r="H620" s="220">
        <v>33.75</v>
      </c>
      <c r="I620" s="221"/>
      <c r="J620" s="216"/>
      <c r="K620" s="216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198</v>
      </c>
      <c r="AU620" s="226" t="s">
        <v>80</v>
      </c>
      <c r="AV620" s="12" t="s">
        <v>80</v>
      </c>
      <c r="AW620" s="12" t="s">
        <v>33</v>
      </c>
      <c r="AX620" s="12" t="s">
        <v>69</v>
      </c>
      <c r="AY620" s="226" t="s">
        <v>189</v>
      </c>
    </row>
    <row r="621" spans="2:51" s="12" customFormat="1" ht="13.5">
      <c r="B621" s="215"/>
      <c r="C621" s="216"/>
      <c r="D621" s="217" t="s">
        <v>198</v>
      </c>
      <c r="E621" s="218" t="s">
        <v>21</v>
      </c>
      <c r="F621" s="219" t="s">
        <v>1183</v>
      </c>
      <c r="G621" s="216"/>
      <c r="H621" s="220">
        <v>153.92</v>
      </c>
      <c r="I621" s="221"/>
      <c r="J621" s="216"/>
      <c r="K621" s="216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198</v>
      </c>
      <c r="AU621" s="226" t="s">
        <v>80</v>
      </c>
      <c r="AV621" s="12" t="s">
        <v>80</v>
      </c>
      <c r="AW621" s="12" t="s">
        <v>33</v>
      </c>
      <c r="AX621" s="12" t="s">
        <v>69</v>
      </c>
      <c r="AY621" s="226" t="s">
        <v>189</v>
      </c>
    </row>
    <row r="622" spans="2:51" s="12" customFormat="1" ht="13.5">
      <c r="B622" s="215"/>
      <c r="C622" s="216"/>
      <c r="D622" s="217" t="s">
        <v>198</v>
      </c>
      <c r="E622" s="218" t="s">
        <v>21</v>
      </c>
      <c r="F622" s="219" t="s">
        <v>1184</v>
      </c>
      <c r="G622" s="216"/>
      <c r="H622" s="220">
        <v>80.675</v>
      </c>
      <c r="I622" s="221"/>
      <c r="J622" s="216"/>
      <c r="K622" s="216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198</v>
      </c>
      <c r="AU622" s="226" t="s">
        <v>80</v>
      </c>
      <c r="AV622" s="12" t="s">
        <v>80</v>
      </c>
      <c r="AW622" s="12" t="s">
        <v>33</v>
      </c>
      <c r="AX622" s="12" t="s">
        <v>69</v>
      </c>
      <c r="AY622" s="226" t="s">
        <v>189</v>
      </c>
    </row>
    <row r="623" spans="2:51" s="13" customFormat="1" ht="13.5">
      <c r="B623" s="227"/>
      <c r="C623" s="228"/>
      <c r="D623" s="217" t="s">
        <v>198</v>
      </c>
      <c r="E623" s="242" t="s">
        <v>21</v>
      </c>
      <c r="F623" s="243" t="s">
        <v>200</v>
      </c>
      <c r="G623" s="228"/>
      <c r="H623" s="244">
        <v>395.395</v>
      </c>
      <c r="I623" s="233"/>
      <c r="J623" s="228"/>
      <c r="K623" s="228"/>
      <c r="L623" s="234"/>
      <c r="M623" s="235"/>
      <c r="N623" s="236"/>
      <c r="O623" s="236"/>
      <c r="P623" s="236"/>
      <c r="Q623" s="236"/>
      <c r="R623" s="236"/>
      <c r="S623" s="236"/>
      <c r="T623" s="237"/>
      <c r="AT623" s="238" t="s">
        <v>198</v>
      </c>
      <c r="AU623" s="238" t="s">
        <v>80</v>
      </c>
      <c r="AV623" s="13" t="s">
        <v>115</v>
      </c>
      <c r="AW623" s="13" t="s">
        <v>33</v>
      </c>
      <c r="AX623" s="13" t="s">
        <v>69</v>
      </c>
      <c r="AY623" s="238" t="s">
        <v>189</v>
      </c>
    </row>
    <row r="624" spans="2:51" s="12" customFormat="1" ht="13.5">
      <c r="B624" s="215"/>
      <c r="C624" s="216"/>
      <c r="D624" s="217" t="s">
        <v>198</v>
      </c>
      <c r="E624" s="218" t="s">
        <v>21</v>
      </c>
      <c r="F624" s="219" t="s">
        <v>1185</v>
      </c>
      <c r="G624" s="216"/>
      <c r="H624" s="220">
        <v>19.6</v>
      </c>
      <c r="I624" s="221"/>
      <c r="J624" s="216"/>
      <c r="K624" s="216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198</v>
      </c>
      <c r="AU624" s="226" t="s">
        <v>80</v>
      </c>
      <c r="AV624" s="12" t="s">
        <v>80</v>
      </c>
      <c r="AW624" s="12" t="s">
        <v>33</v>
      </c>
      <c r="AX624" s="12" t="s">
        <v>69</v>
      </c>
      <c r="AY624" s="226" t="s">
        <v>189</v>
      </c>
    </row>
    <row r="625" spans="2:51" s="13" customFormat="1" ht="13.5">
      <c r="B625" s="227"/>
      <c r="C625" s="228"/>
      <c r="D625" s="217" t="s">
        <v>198</v>
      </c>
      <c r="E625" s="242" t="s">
        <v>21</v>
      </c>
      <c r="F625" s="243" t="s">
        <v>200</v>
      </c>
      <c r="G625" s="228"/>
      <c r="H625" s="244">
        <v>19.6</v>
      </c>
      <c r="I625" s="233"/>
      <c r="J625" s="228"/>
      <c r="K625" s="228"/>
      <c r="L625" s="234"/>
      <c r="M625" s="235"/>
      <c r="N625" s="236"/>
      <c r="O625" s="236"/>
      <c r="P625" s="236"/>
      <c r="Q625" s="236"/>
      <c r="R625" s="236"/>
      <c r="S625" s="236"/>
      <c r="T625" s="237"/>
      <c r="AT625" s="238" t="s">
        <v>198</v>
      </c>
      <c r="AU625" s="238" t="s">
        <v>80</v>
      </c>
      <c r="AV625" s="13" t="s">
        <v>115</v>
      </c>
      <c r="AW625" s="13" t="s">
        <v>33</v>
      </c>
      <c r="AX625" s="13" t="s">
        <v>69</v>
      </c>
      <c r="AY625" s="238" t="s">
        <v>189</v>
      </c>
    </row>
    <row r="626" spans="2:51" s="14" customFormat="1" ht="13.5">
      <c r="B626" s="245"/>
      <c r="C626" s="246"/>
      <c r="D626" s="229" t="s">
        <v>198</v>
      </c>
      <c r="E626" s="247" t="s">
        <v>21</v>
      </c>
      <c r="F626" s="248" t="s">
        <v>239</v>
      </c>
      <c r="G626" s="246"/>
      <c r="H626" s="249">
        <v>414.995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AT626" s="255" t="s">
        <v>198</v>
      </c>
      <c r="AU626" s="255" t="s">
        <v>80</v>
      </c>
      <c r="AV626" s="14" t="s">
        <v>196</v>
      </c>
      <c r="AW626" s="14" t="s">
        <v>33</v>
      </c>
      <c r="AX626" s="14" t="s">
        <v>76</v>
      </c>
      <c r="AY626" s="255" t="s">
        <v>189</v>
      </c>
    </row>
    <row r="627" spans="2:65" s="1" customFormat="1" ht="22.5" customHeight="1">
      <c r="B627" s="42"/>
      <c r="C627" s="256" t="s">
        <v>475</v>
      </c>
      <c r="D627" s="256" t="s">
        <v>293</v>
      </c>
      <c r="E627" s="257" t="s">
        <v>1110</v>
      </c>
      <c r="F627" s="258" t="s">
        <v>1111</v>
      </c>
      <c r="G627" s="259" t="s">
        <v>194</v>
      </c>
      <c r="H627" s="260">
        <v>423.295</v>
      </c>
      <c r="I627" s="261"/>
      <c r="J627" s="262">
        <f>ROUND(I627*H627,2)</f>
        <v>0</v>
      </c>
      <c r="K627" s="258" t="s">
        <v>195</v>
      </c>
      <c r="L627" s="263"/>
      <c r="M627" s="264" t="s">
        <v>21</v>
      </c>
      <c r="N627" s="265" t="s">
        <v>40</v>
      </c>
      <c r="O627" s="43"/>
      <c r="P627" s="212">
        <f>O627*H627</f>
        <v>0</v>
      </c>
      <c r="Q627" s="212">
        <v>0.003</v>
      </c>
      <c r="R627" s="212">
        <f>Q627*H627</f>
        <v>1.2698850000000002</v>
      </c>
      <c r="S627" s="212">
        <v>0</v>
      </c>
      <c r="T627" s="213">
        <f>S627*H627</f>
        <v>0</v>
      </c>
      <c r="AR627" s="25" t="s">
        <v>228</v>
      </c>
      <c r="AT627" s="25" t="s">
        <v>293</v>
      </c>
      <c r="AU627" s="25" t="s">
        <v>80</v>
      </c>
      <c r="AY627" s="25" t="s">
        <v>189</v>
      </c>
      <c r="BE627" s="214">
        <f>IF(N627="základní",J627,0)</f>
        <v>0</v>
      </c>
      <c r="BF627" s="214">
        <f>IF(N627="snížená",J627,0)</f>
        <v>0</v>
      </c>
      <c r="BG627" s="214">
        <f>IF(N627="zákl. přenesená",J627,0)</f>
        <v>0</v>
      </c>
      <c r="BH627" s="214">
        <f>IF(N627="sníž. přenesená",J627,0)</f>
        <v>0</v>
      </c>
      <c r="BI627" s="214">
        <f>IF(N627="nulová",J627,0)</f>
        <v>0</v>
      </c>
      <c r="BJ627" s="25" t="s">
        <v>76</v>
      </c>
      <c r="BK627" s="214">
        <f>ROUND(I627*H627,2)</f>
        <v>0</v>
      </c>
      <c r="BL627" s="25" t="s">
        <v>196</v>
      </c>
      <c r="BM627" s="25" t="s">
        <v>1186</v>
      </c>
    </row>
    <row r="628" spans="2:51" s="12" customFormat="1" ht="13.5">
      <c r="B628" s="215"/>
      <c r="C628" s="216"/>
      <c r="D628" s="217" t="s">
        <v>198</v>
      </c>
      <c r="E628" s="218" t="s">
        <v>21</v>
      </c>
      <c r="F628" s="219" t="s">
        <v>1187</v>
      </c>
      <c r="G628" s="216"/>
      <c r="H628" s="220">
        <v>414.995</v>
      </c>
      <c r="I628" s="221"/>
      <c r="J628" s="216"/>
      <c r="K628" s="216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198</v>
      </c>
      <c r="AU628" s="226" t="s">
        <v>80</v>
      </c>
      <c r="AV628" s="12" t="s">
        <v>80</v>
      </c>
      <c r="AW628" s="12" t="s">
        <v>33</v>
      </c>
      <c r="AX628" s="12" t="s">
        <v>69</v>
      </c>
      <c r="AY628" s="226" t="s">
        <v>189</v>
      </c>
    </row>
    <row r="629" spans="2:51" s="12" customFormat="1" ht="13.5">
      <c r="B629" s="215"/>
      <c r="C629" s="216"/>
      <c r="D629" s="229" t="s">
        <v>198</v>
      </c>
      <c r="E629" s="239" t="s">
        <v>21</v>
      </c>
      <c r="F629" s="240" t="s">
        <v>1188</v>
      </c>
      <c r="G629" s="216"/>
      <c r="H629" s="241">
        <v>423.295</v>
      </c>
      <c r="I629" s="221"/>
      <c r="J629" s="216"/>
      <c r="K629" s="216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198</v>
      </c>
      <c r="AU629" s="226" t="s">
        <v>80</v>
      </c>
      <c r="AV629" s="12" t="s">
        <v>80</v>
      </c>
      <c r="AW629" s="12" t="s">
        <v>33</v>
      </c>
      <c r="AX629" s="12" t="s">
        <v>76</v>
      </c>
      <c r="AY629" s="226" t="s">
        <v>189</v>
      </c>
    </row>
    <row r="630" spans="2:65" s="1" customFormat="1" ht="31.5" customHeight="1">
      <c r="B630" s="42"/>
      <c r="C630" s="203" t="s">
        <v>480</v>
      </c>
      <c r="D630" s="203" t="s">
        <v>191</v>
      </c>
      <c r="E630" s="204" t="s">
        <v>1189</v>
      </c>
      <c r="F630" s="205" t="s">
        <v>1190</v>
      </c>
      <c r="G630" s="206" t="s">
        <v>235</v>
      </c>
      <c r="H630" s="207">
        <v>323.7</v>
      </c>
      <c r="I630" s="208"/>
      <c r="J630" s="209">
        <f>ROUND(I630*H630,2)</f>
        <v>0</v>
      </c>
      <c r="K630" s="205" t="s">
        <v>195</v>
      </c>
      <c r="L630" s="62"/>
      <c r="M630" s="210" t="s">
        <v>21</v>
      </c>
      <c r="N630" s="211" t="s">
        <v>40</v>
      </c>
      <c r="O630" s="43"/>
      <c r="P630" s="212">
        <f>O630*H630</f>
        <v>0</v>
      </c>
      <c r="Q630" s="212">
        <v>0.00168</v>
      </c>
      <c r="R630" s="212">
        <f>Q630*H630</f>
        <v>0.543816</v>
      </c>
      <c r="S630" s="212">
        <v>0</v>
      </c>
      <c r="T630" s="213">
        <f>S630*H630</f>
        <v>0</v>
      </c>
      <c r="AR630" s="25" t="s">
        <v>196</v>
      </c>
      <c r="AT630" s="25" t="s">
        <v>191</v>
      </c>
      <c r="AU630" s="25" t="s">
        <v>80</v>
      </c>
      <c r="AY630" s="25" t="s">
        <v>189</v>
      </c>
      <c r="BE630" s="214">
        <f>IF(N630="základní",J630,0)</f>
        <v>0</v>
      </c>
      <c r="BF630" s="214">
        <f>IF(N630="snížená",J630,0)</f>
        <v>0</v>
      </c>
      <c r="BG630" s="214">
        <f>IF(N630="zákl. přenesená",J630,0)</f>
        <v>0</v>
      </c>
      <c r="BH630" s="214">
        <f>IF(N630="sníž. přenesená",J630,0)</f>
        <v>0</v>
      </c>
      <c r="BI630" s="214">
        <f>IF(N630="nulová",J630,0)</f>
        <v>0</v>
      </c>
      <c r="BJ630" s="25" t="s">
        <v>76</v>
      </c>
      <c r="BK630" s="214">
        <f>ROUND(I630*H630,2)</f>
        <v>0</v>
      </c>
      <c r="BL630" s="25" t="s">
        <v>196</v>
      </c>
      <c r="BM630" s="25" t="s">
        <v>1191</v>
      </c>
    </row>
    <row r="631" spans="2:51" s="12" customFormat="1" ht="13.5">
      <c r="B631" s="215"/>
      <c r="C631" s="216"/>
      <c r="D631" s="229" t="s">
        <v>198</v>
      </c>
      <c r="E631" s="239" t="s">
        <v>21</v>
      </c>
      <c r="F631" s="240" t="s">
        <v>1154</v>
      </c>
      <c r="G631" s="216"/>
      <c r="H631" s="241">
        <v>323.7</v>
      </c>
      <c r="I631" s="221"/>
      <c r="J631" s="216"/>
      <c r="K631" s="216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198</v>
      </c>
      <c r="AU631" s="226" t="s">
        <v>80</v>
      </c>
      <c r="AV631" s="12" t="s">
        <v>80</v>
      </c>
      <c r="AW631" s="12" t="s">
        <v>33</v>
      </c>
      <c r="AX631" s="12" t="s">
        <v>76</v>
      </c>
      <c r="AY631" s="226" t="s">
        <v>189</v>
      </c>
    </row>
    <row r="632" spans="2:65" s="1" customFormat="1" ht="22.5" customHeight="1">
      <c r="B632" s="42"/>
      <c r="C632" s="256" t="s">
        <v>485</v>
      </c>
      <c r="D632" s="256" t="s">
        <v>293</v>
      </c>
      <c r="E632" s="257" t="s">
        <v>1192</v>
      </c>
      <c r="F632" s="258" t="s">
        <v>1193</v>
      </c>
      <c r="G632" s="259" t="s">
        <v>194</v>
      </c>
      <c r="H632" s="260">
        <v>66.035</v>
      </c>
      <c r="I632" s="261"/>
      <c r="J632" s="262">
        <f>ROUND(I632*H632,2)</f>
        <v>0</v>
      </c>
      <c r="K632" s="258" t="s">
        <v>195</v>
      </c>
      <c r="L632" s="263"/>
      <c r="M632" s="264" t="s">
        <v>21</v>
      </c>
      <c r="N632" s="265" t="s">
        <v>40</v>
      </c>
      <c r="O632" s="43"/>
      <c r="P632" s="212">
        <f>O632*H632</f>
        <v>0</v>
      </c>
      <c r="Q632" s="212">
        <v>0.00045</v>
      </c>
      <c r="R632" s="212">
        <f>Q632*H632</f>
        <v>0.02971575</v>
      </c>
      <c r="S632" s="212">
        <v>0</v>
      </c>
      <c r="T632" s="213">
        <f>S632*H632</f>
        <v>0</v>
      </c>
      <c r="AR632" s="25" t="s">
        <v>228</v>
      </c>
      <c r="AT632" s="25" t="s">
        <v>293</v>
      </c>
      <c r="AU632" s="25" t="s">
        <v>80</v>
      </c>
      <c r="AY632" s="25" t="s">
        <v>189</v>
      </c>
      <c r="BE632" s="214">
        <f>IF(N632="základní",J632,0)</f>
        <v>0</v>
      </c>
      <c r="BF632" s="214">
        <f>IF(N632="snížená",J632,0)</f>
        <v>0</v>
      </c>
      <c r="BG632" s="214">
        <f>IF(N632="zákl. přenesená",J632,0)</f>
        <v>0</v>
      </c>
      <c r="BH632" s="214">
        <f>IF(N632="sníž. přenesená",J632,0)</f>
        <v>0</v>
      </c>
      <c r="BI632" s="214">
        <f>IF(N632="nulová",J632,0)</f>
        <v>0</v>
      </c>
      <c r="BJ632" s="25" t="s">
        <v>76</v>
      </c>
      <c r="BK632" s="214">
        <f>ROUND(I632*H632,2)</f>
        <v>0</v>
      </c>
      <c r="BL632" s="25" t="s">
        <v>196</v>
      </c>
      <c r="BM632" s="25" t="s">
        <v>1194</v>
      </c>
    </row>
    <row r="633" spans="2:51" s="12" customFormat="1" ht="13.5">
      <c r="B633" s="215"/>
      <c r="C633" s="216"/>
      <c r="D633" s="217" t="s">
        <v>198</v>
      </c>
      <c r="E633" s="218" t="s">
        <v>21</v>
      </c>
      <c r="F633" s="219" t="s">
        <v>1195</v>
      </c>
      <c r="G633" s="216"/>
      <c r="H633" s="220">
        <v>64.74</v>
      </c>
      <c r="I633" s="221"/>
      <c r="J633" s="216"/>
      <c r="K633" s="216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198</v>
      </c>
      <c r="AU633" s="226" t="s">
        <v>80</v>
      </c>
      <c r="AV633" s="12" t="s">
        <v>80</v>
      </c>
      <c r="AW633" s="12" t="s">
        <v>33</v>
      </c>
      <c r="AX633" s="12" t="s">
        <v>69</v>
      </c>
      <c r="AY633" s="226" t="s">
        <v>189</v>
      </c>
    </row>
    <row r="634" spans="2:51" s="12" customFormat="1" ht="13.5">
      <c r="B634" s="215"/>
      <c r="C634" s="216"/>
      <c r="D634" s="229" t="s">
        <v>198</v>
      </c>
      <c r="E634" s="239" t="s">
        <v>21</v>
      </c>
      <c r="F634" s="240" t="s">
        <v>1196</v>
      </c>
      <c r="G634" s="216"/>
      <c r="H634" s="241">
        <v>66.035</v>
      </c>
      <c r="I634" s="221"/>
      <c r="J634" s="216"/>
      <c r="K634" s="216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198</v>
      </c>
      <c r="AU634" s="226" t="s">
        <v>80</v>
      </c>
      <c r="AV634" s="12" t="s">
        <v>80</v>
      </c>
      <c r="AW634" s="12" t="s">
        <v>33</v>
      </c>
      <c r="AX634" s="12" t="s">
        <v>76</v>
      </c>
      <c r="AY634" s="226" t="s">
        <v>189</v>
      </c>
    </row>
    <row r="635" spans="2:65" s="1" customFormat="1" ht="31.5" customHeight="1">
      <c r="B635" s="42"/>
      <c r="C635" s="203" t="s">
        <v>494</v>
      </c>
      <c r="D635" s="203" t="s">
        <v>191</v>
      </c>
      <c r="E635" s="204" t="s">
        <v>1197</v>
      </c>
      <c r="F635" s="205" t="s">
        <v>1198</v>
      </c>
      <c r="G635" s="206" t="s">
        <v>194</v>
      </c>
      <c r="H635" s="207">
        <v>458.395</v>
      </c>
      <c r="I635" s="208"/>
      <c r="J635" s="209">
        <f>ROUND(I635*H635,2)</f>
        <v>0</v>
      </c>
      <c r="K635" s="205" t="s">
        <v>195</v>
      </c>
      <c r="L635" s="62"/>
      <c r="M635" s="210" t="s">
        <v>21</v>
      </c>
      <c r="N635" s="211" t="s">
        <v>40</v>
      </c>
      <c r="O635" s="43"/>
      <c r="P635" s="212">
        <f>O635*H635</f>
        <v>0</v>
      </c>
      <c r="Q635" s="212">
        <v>6E-05</v>
      </c>
      <c r="R635" s="212">
        <f>Q635*H635</f>
        <v>0.0275037</v>
      </c>
      <c r="S635" s="212">
        <v>0</v>
      </c>
      <c r="T635" s="213">
        <f>S635*H635</f>
        <v>0</v>
      </c>
      <c r="AR635" s="25" t="s">
        <v>196</v>
      </c>
      <c r="AT635" s="25" t="s">
        <v>191</v>
      </c>
      <c r="AU635" s="25" t="s">
        <v>80</v>
      </c>
      <c r="AY635" s="25" t="s">
        <v>189</v>
      </c>
      <c r="BE635" s="214">
        <f>IF(N635="základní",J635,0)</f>
        <v>0</v>
      </c>
      <c r="BF635" s="214">
        <f>IF(N635="snížená",J635,0)</f>
        <v>0</v>
      </c>
      <c r="BG635" s="214">
        <f>IF(N635="zákl. přenesená",J635,0)</f>
        <v>0</v>
      </c>
      <c r="BH635" s="214">
        <f>IF(N635="sníž. přenesená",J635,0)</f>
        <v>0</v>
      </c>
      <c r="BI635" s="214">
        <f>IF(N635="nulová",J635,0)</f>
        <v>0</v>
      </c>
      <c r="BJ635" s="25" t="s">
        <v>76</v>
      </c>
      <c r="BK635" s="214">
        <f>ROUND(I635*H635,2)</f>
        <v>0</v>
      </c>
      <c r="BL635" s="25" t="s">
        <v>196</v>
      </c>
      <c r="BM635" s="25" t="s">
        <v>1199</v>
      </c>
    </row>
    <row r="636" spans="2:51" s="12" customFormat="1" ht="13.5">
      <c r="B636" s="215"/>
      <c r="C636" s="216"/>
      <c r="D636" s="229" t="s">
        <v>198</v>
      </c>
      <c r="E636" s="239" t="s">
        <v>21</v>
      </c>
      <c r="F636" s="240" t="s">
        <v>1200</v>
      </c>
      <c r="G636" s="216"/>
      <c r="H636" s="241">
        <v>458.395</v>
      </c>
      <c r="I636" s="221"/>
      <c r="J636" s="216"/>
      <c r="K636" s="216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198</v>
      </c>
      <c r="AU636" s="226" t="s">
        <v>80</v>
      </c>
      <c r="AV636" s="12" t="s">
        <v>80</v>
      </c>
      <c r="AW636" s="12" t="s">
        <v>33</v>
      </c>
      <c r="AX636" s="12" t="s">
        <v>76</v>
      </c>
      <c r="AY636" s="226" t="s">
        <v>189</v>
      </c>
    </row>
    <row r="637" spans="2:65" s="1" customFormat="1" ht="22.5" customHeight="1">
      <c r="B637" s="42"/>
      <c r="C637" s="203" t="s">
        <v>498</v>
      </c>
      <c r="D637" s="203" t="s">
        <v>191</v>
      </c>
      <c r="E637" s="204" t="s">
        <v>1201</v>
      </c>
      <c r="F637" s="205" t="s">
        <v>1202</v>
      </c>
      <c r="G637" s="206" t="s">
        <v>235</v>
      </c>
      <c r="H637" s="207">
        <v>95.5</v>
      </c>
      <c r="I637" s="208"/>
      <c r="J637" s="209">
        <f>ROUND(I637*H637,2)</f>
        <v>0</v>
      </c>
      <c r="K637" s="205" t="s">
        <v>195</v>
      </c>
      <c r="L637" s="62"/>
      <c r="M637" s="210" t="s">
        <v>21</v>
      </c>
      <c r="N637" s="211" t="s">
        <v>40</v>
      </c>
      <c r="O637" s="43"/>
      <c r="P637" s="212">
        <f>O637*H637</f>
        <v>0</v>
      </c>
      <c r="Q637" s="212">
        <v>6E-05</v>
      </c>
      <c r="R637" s="212">
        <f>Q637*H637</f>
        <v>0.00573</v>
      </c>
      <c r="S637" s="212">
        <v>0</v>
      </c>
      <c r="T637" s="213">
        <f>S637*H637</f>
        <v>0</v>
      </c>
      <c r="AR637" s="25" t="s">
        <v>196</v>
      </c>
      <c r="AT637" s="25" t="s">
        <v>191</v>
      </c>
      <c r="AU637" s="25" t="s">
        <v>80</v>
      </c>
      <c r="AY637" s="25" t="s">
        <v>189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25" t="s">
        <v>76</v>
      </c>
      <c r="BK637" s="214">
        <f>ROUND(I637*H637,2)</f>
        <v>0</v>
      </c>
      <c r="BL637" s="25" t="s">
        <v>196</v>
      </c>
      <c r="BM637" s="25" t="s">
        <v>1203</v>
      </c>
    </row>
    <row r="638" spans="2:51" s="12" customFormat="1" ht="13.5">
      <c r="B638" s="215"/>
      <c r="C638" s="216"/>
      <c r="D638" s="229" t="s">
        <v>198</v>
      </c>
      <c r="E638" s="239" t="s">
        <v>21</v>
      </c>
      <c r="F638" s="240" t="s">
        <v>1204</v>
      </c>
      <c r="G638" s="216"/>
      <c r="H638" s="241">
        <v>95.5</v>
      </c>
      <c r="I638" s="221"/>
      <c r="J638" s="216"/>
      <c r="K638" s="216"/>
      <c r="L638" s="222"/>
      <c r="M638" s="223"/>
      <c r="N638" s="224"/>
      <c r="O638" s="224"/>
      <c r="P638" s="224"/>
      <c r="Q638" s="224"/>
      <c r="R638" s="224"/>
      <c r="S638" s="224"/>
      <c r="T638" s="225"/>
      <c r="AT638" s="226" t="s">
        <v>198</v>
      </c>
      <c r="AU638" s="226" t="s">
        <v>80</v>
      </c>
      <c r="AV638" s="12" t="s">
        <v>80</v>
      </c>
      <c r="AW638" s="12" t="s">
        <v>33</v>
      </c>
      <c r="AX638" s="12" t="s">
        <v>76</v>
      </c>
      <c r="AY638" s="226" t="s">
        <v>189</v>
      </c>
    </row>
    <row r="639" spans="2:65" s="1" customFormat="1" ht="22.5" customHeight="1">
      <c r="B639" s="42"/>
      <c r="C639" s="256" t="s">
        <v>502</v>
      </c>
      <c r="D639" s="256" t="s">
        <v>293</v>
      </c>
      <c r="E639" s="257" t="s">
        <v>1205</v>
      </c>
      <c r="F639" s="258" t="s">
        <v>1206</v>
      </c>
      <c r="G639" s="259" t="s">
        <v>235</v>
      </c>
      <c r="H639" s="260">
        <v>100</v>
      </c>
      <c r="I639" s="261"/>
      <c r="J639" s="262">
        <f>ROUND(I639*H639,2)</f>
        <v>0</v>
      </c>
      <c r="K639" s="258" t="s">
        <v>195</v>
      </c>
      <c r="L639" s="263"/>
      <c r="M639" s="264" t="s">
        <v>21</v>
      </c>
      <c r="N639" s="265" t="s">
        <v>40</v>
      </c>
      <c r="O639" s="43"/>
      <c r="P639" s="212">
        <f>O639*H639</f>
        <v>0</v>
      </c>
      <c r="Q639" s="212">
        <v>0.00072</v>
      </c>
      <c r="R639" s="212">
        <f>Q639*H639</f>
        <v>0.07200000000000001</v>
      </c>
      <c r="S639" s="212">
        <v>0</v>
      </c>
      <c r="T639" s="213">
        <f>S639*H639</f>
        <v>0</v>
      </c>
      <c r="AR639" s="25" t="s">
        <v>228</v>
      </c>
      <c r="AT639" s="25" t="s">
        <v>293</v>
      </c>
      <c r="AU639" s="25" t="s">
        <v>80</v>
      </c>
      <c r="AY639" s="25" t="s">
        <v>189</v>
      </c>
      <c r="BE639" s="214">
        <f>IF(N639="základní",J639,0)</f>
        <v>0</v>
      </c>
      <c r="BF639" s="214">
        <f>IF(N639="snížená",J639,0)</f>
        <v>0</v>
      </c>
      <c r="BG639" s="214">
        <f>IF(N639="zákl. přenesená",J639,0)</f>
        <v>0</v>
      </c>
      <c r="BH639" s="214">
        <f>IF(N639="sníž. přenesená",J639,0)</f>
        <v>0</v>
      </c>
      <c r="BI639" s="214">
        <f>IF(N639="nulová",J639,0)</f>
        <v>0</v>
      </c>
      <c r="BJ639" s="25" t="s">
        <v>76</v>
      </c>
      <c r="BK639" s="214">
        <f>ROUND(I639*H639,2)</f>
        <v>0</v>
      </c>
      <c r="BL639" s="25" t="s">
        <v>196</v>
      </c>
      <c r="BM639" s="25" t="s">
        <v>1207</v>
      </c>
    </row>
    <row r="640" spans="2:51" s="12" customFormat="1" ht="13.5">
      <c r="B640" s="215"/>
      <c r="C640" s="216"/>
      <c r="D640" s="229" t="s">
        <v>198</v>
      </c>
      <c r="E640" s="239" t="s">
        <v>21</v>
      </c>
      <c r="F640" s="240" t="s">
        <v>662</v>
      </c>
      <c r="G640" s="216"/>
      <c r="H640" s="241">
        <v>100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198</v>
      </c>
      <c r="AU640" s="226" t="s">
        <v>80</v>
      </c>
      <c r="AV640" s="12" t="s">
        <v>80</v>
      </c>
      <c r="AW640" s="12" t="s">
        <v>33</v>
      </c>
      <c r="AX640" s="12" t="s">
        <v>76</v>
      </c>
      <c r="AY640" s="226" t="s">
        <v>189</v>
      </c>
    </row>
    <row r="641" spans="2:65" s="1" customFormat="1" ht="22.5" customHeight="1">
      <c r="B641" s="42"/>
      <c r="C641" s="203" t="s">
        <v>506</v>
      </c>
      <c r="D641" s="203" t="s">
        <v>191</v>
      </c>
      <c r="E641" s="204" t="s">
        <v>1208</v>
      </c>
      <c r="F641" s="205" t="s">
        <v>1209</v>
      </c>
      <c r="G641" s="206" t="s">
        <v>194</v>
      </c>
      <c r="H641" s="207">
        <v>535.152</v>
      </c>
      <c r="I641" s="208"/>
      <c r="J641" s="209">
        <f>ROUND(I641*H641,2)</f>
        <v>0</v>
      </c>
      <c r="K641" s="205" t="s">
        <v>195</v>
      </c>
      <c r="L641" s="62"/>
      <c r="M641" s="210" t="s">
        <v>21</v>
      </c>
      <c r="N641" s="211" t="s">
        <v>40</v>
      </c>
      <c r="O641" s="43"/>
      <c r="P641" s="212">
        <f>O641*H641</f>
        <v>0</v>
      </c>
      <c r="Q641" s="212">
        <v>0.00348</v>
      </c>
      <c r="R641" s="212">
        <f>Q641*H641</f>
        <v>1.8623289600000001</v>
      </c>
      <c r="S641" s="212">
        <v>0</v>
      </c>
      <c r="T641" s="213">
        <f>S641*H641</f>
        <v>0</v>
      </c>
      <c r="AR641" s="25" t="s">
        <v>196</v>
      </c>
      <c r="AT641" s="25" t="s">
        <v>191</v>
      </c>
      <c r="AU641" s="25" t="s">
        <v>80</v>
      </c>
      <c r="AY641" s="25" t="s">
        <v>189</v>
      </c>
      <c r="BE641" s="214">
        <f>IF(N641="základní",J641,0)</f>
        <v>0</v>
      </c>
      <c r="BF641" s="214">
        <f>IF(N641="snížená",J641,0)</f>
        <v>0</v>
      </c>
      <c r="BG641" s="214">
        <f>IF(N641="zákl. přenesená",J641,0)</f>
        <v>0</v>
      </c>
      <c r="BH641" s="214">
        <f>IF(N641="sníž. přenesená",J641,0)</f>
        <v>0</v>
      </c>
      <c r="BI641" s="214">
        <f>IF(N641="nulová",J641,0)</f>
        <v>0</v>
      </c>
      <c r="BJ641" s="25" t="s">
        <v>76</v>
      </c>
      <c r="BK641" s="214">
        <f>ROUND(I641*H641,2)</f>
        <v>0</v>
      </c>
      <c r="BL641" s="25" t="s">
        <v>196</v>
      </c>
      <c r="BM641" s="25" t="s">
        <v>1210</v>
      </c>
    </row>
    <row r="642" spans="2:51" s="15" customFormat="1" ht="13.5">
      <c r="B642" s="283"/>
      <c r="C642" s="284"/>
      <c r="D642" s="217" t="s">
        <v>198</v>
      </c>
      <c r="E642" s="285" t="s">
        <v>21</v>
      </c>
      <c r="F642" s="286" t="s">
        <v>1211</v>
      </c>
      <c r="G642" s="284"/>
      <c r="H642" s="287" t="s">
        <v>21</v>
      </c>
      <c r="I642" s="288"/>
      <c r="J642" s="284"/>
      <c r="K642" s="284"/>
      <c r="L642" s="289"/>
      <c r="M642" s="290"/>
      <c r="N642" s="291"/>
      <c r="O642" s="291"/>
      <c r="P642" s="291"/>
      <c r="Q642" s="291"/>
      <c r="R642" s="291"/>
      <c r="S642" s="291"/>
      <c r="T642" s="292"/>
      <c r="AT642" s="293" t="s">
        <v>198</v>
      </c>
      <c r="AU642" s="293" t="s">
        <v>80</v>
      </c>
      <c r="AV642" s="15" t="s">
        <v>76</v>
      </c>
      <c r="AW642" s="15" t="s">
        <v>33</v>
      </c>
      <c r="AX642" s="15" t="s">
        <v>69</v>
      </c>
      <c r="AY642" s="293" t="s">
        <v>189</v>
      </c>
    </row>
    <row r="643" spans="2:51" s="15" customFormat="1" ht="13.5">
      <c r="B643" s="283"/>
      <c r="C643" s="284"/>
      <c r="D643" s="217" t="s">
        <v>198</v>
      </c>
      <c r="E643" s="285" t="s">
        <v>21</v>
      </c>
      <c r="F643" s="286" t="s">
        <v>1212</v>
      </c>
      <c r="G643" s="284"/>
      <c r="H643" s="287" t="s">
        <v>21</v>
      </c>
      <c r="I643" s="288"/>
      <c r="J643" s="284"/>
      <c r="K643" s="284"/>
      <c r="L643" s="289"/>
      <c r="M643" s="290"/>
      <c r="N643" s="291"/>
      <c r="O643" s="291"/>
      <c r="P643" s="291"/>
      <c r="Q643" s="291"/>
      <c r="R643" s="291"/>
      <c r="S643" s="291"/>
      <c r="T643" s="292"/>
      <c r="AT643" s="293" t="s">
        <v>198</v>
      </c>
      <c r="AU643" s="293" t="s">
        <v>80</v>
      </c>
      <c r="AV643" s="15" t="s">
        <v>76</v>
      </c>
      <c r="AW643" s="15" t="s">
        <v>33</v>
      </c>
      <c r="AX643" s="15" t="s">
        <v>69</v>
      </c>
      <c r="AY643" s="293" t="s">
        <v>189</v>
      </c>
    </row>
    <row r="644" spans="2:51" s="12" customFormat="1" ht="13.5">
      <c r="B644" s="215"/>
      <c r="C644" s="216"/>
      <c r="D644" s="217" t="s">
        <v>198</v>
      </c>
      <c r="E644" s="218" t="s">
        <v>21</v>
      </c>
      <c r="F644" s="219" t="s">
        <v>1213</v>
      </c>
      <c r="G644" s="216"/>
      <c r="H644" s="220">
        <v>102.41</v>
      </c>
      <c r="I644" s="221"/>
      <c r="J644" s="216"/>
      <c r="K644" s="216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198</v>
      </c>
      <c r="AU644" s="226" t="s">
        <v>80</v>
      </c>
      <c r="AV644" s="12" t="s">
        <v>80</v>
      </c>
      <c r="AW644" s="12" t="s">
        <v>33</v>
      </c>
      <c r="AX644" s="12" t="s">
        <v>69</v>
      </c>
      <c r="AY644" s="226" t="s">
        <v>189</v>
      </c>
    </row>
    <row r="645" spans="2:51" s="12" customFormat="1" ht="13.5">
      <c r="B645" s="215"/>
      <c r="C645" s="216"/>
      <c r="D645" s="217" t="s">
        <v>198</v>
      </c>
      <c r="E645" s="218" t="s">
        <v>21</v>
      </c>
      <c r="F645" s="219" t="s">
        <v>1214</v>
      </c>
      <c r="G645" s="216"/>
      <c r="H645" s="220">
        <v>-20.4</v>
      </c>
      <c r="I645" s="221"/>
      <c r="J645" s="216"/>
      <c r="K645" s="216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198</v>
      </c>
      <c r="AU645" s="226" t="s">
        <v>80</v>
      </c>
      <c r="AV645" s="12" t="s">
        <v>80</v>
      </c>
      <c r="AW645" s="12" t="s">
        <v>33</v>
      </c>
      <c r="AX645" s="12" t="s">
        <v>69</v>
      </c>
      <c r="AY645" s="226" t="s">
        <v>189</v>
      </c>
    </row>
    <row r="646" spans="2:51" s="12" customFormat="1" ht="13.5">
      <c r="B646" s="215"/>
      <c r="C646" s="216"/>
      <c r="D646" s="217" t="s">
        <v>198</v>
      </c>
      <c r="E646" s="218" t="s">
        <v>21</v>
      </c>
      <c r="F646" s="219" t="s">
        <v>1215</v>
      </c>
      <c r="G646" s="216"/>
      <c r="H646" s="220">
        <v>-10.5</v>
      </c>
      <c r="I646" s="221"/>
      <c r="J646" s="216"/>
      <c r="K646" s="216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198</v>
      </c>
      <c r="AU646" s="226" t="s">
        <v>80</v>
      </c>
      <c r="AV646" s="12" t="s">
        <v>80</v>
      </c>
      <c r="AW646" s="12" t="s">
        <v>33</v>
      </c>
      <c r="AX646" s="12" t="s">
        <v>69</v>
      </c>
      <c r="AY646" s="226" t="s">
        <v>189</v>
      </c>
    </row>
    <row r="647" spans="2:51" s="12" customFormat="1" ht="13.5">
      <c r="B647" s="215"/>
      <c r="C647" s="216"/>
      <c r="D647" s="217" t="s">
        <v>198</v>
      </c>
      <c r="E647" s="218" t="s">
        <v>21</v>
      </c>
      <c r="F647" s="219" t="s">
        <v>1216</v>
      </c>
      <c r="G647" s="216"/>
      <c r="H647" s="220">
        <v>-4.375</v>
      </c>
      <c r="I647" s="221"/>
      <c r="J647" s="216"/>
      <c r="K647" s="216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198</v>
      </c>
      <c r="AU647" s="226" t="s">
        <v>80</v>
      </c>
      <c r="AV647" s="12" t="s">
        <v>80</v>
      </c>
      <c r="AW647" s="12" t="s">
        <v>33</v>
      </c>
      <c r="AX647" s="12" t="s">
        <v>69</v>
      </c>
      <c r="AY647" s="226" t="s">
        <v>189</v>
      </c>
    </row>
    <row r="648" spans="2:51" s="13" customFormat="1" ht="13.5">
      <c r="B648" s="227"/>
      <c r="C648" s="228"/>
      <c r="D648" s="217" t="s">
        <v>198</v>
      </c>
      <c r="E648" s="242" t="s">
        <v>21</v>
      </c>
      <c r="F648" s="243" t="s">
        <v>200</v>
      </c>
      <c r="G648" s="228"/>
      <c r="H648" s="244">
        <v>67.135</v>
      </c>
      <c r="I648" s="233"/>
      <c r="J648" s="228"/>
      <c r="K648" s="228"/>
      <c r="L648" s="234"/>
      <c r="M648" s="235"/>
      <c r="N648" s="236"/>
      <c r="O648" s="236"/>
      <c r="P648" s="236"/>
      <c r="Q648" s="236"/>
      <c r="R648" s="236"/>
      <c r="S648" s="236"/>
      <c r="T648" s="237"/>
      <c r="AT648" s="238" t="s">
        <v>198</v>
      </c>
      <c r="AU648" s="238" t="s">
        <v>80</v>
      </c>
      <c r="AV648" s="13" t="s">
        <v>115</v>
      </c>
      <c r="AW648" s="13" t="s">
        <v>33</v>
      </c>
      <c r="AX648" s="13" t="s">
        <v>69</v>
      </c>
      <c r="AY648" s="238" t="s">
        <v>189</v>
      </c>
    </row>
    <row r="649" spans="2:51" s="12" customFormat="1" ht="13.5">
      <c r="B649" s="215"/>
      <c r="C649" s="216"/>
      <c r="D649" s="217" t="s">
        <v>198</v>
      </c>
      <c r="E649" s="218" t="s">
        <v>21</v>
      </c>
      <c r="F649" s="219" t="s">
        <v>1217</v>
      </c>
      <c r="G649" s="216"/>
      <c r="H649" s="220">
        <v>92.48</v>
      </c>
      <c r="I649" s="221"/>
      <c r="J649" s="216"/>
      <c r="K649" s="216"/>
      <c r="L649" s="222"/>
      <c r="M649" s="223"/>
      <c r="N649" s="224"/>
      <c r="O649" s="224"/>
      <c r="P649" s="224"/>
      <c r="Q649" s="224"/>
      <c r="R649" s="224"/>
      <c r="S649" s="224"/>
      <c r="T649" s="225"/>
      <c r="AT649" s="226" t="s">
        <v>198</v>
      </c>
      <c r="AU649" s="226" t="s">
        <v>80</v>
      </c>
      <c r="AV649" s="12" t="s">
        <v>80</v>
      </c>
      <c r="AW649" s="12" t="s">
        <v>33</v>
      </c>
      <c r="AX649" s="12" t="s">
        <v>69</v>
      </c>
      <c r="AY649" s="226" t="s">
        <v>189</v>
      </c>
    </row>
    <row r="650" spans="2:51" s="12" customFormat="1" ht="13.5">
      <c r="B650" s="215"/>
      <c r="C650" s="216"/>
      <c r="D650" s="217" t="s">
        <v>198</v>
      </c>
      <c r="E650" s="218" t="s">
        <v>21</v>
      </c>
      <c r="F650" s="219" t="s">
        <v>1218</v>
      </c>
      <c r="G650" s="216"/>
      <c r="H650" s="220">
        <v>-5.25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198</v>
      </c>
      <c r="AU650" s="226" t="s">
        <v>80</v>
      </c>
      <c r="AV650" s="12" t="s">
        <v>80</v>
      </c>
      <c r="AW650" s="12" t="s">
        <v>33</v>
      </c>
      <c r="AX650" s="12" t="s">
        <v>69</v>
      </c>
      <c r="AY650" s="226" t="s">
        <v>189</v>
      </c>
    </row>
    <row r="651" spans="2:51" s="12" customFormat="1" ht="13.5">
      <c r="B651" s="215"/>
      <c r="C651" s="216"/>
      <c r="D651" s="217" t="s">
        <v>198</v>
      </c>
      <c r="E651" s="218" t="s">
        <v>21</v>
      </c>
      <c r="F651" s="219" t="s">
        <v>1219</v>
      </c>
      <c r="G651" s="216"/>
      <c r="H651" s="220">
        <v>-1.75</v>
      </c>
      <c r="I651" s="221"/>
      <c r="J651" s="216"/>
      <c r="K651" s="216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198</v>
      </c>
      <c r="AU651" s="226" t="s">
        <v>80</v>
      </c>
      <c r="AV651" s="12" t="s">
        <v>80</v>
      </c>
      <c r="AW651" s="12" t="s">
        <v>33</v>
      </c>
      <c r="AX651" s="12" t="s">
        <v>69</v>
      </c>
      <c r="AY651" s="226" t="s">
        <v>189</v>
      </c>
    </row>
    <row r="652" spans="2:51" s="13" customFormat="1" ht="13.5">
      <c r="B652" s="227"/>
      <c r="C652" s="228"/>
      <c r="D652" s="217" t="s">
        <v>198</v>
      </c>
      <c r="E652" s="242" t="s">
        <v>21</v>
      </c>
      <c r="F652" s="243" t="s">
        <v>200</v>
      </c>
      <c r="G652" s="228"/>
      <c r="H652" s="244">
        <v>85.48</v>
      </c>
      <c r="I652" s="233"/>
      <c r="J652" s="228"/>
      <c r="K652" s="228"/>
      <c r="L652" s="234"/>
      <c r="M652" s="235"/>
      <c r="N652" s="236"/>
      <c r="O652" s="236"/>
      <c r="P652" s="236"/>
      <c r="Q652" s="236"/>
      <c r="R652" s="236"/>
      <c r="S652" s="236"/>
      <c r="T652" s="237"/>
      <c r="AT652" s="238" t="s">
        <v>198</v>
      </c>
      <c r="AU652" s="238" t="s">
        <v>80</v>
      </c>
      <c r="AV652" s="13" t="s">
        <v>115</v>
      </c>
      <c r="AW652" s="13" t="s">
        <v>33</v>
      </c>
      <c r="AX652" s="13" t="s">
        <v>69</v>
      </c>
      <c r="AY652" s="238" t="s">
        <v>189</v>
      </c>
    </row>
    <row r="653" spans="2:51" s="12" customFormat="1" ht="13.5">
      <c r="B653" s="215"/>
      <c r="C653" s="216"/>
      <c r="D653" s="217" t="s">
        <v>198</v>
      </c>
      <c r="E653" s="218" t="s">
        <v>21</v>
      </c>
      <c r="F653" s="219" t="s">
        <v>1220</v>
      </c>
      <c r="G653" s="216"/>
      <c r="H653" s="220">
        <v>167.4</v>
      </c>
      <c r="I653" s="221"/>
      <c r="J653" s="216"/>
      <c r="K653" s="216"/>
      <c r="L653" s="222"/>
      <c r="M653" s="223"/>
      <c r="N653" s="224"/>
      <c r="O653" s="224"/>
      <c r="P653" s="224"/>
      <c r="Q653" s="224"/>
      <c r="R653" s="224"/>
      <c r="S653" s="224"/>
      <c r="T653" s="225"/>
      <c r="AT653" s="226" t="s">
        <v>198</v>
      </c>
      <c r="AU653" s="226" t="s">
        <v>80</v>
      </c>
      <c r="AV653" s="12" t="s">
        <v>80</v>
      </c>
      <c r="AW653" s="12" t="s">
        <v>33</v>
      </c>
      <c r="AX653" s="12" t="s">
        <v>69</v>
      </c>
      <c r="AY653" s="226" t="s">
        <v>189</v>
      </c>
    </row>
    <row r="654" spans="2:51" s="12" customFormat="1" ht="13.5">
      <c r="B654" s="215"/>
      <c r="C654" s="216"/>
      <c r="D654" s="217" t="s">
        <v>198</v>
      </c>
      <c r="E654" s="218" t="s">
        <v>21</v>
      </c>
      <c r="F654" s="219" t="s">
        <v>1221</v>
      </c>
      <c r="G654" s="216"/>
      <c r="H654" s="220">
        <v>-13.125</v>
      </c>
      <c r="I654" s="221"/>
      <c r="J654" s="216"/>
      <c r="K654" s="216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198</v>
      </c>
      <c r="AU654" s="226" t="s">
        <v>80</v>
      </c>
      <c r="AV654" s="12" t="s">
        <v>80</v>
      </c>
      <c r="AW654" s="12" t="s">
        <v>33</v>
      </c>
      <c r="AX654" s="12" t="s">
        <v>69</v>
      </c>
      <c r="AY654" s="226" t="s">
        <v>189</v>
      </c>
    </row>
    <row r="655" spans="2:51" s="12" customFormat="1" ht="13.5">
      <c r="B655" s="215"/>
      <c r="C655" s="216"/>
      <c r="D655" s="217" t="s">
        <v>198</v>
      </c>
      <c r="E655" s="218" t="s">
        <v>21</v>
      </c>
      <c r="F655" s="219" t="s">
        <v>1222</v>
      </c>
      <c r="G655" s="216"/>
      <c r="H655" s="220">
        <v>-21</v>
      </c>
      <c r="I655" s="221"/>
      <c r="J655" s="216"/>
      <c r="K655" s="216"/>
      <c r="L655" s="222"/>
      <c r="M655" s="223"/>
      <c r="N655" s="224"/>
      <c r="O655" s="224"/>
      <c r="P655" s="224"/>
      <c r="Q655" s="224"/>
      <c r="R655" s="224"/>
      <c r="S655" s="224"/>
      <c r="T655" s="225"/>
      <c r="AT655" s="226" t="s">
        <v>198</v>
      </c>
      <c r="AU655" s="226" t="s">
        <v>80</v>
      </c>
      <c r="AV655" s="12" t="s">
        <v>80</v>
      </c>
      <c r="AW655" s="12" t="s">
        <v>33</v>
      </c>
      <c r="AX655" s="12" t="s">
        <v>69</v>
      </c>
      <c r="AY655" s="226" t="s">
        <v>189</v>
      </c>
    </row>
    <row r="656" spans="2:51" s="12" customFormat="1" ht="13.5">
      <c r="B656" s="215"/>
      <c r="C656" s="216"/>
      <c r="D656" s="217" t="s">
        <v>198</v>
      </c>
      <c r="E656" s="218" t="s">
        <v>21</v>
      </c>
      <c r="F656" s="219" t="s">
        <v>1223</v>
      </c>
      <c r="G656" s="216"/>
      <c r="H656" s="220">
        <v>-7</v>
      </c>
      <c r="I656" s="221"/>
      <c r="J656" s="216"/>
      <c r="K656" s="216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198</v>
      </c>
      <c r="AU656" s="226" t="s">
        <v>80</v>
      </c>
      <c r="AV656" s="12" t="s">
        <v>80</v>
      </c>
      <c r="AW656" s="12" t="s">
        <v>33</v>
      </c>
      <c r="AX656" s="12" t="s">
        <v>69</v>
      </c>
      <c r="AY656" s="226" t="s">
        <v>189</v>
      </c>
    </row>
    <row r="657" spans="2:51" s="12" customFormat="1" ht="13.5">
      <c r="B657" s="215"/>
      <c r="C657" s="216"/>
      <c r="D657" s="217" t="s">
        <v>198</v>
      </c>
      <c r="E657" s="218" t="s">
        <v>21</v>
      </c>
      <c r="F657" s="219" t="s">
        <v>1224</v>
      </c>
      <c r="G657" s="216"/>
      <c r="H657" s="220">
        <v>-2.188</v>
      </c>
      <c r="I657" s="221"/>
      <c r="J657" s="216"/>
      <c r="K657" s="216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198</v>
      </c>
      <c r="AU657" s="226" t="s">
        <v>80</v>
      </c>
      <c r="AV657" s="12" t="s">
        <v>80</v>
      </c>
      <c r="AW657" s="12" t="s">
        <v>33</v>
      </c>
      <c r="AX657" s="12" t="s">
        <v>69</v>
      </c>
      <c r="AY657" s="226" t="s">
        <v>189</v>
      </c>
    </row>
    <row r="658" spans="2:51" s="12" customFormat="1" ht="13.5">
      <c r="B658" s="215"/>
      <c r="C658" s="216"/>
      <c r="D658" s="217" t="s">
        <v>198</v>
      </c>
      <c r="E658" s="218" t="s">
        <v>21</v>
      </c>
      <c r="F658" s="219" t="s">
        <v>1215</v>
      </c>
      <c r="G658" s="216"/>
      <c r="H658" s="220">
        <v>-10.5</v>
      </c>
      <c r="I658" s="221"/>
      <c r="J658" s="216"/>
      <c r="K658" s="216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198</v>
      </c>
      <c r="AU658" s="226" t="s">
        <v>80</v>
      </c>
      <c r="AV658" s="12" t="s">
        <v>80</v>
      </c>
      <c r="AW658" s="12" t="s">
        <v>33</v>
      </c>
      <c r="AX658" s="12" t="s">
        <v>69</v>
      </c>
      <c r="AY658" s="226" t="s">
        <v>189</v>
      </c>
    </row>
    <row r="659" spans="2:51" s="12" customFormat="1" ht="13.5">
      <c r="B659" s="215"/>
      <c r="C659" s="216"/>
      <c r="D659" s="217" t="s">
        <v>198</v>
      </c>
      <c r="E659" s="218" t="s">
        <v>21</v>
      </c>
      <c r="F659" s="219" t="s">
        <v>1225</v>
      </c>
      <c r="G659" s="216"/>
      <c r="H659" s="220">
        <v>-7.7</v>
      </c>
      <c r="I659" s="221"/>
      <c r="J659" s="216"/>
      <c r="K659" s="216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198</v>
      </c>
      <c r="AU659" s="226" t="s">
        <v>80</v>
      </c>
      <c r="AV659" s="12" t="s">
        <v>80</v>
      </c>
      <c r="AW659" s="12" t="s">
        <v>33</v>
      </c>
      <c r="AX659" s="12" t="s">
        <v>69</v>
      </c>
      <c r="AY659" s="226" t="s">
        <v>189</v>
      </c>
    </row>
    <row r="660" spans="2:51" s="13" customFormat="1" ht="13.5">
      <c r="B660" s="227"/>
      <c r="C660" s="228"/>
      <c r="D660" s="217" t="s">
        <v>198</v>
      </c>
      <c r="E660" s="242" t="s">
        <v>21</v>
      </c>
      <c r="F660" s="243" t="s">
        <v>200</v>
      </c>
      <c r="G660" s="228"/>
      <c r="H660" s="244">
        <v>105.887</v>
      </c>
      <c r="I660" s="233"/>
      <c r="J660" s="228"/>
      <c r="K660" s="228"/>
      <c r="L660" s="234"/>
      <c r="M660" s="235"/>
      <c r="N660" s="236"/>
      <c r="O660" s="236"/>
      <c r="P660" s="236"/>
      <c r="Q660" s="236"/>
      <c r="R660" s="236"/>
      <c r="S660" s="236"/>
      <c r="T660" s="237"/>
      <c r="AT660" s="238" t="s">
        <v>198</v>
      </c>
      <c r="AU660" s="238" t="s">
        <v>80</v>
      </c>
      <c r="AV660" s="13" t="s">
        <v>115</v>
      </c>
      <c r="AW660" s="13" t="s">
        <v>33</v>
      </c>
      <c r="AX660" s="13" t="s">
        <v>69</v>
      </c>
      <c r="AY660" s="238" t="s">
        <v>189</v>
      </c>
    </row>
    <row r="661" spans="2:51" s="12" customFormat="1" ht="13.5">
      <c r="B661" s="215"/>
      <c r="C661" s="216"/>
      <c r="D661" s="217" t="s">
        <v>198</v>
      </c>
      <c r="E661" s="218" t="s">
        <v>21</v>
      </c>
      <c r="F661" s="219" t="s">
        <v>1226</v>
      </c>
      <c r="G661" s="216"/>
      <c r="H661" s="220">
        <v>175</v>
      </c>
      <c r="I661" s="221"/>
      <c r="J661" s="216"/>
      <c r="K661" s="216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198</v>
      </c>
      <c r="AU661" s="226" t="s">
        <v>80</v>
      </c>
      <c r="AV661" s="12" t="s">
        <v>80</v>
      </c>
      <c r="AW661" s="12" t="s">
        <v>33</v>
      </c>
      <c r="AX661" s="12" t="s">
        <v>69</v>
      </c>
      <c r="AY661" s="226" t="s">
        <v>189</v>
      </c>
    </row>
    <row r="662" spans="2:51" s="13" customFormat="1" ht="13.5">
      <c r="B662" s="227"/>
      <c r="C662" s="228"/>
      <c r="D662" s="217" t="s">
        <v>198</v>
      </c>
      <c r="E662" s="242" t="s">
        <v>21</v>
      </c>
      <c r="F662" s="243" t="s">
        <v>200</v>
      </c>
      <c r="G662" s="228"/>
      <c r="H662" s="244">
        <v>175</v>
      </c>
      <c r="I662" s="233"/>
      <c r="J662" s="228"/>
      <c r="K662" s="228"/>
      <c r="L662" s="234"/>
      <c r="M662" s="235"/>
      <c r="N662" s="236"/>
      <c r="O662" s="236"/>
      <c r="P662" s="236"/>
      <c r="Q662" s="236"/>
      <c r="R662" s="236"/>
      <c r="S662" s="236"/>
      <c r="T662" s="237"/>
      <c r="AT662" s="238" t="s">
        <v>198</v>
      </c>
      <c r="AU662" s="238" t="s">
        <v>80</v>
      </c>
      <c r="AV662" s="13" t="s">
        <v>115</v>
      </c>
      <c r="AW662" s="13" t="s">
        <v>33</v>
      </c>
      <c r="AX662" s="13" t="s">
        <v>69</v>
      </c>
      <c r="AY662" s="238" t="s">
        <v>189</v>
      </c>
    </row>
    <row r="663" spans="2:51" s="15" customFormat="1" ht="13.5">
      <c r="B663" s="283"/>
      <c r="C663" s="284"/>
      <c r="D663" s="217" t="s">
        <v>198</v>
      </c>
      <c r="E663" s="285" t="s">
        <v>21</v>
      </c>
      <c r="F663" s="286" t="s">
        <v>1227</v>
      </c>
      <c r="G663" s="284"/>
      <c r="H663" s="287" t="s">
        <v>21</v>
      </c>
      <c r="I663" s="288"/>
      <c r="J663" s="284"/>
      <c r="K663" s="284"/>
      <c r="L663" s="289"/>
      <c r="M663" s="290"/>
      <c r="N663" s="291"/>
      <c r="O663" s="291"/>
      <c r="P663" s="291"/>
      <c r="Q663" s="291"/>
      <c r="R663" s="291"/>
      <c r="S663" s="291"/>
      <c r="T663" s="292"/>
      <c r="AT663" s="293" t="s">
        <v>198</v>
      </c>
      <c r="AU663" s="293" t="s">
        <v>80</v>
      </c>
      <c r="AV663" s="15" t="s">
        <v>76</v>
      </c>
      <c r="AW663" s="15" t="s">
        <v>33</v>
      </c>
      <c r="AX663" s="15" t="s">
        <v>69</v>
      </c>
      <c r="AY663" s="293" t="s">
        <v>189</v>
      </c>
    </row>
    <row r="664" spans="2:51" s="12" customFormat="1" ht="13.5">
      <c r="B664" s="215"/>
      <c r="C664" s="216"/>
      <c r="D664" s="217" t="s">
        <v>198</v>
      </c>
      <c r="E664" s="218" t="s">
        <v>21</v>
      </c>
      <c r="F664" s="219" t="s">
        <v>1228</v>
      </c>
      <c r="G664" s="216"/>
      <c r="H664" s="220">
        <v>38.75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198</v>
      </c>
      <c r="AU664" s="226" t="s">
        <v>80</v>
      </c>
      <c r="AV664" s="12" t="s">
        <v>80</v>
      </c>
      <c r="AW664" s="12" t="s">
        <v>33</v>
      </c>
      <c r="AX664" s="12" t="s">
        <v>69</v>
      </c>
      <c r="AY664" s="226" t="s">
        <v>189</v>
      </c>
    </row>
    <row r="665" spans="2:51" s="12" customFormat="1" ht="13.5">
      <c r="B665" s="215"/>
      <c r="C665" s="216"/>
      <c r="D665" s="217" t="s">
        <v>198</v>
      </c>
      <c r="E665" s="218" t="s">
        <v>21</v>
      </c>
      <c r="F665" s="219" t="s">
        <v>1229</v>
      </c>
      <c r="G665" s="216"/>
      <c r="H665" s="220">
        <v>54.25</v>
      </c>
      <c r="I665" s="221"/>
      <c r="J665" s="216"/>
      <c r="K665" s="216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198</v>
      </c>
      <c r="AU665" s="226" t="s">
        <v>80</v>
      </c>
      <c r="AV665" s="12" t="s">
        <v>80</v>
      </c>
      <c r="AW665" s="12" t="s">
        <v>33</v>
      </c>
      <c r="AX665" s="12" t="s">
        <v>69</v>
      </c>
      <c r="AY665" s="226" t="s">
        <v>189</v>
      </c>
    </row>
    <row r="666" spans="2:51" s="12" customFormat="1" ht="13.5">
      <c r="B666" s="215"/>
      <c r="C666" s="216"/>
      <c r="D666" s="217" t="s">
        <v>198</v>
      </c>
      <c r="E666" s="218" t="s">
        <v>21</v>
      </c>
      <c r="F666" s="219" t="s">
        <v>1223</v>
      </c>
      <c r="G666" s="216"/>
      <c r="H666" s="220">
        <v>-7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198</v>
      </c>
      <c r="AU666" s="226" t="s">
        <v>80</v>
      </c>
      <c r="AV666" s="12" t="s">
        <v>80</v>
      </c>
      <c r="AW666" s="12" t="s">
        <v>33</v>
      </c>
      <c r="AX666" s="12" t="s">
        <v>69</v>
      </c>
      <c r="AY666" s="226" t="s">
        <v>189</v>
      </c>
    </row>
    <row r="667" spans="2:51" s="12" customFormat="1" ht="13.5">
      <c r="B667" s="215"/>
      <c r="C667" s="216"/>
      <c r="D667" s="217" t="s">
        <v>198</v>
      </c>
      <c r="E667" s="218" t="s">
        <v>21</v>
      </c>
      <c r="F667" s="219" t="s">
        <v>1230</v>
      </c>
      <c r="G667" s="216"/>
      <c r="H667" s="220">
        <v>-3.6</v>
      </c>
      <c r="I667" s="221"/>
      <c r="J667" s="216"/>
      <c r="K667" s="216"/>
      <c r="L667" s="222"/>
      <c r="M667" s="223"/>
      <c r="N667" s="224"/>
      <c r="O667" s="224"/>
      <c r="P667" s="224"/>
      <c r="Q667" s="224"/>
      <c r="R667" s="224"/>
      <c r="S667" s="224"/>
      <c r="T667" s="225"/>
      <c r="AT667" s="226" t="s">
        <v>198</v>
      </c>
      <c r="AU667" s="226" t="s">
        <v>80</v>
      </c>
      <c r="AV667" s="12" t="s">
        <v>80</v>
      </c>
      <c r="AW667" s="12" t="s">
        <v>33</v>
      </c>
      <c r="AX667" s="12" t="s">
        <v>69</v>
      </c>
      <c r="AY667" s="226" t="s">
        <v>189</v>
      </c>
    </row>
    <row r="668" spans="2:51" s="12" customFormat="1" ht="13.5">
      <c r="B668" s="215"/>
      <c r="C668" s="216"/>
      <c r="D668" s="217" t="s">
        <v>198</v>
      </c>
      <c r="E668" s="218" t="s">
        <v>21</v>
      </c>
      <c r="F668" s="219" t="s">
        <v>1231</v>
      </c>
      <c r="G668" s="216"/>
      <c r="H668" s="220">
        <v>19.25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198</v>
      </c>
      <c r="AU668" s="226" t="s">
        <v>80</v>
      </c>
      <c r="AV668" s="12" t="s">
        <v>80</v>
      </c>
      <c r="AW668" s="12" t="s">
        <v>33</v>
      </c>
      <c r="AX668" s="12" t="s">
        <v>69</v>
      </c>
      <c r="AY668" s="226" t="s">
        <v>189</v>
      </c>
    </row>
    <row r="669" spans="2:51" s="13" customFormat="1" ht="13.5">
      <c r="B669" s="227"/>
      <c r="C669" s="228"/>
      <c r="D669" s="217" t="s">
        <v>198</v>
      </c>
      <c r="E669" s="242" t="s">
        <v>21</v>
      </c>
      <c r="F669" s="243" t="s">
        <v>200</v>
      </c>
      <c r="G669" s="228"/>
      <c r="H669" s="244">
        <v>101.65</v>
      </c>
      <c r="I669" s="233"/>
      <c r="J669" s="228"/>
      <c r="K669" s="228"/>
      <c r="L669" s="234"/>
      <c r="M669" s="235"/>
      <c r="N669" s="236"/>
      <c r="O669" s="236"/>
      <c r="P669" s="236"/>
      <c r="Q669" s="236"/>
      <c r="R669" s="236"/>
      <c r="S669" s="236"/>
      <c r="T669" s="237"/>
      <c r="AT669" s="238" t="s">
        <v>198</v>
      </c>
      <c r="AU669" s="238" t="s">
        <v>80</v>
      </c>
      <c r="AV669" s="13" t="s">
        <v>115</v>
      </c>
      <c r="AW669" s="13" t="s">
        <v>33</v>
      </c>
      <c r="AX669" s="13" t="s">
        <v>69</v>
      </c>
      <c r="AY669" s="238" t="s">
        <v>189</v>
      </c>
    </row>
    <row r="670" spans="2:51" s="14" customFormat="1" ht="13.5">
      <c r="B670" s="245"/>
      <c r="C670" s="246"/>
      <c r="D670" s="217" t="s">
        <v>198</v>
      </c>
      <c r="E670" s="280" t="s">
        <v>21</v>
      </c>
      <c r="F670" s="281" t="s">
        <v>239</v>
      </c>
      <c r="G670" s="246"/>
      <c r="H670" s="282">
        <v>535.152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AT670" s="255" t="s">
        <v>198</v>
      </c>
      <c r="AU670" s="255" t="s">
        <v>80</v>
      </c>
      <c r="AV670" s="14" t="s">
        <v>196</v>
      </c>
      <c r="AW670" s="14" t="s">
        <v>33</v>
      </c>
      <c r="AX670" s="14" t="s">
        <v>76</v>
      </c>
      <c r="AY670" s="255" t="s">
        <v>189</v>
      </c>
    </row>
    <row r="671" spans="2:63" s="11" customFormat="1" ht="29.85" customHeight="1">
      <c r="B671" s="186"/>
      <c r="C671" s="187"/>
      <c r="D671" s="200" t="s">
        <v>68</v>
      </c>
      <c r="E671" s="201" t="s">
        <v>506</v>
      </c>
      <c r="F671" s="201" t="s">
        <v>1232</v>
      </c>
      <c r="G671" s="187"/>
      <c r="H671" s="187"/>
      <c r="I671" s="190"/>
      <c r="J671" s="202">
        <f>BK671</f>
        <v>0</v>
      </c>
      <c r="K671" s="187"/>
      <c r="L671" s="192"/>
      <c r="M671" s="193"/>
      <c r="N671" s="194"/>
      <c r="O671" s="194"/>
      <c r="P671" s="195">
        <f>SUM(P672:P798)</f>
        <v>0</v>
      </c>
      <c r="Q671" s="194"/>
      <c r="R671" s="195">
        <f>SUM(R672:R798)</f>
        <v>193.4919316</v>
      </c>
      <c r="S671" s="194"/>
      <c r="T671" s="196">
        <f>SUM(T672:T798)</f>
        <v>0</v>
      </c>
      <c r="AR671" s="197" t="s">
        <v>76</v>
      </c>
      <c r="AT671" s="198" t="s">
        <v>68</v>
      </c>
      <c r="AU671" s="198" t="s">
        <v>76</v>
      </c>
      <c r="AY671" s="197" t="s">
        <v>189</v>
      </c>
      <c r="BK671" s="199">
        <f>SUM(BK672:BK798)</f>
        <v>0</v>
      </c>
    </row>
    <row r="672" spans="2:65" s="1" customFormat="1" ht="22.5" customHeight="1">
      <c r="B672" s="42"/>
      <c r="C672" s="203" t="s">
        <v>479</v>
      </c>
      <c r="D672" s="203" t="s">
        <v>191</v>
      </c>
      <c r="E672" s="204" t="s">
        <v>1233</v>
      </c>
      <c r="F672" s="205" t="s">
        <v>1234</v>
      </c>
      <c r="G672" s="206" t="s">
        <v>248</v>
      </c>
      <c r="H672" s="207">
        <v>51.44</v>
      </c>
      <c r="I672" s="208"/>
      <c r="J672" s="209">
        <f>ROUND(I672*H672,2)</f>
        <v>0</v>
      </c>
      <c r="K672" s="205" t="s">
        <v>195</v>
      </c>
      <c r="L672" s="62"/>
      <c r="M672" s="210" t="s">
        <v>21</v>
      </c>
      <c r="N672" s="211" t="s">
        <v>40</v>
      </c>
      <c r="O672" s="43"/>
      <c r="P672" s="212">
        <f>O672*H672</f>
        <v>0</v>
      </c>
      <c r="Q672" s="212">
        <v>2.45329</v>
      </c>
      <c r="R672" s="212">
        <f>Q672*H672</f>
        <v>126.1972376</v>
      </c>
      <c r="S672" s="212">
        <v>0</v>
      </c>
      <c r="T672" s="213">
        <f>S672*H672</f>
        <v>0</v>
      </c>
      <c r="AR672" s="25" t="s">
        <v>196</v>
      </c>
      <c r="AT672" s="25" t="s">
        <v>191</v>
      </c>
      <c r="AU672" s="25" t="s">
        <v>80</v>
      </c>
      <c r="AY672" s="25" t="s">
        <v>189</v>
      </c>
      <c r="BE672" s="214">
        <f>IF(N672="základní",J672,0)</f>
        <v>0</v>
      </c>
      <c r="BF672" s="214">
        <f>IF(N672="snížená",J672,0)</f>
        <v>0</v>
      </c>
      <c r="BG672" s="214">
        <f>IF(N672="zákl. přenesená",J672,0)</f>
        <v>0</v>
      </c>
      <c r="BH672" s="214">
        <f>IF(N672="sníž. přenesená",J672,0)</f>
        <v>0</v>
      </c>
      <c r="BI672" s="214">
        <f>IF(N672="nulová",J672,0)</f>
        <v>0</v>
      </c>
      <c r="BJ672" s="25" t="s">
        <v>76</v>
      </c>
      <c r="BK672" s="214">
        <f>ROUND(I672*H672,2)</f>
        <v>0</v>
      </c>
      <c r="BL672" s="25" t="s">
        <v>196</v>
      </c>
      <c r="BM672" s="25" t="s">
        <v>1235</v>
      </c>
    </row>
    <row r="673" spans="2:51" s="15" customFormat="1" ht="13.5">
      <c r="B673" s="283"/>
      <c r="C673" s="284"/>
      <c r="D673" s="217" t="s">
        <v>198</v>
      </c>
      <c r="E673" s="285" t="s">
        <v>21</v>
      </c>
      <c r="F673" s="286" t="s">
        <v>1236</v>
      </c>
      <c r="G673" s="284"/>
      <c r="H673" s="287" t="s">
        <v>21</v>
      </c>
      <c r="I673" s="288"/>
      <c r="J673" s="284"/>
      <c r="K673" s="284"/>
      <c r="L673" s="289"/>
      <c r="M673" s="290"/>
      <c r="N673" s="291"/>
      <c r="O673" s="291"/>
      <c r="P673" s="291"/>
      <c r="Q673" s="291"/>
      <c r="R673" s="291"/>
      <c r="S673" s="291"/>
      <c r="T673" s="292"/>
      <c r="AT673" s="293" t="s">
        <v>198</v>
      </c>
      <c r="AU673" s="293" t="s">
        <v>80</v>
      </c>
      <c r="AV673" s="15" t="s">
        <v>76</v>
      </c>
      <c r="AW673" s="15" t="s">
        <v>33</v>
      </c>
      <c r="AX673" s="15" t="s">
        <v>69</v>
      </c>
      <c r="AY673" s="293" t="s">
        <v>189</v>
      </c>
    </row>
    <row r="674" spans="2:51" s="12" customFormat="1" ht="13.5">
      <c r="B674" s="215"/>
      <c r="C674" s="216"/>
      <c r="D674" s="217" t="s">
        <v>198</v>
      </c>
      <c r="E674" s="218" t="s">
        <v>21</v>
      </c>
      <c r="F674" s="219" t="s">
        <v>1237</v>
      </c>
      <c r="G674" s="216"/>
      <c r="H674" s="220">
        <v>23.74</v>
      </c>
      <c r="I674" s="221"/>
      <c r="J674" s="216"/>
      <c r="K674" s="216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198</v>
      </c>
      <c r="AU674" s="226" t="s">
        <v>80</v>
      </c>
      <c r="AV674" s="12" t="s">
        <v>80</v>
      </c>
      <c r="AW674" s="12" t="s">
        <v>33</v>
      </c>
      <c r="AX674" s="12" t="s">
        <v>69</v>
      </c>
      <c r="AY674" s="226" t="s">
        <v>189</v>
      </c>
    </row>
    <row r="675" spans="2:51" s="12" customFormat="1" ht="13.5">
      <c r="B675" s="215"/>
      <c r="C675" s="216"/>
      <c r="D675" s="217" t="s">
        <v>198</v>
      </c>
      <c r="E675" s="218" t="s">
        <v>21</v>
      </c>
      <c r="F675" s="219" t="s">
        <v>1238</v>
      </c>
      <c r="G675" s="216"/>
      <c r="H675" s="220">
        <v>12.34</v>
      </c>
      <c r="I675" s="221"/>
      <c r="J675" s="216"/>
      <c r="K675" s="216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198</v>
      </c>
      <c r="AU675" s="226" t="s">
        <v>80</v>
      </c>
      <c r="AV675" s="12" t="s">
        <v>80</v>
      </c>
      <c r="AW675" s="12" t="s">
        <v>33</v>
      </c>
      <c r="AX675" s="12" t="s">
        <v>69</v>
      </c>
      <c r="AY675" s="226" t="s">
        <v>189</v>
      </c>
    </row>
    <row r="676" spans="2:51" s="12" customFormat="1" ht="13.5">
      <c r="B676" s="215"/>
      <c r="C676" s="216"/>
      <c r="D676" s="217" t="s">
        <v>198</v>
      </c>
      <c r="E676" s="218" t="s">
        <v>21</v>
      </c>
      <c r="F676" s="219" t="s">
        <v>1239</v>
      </c>
      <c r="G676" s="216"/>
      <c r="H676" s="220">
        <v>15.36</v>
      </c>
      <c r="I676" s="221"/>
      <c r="J676" s="216"/>
      <c r="K676" s="216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198</v>
      </c>
      <c r="AU676" s="226" t="s">
        <v>80</v>
      </c>
      <c r="AV676" s="12" t="s">
        <v>80</v>
      </c>
      <c r="AW676" s="12" t="s">
        <v>33</v>
      </c>
      <c r="AX676" s="12" t="s">
        <v>69</v>
      </c>
      <c r="AY676" s="226" t="s">
        <v>189</v>
      </c>
    </row>
    <row r="677" spans="2:51" s="13" customFormat="1" ht="13.5">
      <c r="B677" s="227"/>
      <c r="C677" s="228"/>
      <c r="D677" s="229" t="s">
        <v>198</v>
      </c>
      <c r="E677" s="230" t="s">
        <v>21</v>
      </c>
      <c r="F677" s="231" t="s">
        <v>200</v>
      </c>
      <c r="G677" s="228"/>
      <c r="H677" s="232">
        <v>51.44</v>
      </c>
      <c r="I677" s="233"/>
      <c r="J677" s="228"/>
      <c r="K677" s="228"/>
      <c r="L677" s="234"/>
      <c r="M677" s="235"/>
      <c r="N677" s="236"/>
      <c r="O677" s="236"/>
      <c r="P677" s="236"/>
      <c r="Q677" s="236"/>
      <c r="R677" s="236"/>
      <c r="S677" s="236"/>
      <c r="T677" s="237"/>
      <c r="AT677" s="238" t="s">
        <v>198</v>
      </c>
      <c r="AU677" s="238" t="s">
        <v>80</v>
      </c>
      <c r="AV677" s="13" t="s">
        <v>115</v>
      </c>
      <c r="AW677" s="13" t="s">
        <v>33</v>
      </c>
      <c r="AX677" s="13" t="s">
        <v>76</v>
      </c>
      <c r="AY677" s="238" t="s">
        <v>189</v>
      </c>
    </row>
    <row r="678" spans="2:65" s="1" customFormat="1" ht="31.5" customHeight="1">
      <c r="B678" s="42"/>
      <c r="C678" s="203" t="s">
        <v>517</v>
      </c>
      <c r="D678" s="203" t="s">
        <v>191</v>
      </c>
      <c r="E678" s="204" t="s">
        <v>1240</v>
      </c>
      <c r="F678" s="205" t="s">
        <v>1241</v>
      </c>
      <c r="G678" s="206" t="s">
        <v>248</v>
      </c>
      <c r="H678" s="207">
        <v>51.44</v>
      </c>
      <c r="I678" s="208"/>
      <c r="J678" s="209">
        <f>ROUND(I678*H678,2)</f>
        <v>0</v>
      </c>
      <c r="K678" s="205" t="s">
        <v>195</v>
      </c>
      <c r="L678" s="62"/>
      <c r="M678" s="210" t="s">
        <v>21</v>
      </c>
      <c r="N678" s="211" t="s">
        <v>40</v>
      </c>
      <c r="O678" s="43"/>
      <c r="P678" s="212">
        <f>O678*H678</f>
        <v>0</v>
      </c>
      <c r="Q678" s="212">
        <v>0.0202</v>
      </c>
      <c r="R678" s="212">
        <f>Q678*H678</f>
        <v>1.039088</v>
      </c>
      <c r="S678" s="212">
        <v>0</v>
      </c>
      <c r="T678" s="213">
        <f>S678*H678</f>
        <v>0</v>
      </c>
      <c r="AR678" s="25" t="s">
        <v>196</v>
      </c>
      <c r="AT678" s="25" t="s">
        <v>191</v>
      </c>
      <c r="AU678" s="25" t="s">
        <v>80</v>
      </c>
      <c r="AY678" s="25" t="s">
        <v>189</v>
      </c>
      <c r="BE678" s="214">
        <f>IF(N678="základní",J678,0)</f>
        <v>0</v>
      </c>
      <c r="BF678" s="214">
        <f>IF(N678="snížená",J678,0)</f>
        <v>0</v>
      </c>
      <c r="BG678" s="214">
        <f>IF(N678="zákl. přenesená",J678,0)</f>
        <v>0</v>
      </c>
      <c r="BH678" s="214">
        <f>IF(N678="sníž. přenesená",J678,0)</f>
        <v>0</v>
      </c>
      <c r="BI678" s="214">
        <f>IF(N678="nulová",J678,0)</f>
        <v>0</v>
      </c>
      <c r="BJ678" s="25" t="s">
        <v>76</v>
      </c>
      <c r="BK678" s="214">
        <f>ROUND(I678*H678,2)</f>
        <v>0</v>
      </c>
      <c r="BL678" s="25" t="s">
        <v>196</v>
      </c>
      <c r="BM678" s="25" t="s">
        <v>1242</v>
      </c>
    </row>
    <row r="679" spans="2:51" s="12" customFormat="1" ht="13.5">
      <c r="B679" s="215"/>
      <c r="C679" s="216"/>
      <c r="D679" s="229" t="s">
        <v>198</v>
      </c>
      <c r="E679" s="239" t="s">
        <v>21</v>
      </c>
      <c r="F679" s="240" t="s">
        <v>1243</v>
      </c>
      <c r="G679" s="216"/>
      <c r="H679" s="241">
        <v>51.44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198</v>
      </c>
      <c r="AU679" s="226" t="s">
        <v>80</v>
      </c>
      <c r="AV679" s="12" t="s">
        <v>80</v>
      </c>
      <c r="AW679" s="12" t="s">
        <v>33</v>
      </c>
      <c r="AX679" s="12" t="s">
        <v>76</v>
      </c>
      <c r="AY679" s="226" t="s">
        <v>189</v>
      </c>
    </row>
    <row r="680" spans="2:65" s="1" customFormat="1" ht="22.5" customHeight="1">
      <c r="B680" s="42"/>
      <c r="C680" s="203" t="s">
        <v>521</v>
      </c>
      <c r="D680" s="203" t="s">
        <v>191</v>
      </c>
      <c r="E680" s="204" t="s">
        <v>1244</v>
      </c>
      <c r="F680" s="205" t="s">
        <v>1245</v>
      </c>
      <c r="G680" s="206" t="s">
        <v>194</v>
      </c>
      <c r="H680" s="207">
        <v>13.2</v>
      </c>
      <c r="I680" s="208"/>
      <c r="J680" s="209">
        <f>ROUND(I680*H680,2)</f>
        <v>0</v>
      </c>
      <c r="K680" s="205" t="s">
        <v>195</v>
      </c>
      <c r="L680" s="62"/>
      <c r="M680" s="210" t="s">
        <v>21</v>
      </c>
      <c r="N680" s="211" t="s">
        <v>40</v>
      </c>
      <c r="O680" s="43"/>
      <c r="P680" s="212">
        <f>O680*H680</f>
        <v>0</v>
      </c>
      <c r="Q680" s="212">
        <v>0.01352</v>
      </c>
      <c r="R680" s="212">
        <f>Q680*H680</f>
        <v>0.178464</v>
      </c>
      <c r="S680" s="212">
        <v>0</v>
      </c>
      <c r="T680" s="213">
        <f>S680*H680</f>
        <v>0</v>
      </c>
      <c r="AR680" s="25" t="s">
        <v>196</v>
      </c>
      <c r="AT680" s="25" t="s">
        <v>191</v>
      </c>
      <c r="AU680" s="25" t="s">
        <v>80</v>
      </c>
      <c r="AY680" s="25" t="s">
        <v>189</v>
      </c>
      <c r="BE680" s="214">
        <f>IF(N680="základní",J680,0)</f>
        <v>0</v>
      </c>
      <c r="BF680" s="214">
        <f>IF(N680="snížená",J680,0)</f>
        <v>0</v>
      </c>
      <c r="BG680" s="214">
        <f>IF(N680="zákl. přenesená",J680,0)</f>
        <v>0</v>
      </c>
      <c r="BH680" s="214">
        <f>IF(N680="sníž. přenesená",J680,0)</f>
        <v>0</v>
      </c>
      <c r="BI680" s="214">
        <f>IF(N680="nulová",J680,0)</f>
        <v>0</v>
      </c>
      <c r="BJ680" s="25" t="s">
        <v>76</v>
      </c>
      <c r="BK680" s="214">
        <f>ROUND(I680*H680,2)</f>
        <v>0</v>
      </c>
      <c r="BL680" s="25" t="s">
        <v>196</v>
      </c>
      <c r="BM680" s="25" t="s">
        <v>1246</v>
      </c>
    </row>
    <row r="681" spans="2:51" s="15" customFormat="1" ht="13.5">
      <c r="B681" s="283"/>
      <c r="C681" s="284"/>
      <c r="D681" s="217" t="s">
        <v>198</v>
      </c>
      <c r="E681" s="285" t="s">
        <v>21</v>
      </c>
      <c r="F681" s="286" t="s">
        <v>1247</v>
      </c>
      <c r="G681" s="284"/>
      <c r="H681" s="287" t="s">
        <v>21</v>
      </c>
      <c r="I681" s="288"/>
      <c r="J681" s="284"/>
      <c r="K681" s="284"/>
      <c r="L681" s="289"/>
      <c r="M681" s="290"/>
      <c r="N681" s="291"/>
      <c r="O681" s="291"/>
      <c r="P681" s="291"/>
      <c r="Q681" s="291"/>
      <c r="R681" s="291"/>
      <c r="S681" s="291"/>
      <c r="T681" s="292"/>
      <c r="AT681" s="293" t="s">
        <v>198</v>
      </c>
      <c r="AU681" s="293" t="s">
        <v>80</v>
      </c>
      <c r="AV681" s="15" t="s">
        <v>76</v>
      </c>
      <c r="AW681" s="15" t="s">
        <v>33</v>
      </c>
      <c r="AX681" s="15" t="s">
        <v>69</v>
      </c>
      <c r="AY681" s="293" t="s">
        <v>189</v>
      </c>
    </row>
    <row r="682" spans="2:51" s="12" customFormat="1" ht="13.5">
      <c r="B682" s="215"/>
      <c r="C682" s="216"/>
      <c r="D682" s="217" t="s">
        <v>198</v>
      </c>
      <c r="E682" s="218" t="s">
        <v>21</v>
      </c>
      <c r="F682" s="219" t="s">
        <v>1248</v>
      </c>
      <c r="G682" s="216"/>
      <c r="H682" s="220">
        <v>4.8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198</v>
      </c>
      <c r="AU682" s="226" t="s">
        <v>80</v>
      </c>
      <c r="AV682" s="12" t="s">
        <v>80</v>
      </c>
      <c r="AW682" s="12" t="s">
        <v>33</v>
      </c>
      <c r="AX682" s="12" t="s">
        <v>69</v>
      </c>
      <c r="AY682" s="226" t="s">
        <v>189</v>
      </c>
    </row>
    <row r="683" spans="2:51" s="12" customFormat="1" ht="13.5">
      <c r="B683" s="215"/>
      <c r="C683" s="216"/>
      <c r="D683" s="217" t="s">
        <v>198</v>
      </c>
      <c r="E683" s="218" t="s">
        <v>21</v>
      </c>
      <c r="F683" s="219" t="s">
        <v>1249</v>
      </c>
      <c r="G683" s="216"/>
      <c r="H683" s="220">
        <v>4.8</v>
      </c>
      <c r="I683" s="221"/>
      <c r="J683" s="216"/>
      <c r="K683" s="216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198</v>
      </c>
      <c r="AU683" s="226" t="s">
        <v>80</v>
      </c>
      <c r="AV683" s="12" t="s">
        <v>80</v>
      </c>
      <c r="AW683" s="12" t="s">
        <v>33</v>
      </c>
      <c r="AX683" s="12" t="s">
        <v>69</v>
      </c>
      <c r="AY683" s="226" t="s">
        <v>189</v>
      </c>
    </row>
    <row r="684" spans="2:51" s="12" customFormat="1" ht="13.5">
      <c r="B684" s="215"/>
      <c r="C684" s="216"/>
      <c r="D684" s="217" t="s">
        <v>198</v>
      </c>
      <c r="E684" s="218" t="s">
        <v>21</v>
      </c>
      <c r="F684" s="219" t="s">
        <v>1250</v>
      </c>
      <c r="G684" s="216"/>
      <c r="H684" s="220">
        <v>2.4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198</v>
      </c>
      <c r="AU684" s="226" t="s">
        <v>80</v>
      </c>
      <c r="AV684" s="12" t="s">
        <v>80</v>
      </c>
      <c r="AW684" s="12" t="s">
        <v>33</v>
      </c>
      <c r="AX684" s="12" t="s">
        <v>69</v>
      </c>
      <c r="AY684" s="226" t="s">
        <v>189</v>
      </c>
    </row>
    <row r="685" spans="2:51" s="12" customFormat="1" ht="13.5">
      <c r="B685" s="215"/>
      <c r="C685" s="216"/>
      <c r="D685" s="217" t="s">
        <v>198</v>
      </c>
      <c r="E685" s="218" t="s">
        <v>21</v>
      </c>
      <c r="F685" s="219" t="s">
        <v>1251</v>
      </c>
      <c r="G685" s="216"/>
      <c r="H685" s="220">
        <v>1.2</v>
      </c>
      <c r="I685" s="221"/>
      <c r="J685" s="216"/>
      <c r="K685" s="216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198</v>
      </c>
      <c r="AU685" s="226" t="s">
        <v>80</v>
      </c>
      <c r="AV685" s="12" t="s">
        <v>80</v>
      </c>
      <c r="AW685" s="12" t="s">
        <v>33</v>
      </c>
      <c r="AX685" s="12" t="s">
        <v>69</v>
      </c>
      <c r="AY685" s="226" t="s">
        <v>189</v>
      </c>
    </row>
    <row r="686" spans="2:51" s="13" customFormat="1" ht="13.5">
      <c r="B686" s="227"/>
      <c r="C686" s="228"/>
      <c r="D686" s="229" t="s">
        <v>198</v>
      </c>
      <c r="E686" s="230" t="s">
        <v>21</v>
      </c>
      <c r="F686" s="231" t="s">
        <v>200</v>
      </c>
      <c r="G686" s="228"/>
      <c r="H686" s="232">
        <v>13.2</v>
      </c>
      <c r="I686" s="233"/>
      <c r="J686" s="228"/>
      <c r="K686" s="228"/>
      <c r="L686" s="234"/>
      <c r="M686" s="235"/>
      <c r="N686" s="236"/>
      <c r="O686" s="236"/>
      <c r="P686" s="236"/>
      <c r="Q686" s="236"/>
      <c r="R686" s="236"/>
      <c r="S686" s="236"/>
      <c r="T686" s="237"/>
      <c r="AT686" s="238" t="s">
        <v>198</v>
      </c>
      <c r="AU686" s="238" t="s">
        <v>80</v>
      </c>
      <c r="AV686" s="13" t="s">
        <v>115</v>
      </c>
      <c r="AW686" s="13" t="s">
        <v>33</v>
      </c>
      <c r="AX686" s="13" t="s">
        <v>76</v>
      </c>
      <c r="AY686" s="238" t="s">
        <v>189</v>
      </c>
    </row>
    <row r="687" spans="2:65" s="1" customFormat="1" ht="22.5" customHeight="1">
      <c r="B687" s="42"/>
      <c r="C687" s="203" t="s">
        <v>525</v>
      </c>
      <c r="D687" s="203" t="s">
        <v>191</v>
      </c>
      <c r="E687" s="204" t="s">
        <v>1252</v>
      </c>
      <c r="F687" s="205" t="s">
        <v>1253</v>
      </c>
      <c r="G687" s="206" t="s">
        <v>194</v>
      </c>
      <c r="H687" s="207">
        <v>13.2</v>
      </c>
      <c r="I687" s="208"/>
      <c r="J687" s="209">
        <f>ROUND(I687*H687,2)</f>
        <v>0</v>
      </c>
      <c r="K687" s="205" t="s">
        <v>195</v>
      </c>
      <c r="L687" s="62"/>
      <c r="M687" s="210" t="s">
        <v>21</v>
      </c>
      <c r="N687" s="211" t="s">
        <v>40</v>
      </c>
      <c r="O687" s="43"/>
      <c r="P687" s="212">
        <f>O687*H687</f>
        <v>0</v>
      </c>
      <c r="Q687" s="212">
        <v>0</v>
      </c>
      <c r="R687" s="212">
        <f>Q687*H687</f>
        <v>0</v>
      </c>
      <c r="S687" s="212">
        <v>0</v>
      </c>
      <c r="T687" s="213">
        <f>S687*H687</f>
        <v>0</v>
      </c>
      <c r="AR687" s="25" t="s">
        <v>196</v>
      </c>
      <c r="AT687" s="25" t="s">
        <v>191</v>
      </c>
      <c r="AU687" s="25" t="s">
        <v>80</v>
      </c>
      <c r="AY687" s="25" t="s">
        <v>189</v>
      </c>
      <c r="BE687" s="214">
        <f>IF(N687="základní",J687,0)</f>
        <v>0</v>
      </c>
      <c r="BF687" s="214">
        <f>IF(N687="snížená",J687,0)</f>
        <v>0</v>
      </c>
      <c r="BG687" s="214">
        <f>IF(N687="zákl. přenesená",J687,0)</f>
        <v>0</v>
      </c>
      <c r="BH687" s="214">
        <f>IF(N687="sníž. přenesená",J687,0)</f>
        <v>0</v>
      </c>
      <c r="BI687" s="214">
        <f>IF(N687="nulová",J687,0)</f>
        <v>0</v>
      </c>
      <c r="BJ687" s="25" t="s">
        <v>76</v>
      </c>
      <c r="BK687" s="214">
        <f>ROUND(I687*H687,2)</f>
        <v>0</v>
      </c>
      <c r="BL687" s="25" t="s">
        <v>196</v>
      </c>
      <c r="BM687" s="25" t="s">
        <v>1254</v>
      </c>
    </row>
    <row r="688" spans="2:51" s="12" customFormat="1" ht="13.5">
      <c r="B688" s="215"/>
      <c r="C688" s="216"/>
      <c r="D688" s="229" t="s">
        <v>198</v>
      </c>
      <c r="E688" s="239" t="s">
        <v>21</v>
      </c>
      <c r="F688" s="240" t="s">
        <v>1255</v>
      </c>
      <c r="G688" s="216"/>
      <c r="H688" s="241">
        <v>13.2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198</v>
      </c>
      <c r="AU688" s="226" t="s">
        <v>80</v>
      </c>
      <c r="AV688" s="12" t="s">
        <v>80</v>
      </c>
      <c r="AW688" s="12" t="s">
        <v>33</v>
      </c>
      <c r="AX688" s="12" t="s">
        <v>76</v>
      </c>
      <c r="AY688" s="226" t="s">
        <v>189</v>
      </c>
    </row>
    <row r="689" spans="2:65" s="1" customFormat="1" ht="22.5" customHeight="1">
      <c r="B689" s="42"/>
      <c r="C689" s="203" t="s">
        <v>529</v>
      </c>
      <c r="D689" s="203" t="s">
        <v>191</v>
      </c>
      <c r="E689" s="204" t="s">
        <v>1256</v>
      </c>
      <c r="F689" s="205" t="s">
        <v>1257</v>
      </c>
      <c r="G689" s="206" t="s">
        <v>194</v>
      </c>
      <c r="H689" s="207">
        <v>157.5</v>
      </c>
      <c r="I689" s="208"/>
      <c r="J689" s="209">
        <f>ROUND(I689*H689,2)</f>
        <v>0</v>
      </c>
      <c r="K689" s="205" t="s">
        <v>195</v>
      </c>
      <c r="L689" s="62"/>
      <c r="M689" s="210" t="s">
        <v>21</v>
      </c>
      <c r="N689" s="211" t="s">
        <v>40</v>
      </c>
      <c r="O689" s="43"/>
      <c r="P689" s="212">
        <f>O689*H689</f>
        <v>0</v>
      </c>
      <c r="Q689" s="212">
        <v>0.105</v>
      </c>
      <c r="R689" s="212">
        <f>Q689*H689</f>
        <v>16.537499999999998</v>
      </c>
      <c r="S689" s="212">
        <v>0</v>
      </c>
      <c r="T689" s="213">
        <f>S689*H689</f>
        <v>0</v>
      </c>
      <c r="AR689" s="25" t="s">
        <v>196</v>
      </c>
      <c r="AT689" s="25" t="s">
        <v>191</v>
      </c>
      <c r="AU689" s="25" t="s">
        <v>80</v>
      </c>
      <c r="AY689" s="25" t="s">
        <v>189</v>
      </c>
      <c r="BE689" s="214">
        <f>IF(N689="základní",J689,0)</f>
        <v>0</v>
      </c>
      <c r="BF689" s="214">
        <f>IF(N689="snížená",J689,0)</f>
        <v>0</v>
      </c>
      <c r="BG689" s="214">
        <f>IF(N689="zákl. přenesená",J689,0)</f>
        <v>0</v>
      </c>
      <c r="BH689" s="214">
        <f>IF(N689="sníž. přenesená",J689,0)</f>
        <v>0</v>
      </c>
      <c r="BI689" s="214">
        <f>IF(N689="nulová",J689,0)</f>
        <v>0</v>
      </c>
      <c r="BJ689" s="25" t="s">
        <v>76</v>
      </c>
      <c r="BK689" s="214">
        <f>ROUND(I689*H689,2)</f>
        <v>0</v>
      </c>
      <c r="BL689" s="25" t="s">
        <v>196</v>
      </c>
      <c r="BM689" s="25" t="s">
        <v>1258</v>
      </c>
    </row>
    <row r="690" spans="2:51" s="15" customFormat="1" ht="13.5">
      <c r="B690" s="283"/>
      <c r="C690" s="284"/>
      <c r="D690" s="217" t="s">
        <v>198</v>
      </c>
      <c r="E690" s="285" t="s">
        <v>21</v>
      </c>
      <c r="F690" s="286" t="s">
        <v>1259</v>
      </c>
      <c r="G690" s="284"/>
      <c r="H690" s="287" t="s">
        <v>21</v>
      </c>
      <c r="I690" s="288"/>
      <c r="J690" s="284"/>
      <c r="K690" s="284"/>
      <c r="L690" s="289"/>
      <c r="M690" s="290"/>
      <c r="N690" s="291"/>
      <c r="O690" s="291"/>
      <c r="P690" s="291"/>
      <c r="Q690" s="291"/>
      <c r="R690" s="291"/>
      <c r="S690" s="291"/>
      <c r="T690" s="292"/>
      <c r="AT690" s="293" t="s">
        <v>198</v>
      </c>
      <c r="AU690" s="293" t="s">
        <v>80</v>
      </c>
      <c r="AV690" s="15" t="s">
        <v>76</v>
      </c>
      <c r="AW690" s="15" t="s">
        <v>33</v>
      </c>
      <c r="AX690" s="15" t="s">
        <v>69</v>
      </c>
      <c r="AY690" s="293" t="s">
        <v>189</v>
      </c>
    </row>
    <row r="691" spans="2:51" s="12" customFormat="1" ht="13.5">
      <c r="B691" s="215"/>
      <c r="C691" s="216"/>
      <c r="D691" s="217" t="s">
        <v>198</v>
      </c>
      <c r="E691" s="218" t="s">
        <v>21</v>
      </c>
      <c r="F691" s="219" t="s">
        <v>996</v>
      </c>
      <c r="G691" s="216"/>
      <c r="H691" s="220">
        <v>25.4</v>
      </c>
      <c r="I691" s="221"/>
      <c r="J691" s="216"/>
      <c r="K691" s="216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198</v>
      </c>
      <c r="AU691" s="226" t="s">
        <v>80</v>
      </c>
      <c r="AV691" s="12" t="s">
        <v>80</v>
      </c>
      <c r="AW691" s="12" t="s">
        <v>33</v>
      </c>
      <c r="AX691" s="12" t="s">
        <v>69</v>
      </c>
      <c r="AY691" s="226" t="s">
        <v>189</v>
      </c>
    </row>
    <row r="692" spans="2:51" s="12" customFormat="1" ht="13.5">
      <c r="B692" s="215"/>
      <c r="C692" s="216"/>
      <c r="D692" s="217" t="s">
        <v>198</v>
      </c>
      <c r="E692" s="218" t="s">
        <v>21</v>
      </c>
      <c r="F692" s="219" t="s">
        <v>1260</v>
      </c>
      <c r="G692" s="216"/>
      <c r="H692" s="220">
        <v>8.5</v>
      </c>
      <c r="I692" s="221"/>
      <c r="J692" s="216"/>
      <c r="K692" s="216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198</v>
      </c>
      <c r="AU692" s="226" t="s">
        <v>80</v>
      </c>
      <c r="AV692" s="12" t="s">
        <v>80</v>
      </c>
      <c r="AW692" s="12" t="s">
        <v>33</v>
      </c>
      <c r="AX692" s="12" t="s">
        <v>69</v>
      </c>
      <c r="AY692" s="226" t="s">
        <v>189</v>
      </c>
    </row>
    <row r="693" spans="2:51" s="12" customFormat="1" ht="13.5">
      <c r="B693" s="215"/>
      <c r="C693" s="216"/>
      <c r="D693" s="217" t="s">
        <v>198</v>
      </c>
      <c r="E693" s="218" t="s">
        <v>21</v>
      </c>
      <c r="F693" s="219" t="s">
        <v>1261</v>
      </c>
      <c r="G693" s="216"/>
      <c r="H693" s="220">
        <v>9.7</v>
      </c>
      <c r="I693" s="221"/>
      <c r="J693" s="216"/>
      <c r="K693" s="216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198</v>
      </c>
      <c r="AU693" s="226" t="s">
        <v>80</v>
      </c>
      <c r="AV693" s="12" t="s">
        <v>80</v>
      </c>
      <c r="AW693" s="12" t="s">
        <v>33</v>
      </c>
      <c r="AX693" s="12" t="s">
        <v>69</v>
      </c>
      <c r="AY693" s="226" t="s">
        <v>189</v>
      </c>
    </row>
    <row r="694" spans="2:51" s="12" customFormat="1" ht="13.5">
      <c r="B694" s="215"/>
      <c r="C694" s="216"/>
      <c r="D694" s="217" t="s">
        <v>198</v>
      </c>
      <c r="E694" s="218" t="s">
        <v>21</v>
      </c>
      <c r="F694" s="219" t="s">
        <v>997</v>
      </c>
      <c r="G694" s="216"/>
      <c r="H694" s="220">
        <v>7</v>
      </c>
      <c r="I694" s="221"/>
      <c r="J694" s="216"/>
      <c r="K694" s="216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198</v>
      </c>
      <c r="AU694" s="226" t="s">
        <v>80</v>
      </c>
      <c r="AV694" s="12" t="s">
        <v>80</v>
      </c>
      <c r="AW694" s="12" t="s">
        <v>33</v>
      </c>
      <c r="AX694" s="12" t="s">
        <v>69</v>
      </c>
      <c r="AY694" s="226" t="s">
        <v>189</v>
      </c>
    </row>
    <row r="695" spans="2:51" s="12" customFormat="1" ht="13.5">
      <c r="B695" s="215"/>
      <c r="C695" s="216"/>
      <c r="D695" s="217" t="s">
        <v>198</v>
      </c>
      <c r="E695" s="218" t="s">
        <v>21</v>
      </c>
      <c r="F695" s="219" t="s">
        <v>999</v>
      </c>
      <c r="G695" s="216"/>
      <c r="H695" s="220">
        <v>2.7</v>
      </c>
      <c r="I695" s="221"/>
      <c r="J695" s="216"/>
      <c r="K695" s="216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198</v>
      </c>
      <c r="AU695" s="226" t="s">
        <v>80</v>
      </c>
      <c r="AV695" s="12" t="s">
        <v>80</v>
      </c>
      <c r="AW695" s="12" t="s">
        <v>33</v>
      </c>
      <c r="AX695" s="12" t="s">
        <v>69</v>
      </c>
      <c r="AY695" s="226" t="s">
        <v>189</v>
      </c>
    </row>
    <row r="696" spans="2:51" s="13" customFormat="1" ht="13.5">
      <c r="B696" s="227"/>
      <c r="C696" s="228"/>
      <c r="D696" s="217" t="s">
        <v>198</v>
      </c>
      <c r="E696" s="242" t="s">
        <v>21</v>
      </c>
      <c r="F696" s="243" t="s">
        <v>200</v>
      </c>
      <c r="G696" s="228"/>
      <c r="H696" s="244">
        <v>53.3</v>
      </c>
      <c r="I696" s="233"/>
      <c r="J696" s="228"/>
      <c r="K696" s="228"/>
      <c r="L696" s="234"/>
      <c r="M696" s="235"/>
      <c r="N696" s="236"/>
      <c r="O696" s="236"/>
      <c r="P696" s="236"/>
      <c r="Q696" s="236"/>
      <c r="R696" s="236"/>
      <c r="S696" s="236"/>
      <c r="T696" s="237"/>
      <c r="AT696" s="238" t="s">
        <v>198</v>
      </c>
      <c r="AU696" s="238" t="s">
        <v>80</v>
      </c>
      <c r="AV696" s="13" t="s">
        <v>115</v>
      </c>
      <c r="AW696" s="13" t="s">
        <v>33</v>
      </c>
      <c r="AX696" s="13" t="s">
        <v>69</v>
      </c>
      <c r="AY696" s="238" t="s">
        <v>189</v>
      </c>
    </row>
    <row r="697" spans="2:51" s="12" customFormat="1" ht="13.5">
      <c r="B697" s="215"/>
      <c r="C697" s="216"/>
      <c r="D697" s="217" t="s">
        <v>198</v>
      </c>
      <c r="E697" s="218" t="s">
        <v>21</v>
      </c>
      <c r="F697" s="219" t="s">
        <v>1262</v>
      </c>
      <c r="G697" s="216"/>
      <c r="H697" s="220">
        <v>5.8</v>
      </c>
      <c r="I697" s="221"/>
      <c r="J697" s="216"/>
      <c r="K697" s="216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198</v>
      </c>
      <c r="AU697" s="226" t="s">
        <v>80</v>
      </c>
      <c r="AV697" s="12" t="s">
        <v>80</v>
      </c>
      <c r="AW697" s="12" t="s">
        <v>33</v>
      </c>
      <c r="AX697" s="12" t="s">
        <v>69</v>
      </c>
      <c r="AY697" s="226" t="s">
        <v>189</v>
      </c>
    </row>
    <row r="698" spans="2:51" s="12" customFormat="1" ht="13.5">
      <c r="B698" s="215"/>
      <c r="C698" s="216"/>
      <c r="D698" s="217" t="s">
        <v>198</v>
      </c>
      <c r="E698" s="218" t="s">
        <v>21</v>
      </c>
      <c r="F698" s="219" t="s">
        <v>1263</v>
      </c>
      <c r="G698" s="216"/>
      <c r="H698" s="220">
        <v>5.8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198</v>
      </c>
      <c r="AU698" s="226" t="s">
        <v>80</v>
      </c>
      <c r="AV698" s="12" t="s">
        <v>80</v>
      </c>
      <c r="AW698" s="12" t="s">
        <v>33</v>
      </c>
      <c r="AX698" s="12" t="s">
        <v>69</v>
      </c>
      <c r="AY698" s="226" t="s">
        <v>189</v>
      </c>
    </row>
    <row r="699" spans="2:51" s="12" customFormat="1" ht="13.5">
      <c r="B699" s="215"/>
      <c r="C699" s="216"/>
      <c r="D699" s="217" t="s">
        <v>198</v>
      </c>
      <c r="E699" s="218" t="s">
        <v>21</v>
      </c>
      <c r="F699" s="219" t="s">
        <v>1264</v>
      </c>
      <c r="G699" s="216"/>
      <c r="H699" s="220">
        <v>5.8</v>
      </c>
      <c r="I699" s="221"/>
      <c r="J699" s="216"/>
      <c r="K699" s="216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198</v>
      </c>
      <c r="AU699" s="226" t="s">
        <v>80</v>
      </c>
      <c r="AV699" s="12" t="s">
        <v>80</v>
      </c>
      <c r="AW699" s="12" t="s">
        <v>33</v>
      </c>
      <c r="AX699" s="12" t="s">
        <v>69</v>
      </c>
      <c r="AY699" s="226" t="s">
        <v>189</v>
      </c>
    </row>
    <row r="700" spans="2:51" s="12" customFormat="1" ht="13.5">
      <c r="B700" s="215"/>
      <c r="C700" s="216"/>
      <c r="D700" s="217" t="s">
        <v>198</v>
      </c>
      <c r="E700" s="218" t="s">
        <v>21</v>
      </c>
      <c r="F700" s="219" t="s">
        <v>1265</v>
      </c>
      <c r="G700" s="216"/>
      <c r="H700" s="220">
        <v>8.8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198</v>
      </c>
      <c r="AU700" s="226" t="s">
        <v>80</v>
      </c>
      <c r="AV700" s="12" t="s">
        <v>80</v>
      </c>
      <c r="AW700" s="12" t="s">
        <v>33</v>
      </c>
      <c r="AX700" s="12" t="s">
        <v>69</v>
      </c>
      <c r="AY700" s="226" t="s">
        <v>189</v>
      </c>
    </row>
    <row r="701" spans="2:51" s="12" customFormat="1" ht="13.5">
      <c r="B701" s="215"/>
      <c r="C701" s="216"/>
      <c r="D701" s="217" t="s">
        <v>198</v>
      </c>
      <c r="E701" s="218" t="s">
        <v>21</v>
      </c>
      <c r="F701" s="219" t="s">
        <v>1001</v>
      </c>
      <c r="G701" s="216"/>
      <c r="H701" s="220">
        <v>9</v>
      </c>
      <c r="I701" s="221"/>
      <c r="J701" s="216"/>
      <c r="K701" s="216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198</v>
      </c>
      <c r="AU701" s="226" t="s">
        <v>80</v>
      </c>
      <c r="AV701" s="12" t="s">
        <v>80</v>
      </c>
      <c r="AW701" s="12" t="s">
        <v>33</v>
      </c>
      <c r="AX701" s="12" t="s">
        <v>69</v>
      </c>
      <c r="AY701" s="226" t="s">
        <v>189</v>
      </c>
    </row>
    <row r="702" spans="2:51" s="12" customFormat="1" ht="13.5">
      <c r="B702" s="215"/>
      <c r="C702" s="216"/>
      <c r="D702" s="217" t="s">
        <v>198</v>
      </c>
      <c r="E702" s="218" t="s">
        <v>21</v>
      </c>
      <c r="F702" s="219" t="s">
        <v>1002</v>
      </c>
      <c r="G702" s="216"/>
      <c r="H702" s="220">
        <v>4.1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198</v>
      </c>
      <c r="AU702" s="226" t="s">
        <v>80</v>
      </c>
      <c r="AV702" s="12" t="s">
        <v>80</v>
      </c>
      <c r="AW702" s="12" t="s">
        <v>33</v>
      </c>
      <c r="AX702" s="12" t="s">
        <v>69</v>
      </c>
      <c r="AY702" s="226" t="s">
        <v>189</v>
      </c>
    </row>
    <row r="703" spans="2:51" s="12" customFormat="1" ht="13.5">
      <c r="B703" s="215"/>
      <c r="C703" s="216"/>
      <c r="D703" s="217" t="s">
        <v>198</v>
      </c>
      <c r="E703" s="218" t="s">
        <v>21</v>
      </c>
      <c r="F703" s="219" t="s">
        <v>1003</v>
      </c>
      <c r="G703" s="216"/>
      <c r="H703" s="220">
        <v>25.4</v>
      </c>
      <c r="I703" s="221"/>
      <c r="J703" s="216"/>
      <c r="K703" s="216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198</v>
      </c>
      <c r="AU703" s="226" t="s">
        <v>80</v>
      </c>
      <c r="AV703" s="12" t="s">
        <v>80</v>
      </c>
      <c r="AW703" s="12" t="s">
        <v>33</v>
      </c>
      <c r="AX703" s="12" t="s">
        <v>69</v>
      </c>
      <c r="AY703" s="226" t="s">
        <v>189</v>
      </c>
    </row>
    <row r="704" spans="2:51" s="12" customFormat="1" ht="13.5">
      <c r="B704" s="215"/>
      <c r="C704" s="216"/>
      <c r="D704" s="217" t="s">
        <v>198</v>
      </c>
      <c r="E704" s="218" t="s">
        <v>21</v>
      </c>
      <c r="F704" s="219" t="s">
        <v>1266</v>
      </c>
      <c r="G704" s="216"/>
      <c r="H704" s="220">
        <v>3.9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198</v>
      </c>
      <c r="AU704" s="226" t="s">
        <v>80</v>
      </c>
      <c r="AV704" s="12" t="s">
        <v>80</v>
      </c>
      <c r="AW704" s="12" t="s">
        <v>33</v>
      </c>
      <c r="AX704" s="12" t="s">
        <v>69</v>
      </c>
      <c r="AY704" s="226" t="s">
        <v>189</v>
      </c>
    </row>
    <row r="705" spans="2:51" s="12" customFormat="1" ht="13.5">
      <c r="B705" s="215"/>
      <c r="C705" s="216"/>
      <c r="D705" s="217" t="s">
        <v>198</v>
      </c>
      <c r="E705" s="218" t="s">
        <v>21</v>
      </c>
      <c r="F705" s="219" t="s">
        <v>1267</v>
      </c>
      <c r="G705" s="216"/>
      <c r="H705" s="220">
        <v>6.6</v>
      </c>
      <c r="I705" s="221"/>
      <c r="J705" s="216"/>
      <c r="K705" s="216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198</v>
      </c>
      <c r="AU705" s="226" t="s">
        <v>80</v>
      </c>
      <c r="AV705" s="12" t="s">
        <v>80</v>
      </c>
      <c r="AW705" s="12" t="s">
        <v>33</v>
      </c>
      <c r="AX705" s="12" t="s">
        <v>69</v>
      </c>
      <c r="AY705" s="226" t="s">
        <v>189</v>
      </c>
    </row>
    <row r="706" spans="2:51" s="12" customFormat="1" ht="13.5">
      <c r="B706" s="215"/>
      <c r="C706" s="216"/>
      <c r="D706" s="217" t="s">
        <v>198</v>
      </c>
      <c r="E706" s="218" t="s">
        <v>21</v>
      </c>
      <c r="F706" s="219" t="s">
        <v>1268</v>
      </c>
      <c r="G706" s="216"/>
      <c r="H706" s="220">
        <v>13.3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198</v>
      </c>
      <c r="AU706" s="226" t="s">
        <v>80</v>
      </c>
      <c r="AV706" s="12" t="s">
        <v>80</v>
      </c>
      <c r="AW706" s="12" t="s">
        <v>33</v>
      </c>
      <c r="AX706" s="12" t="s">
        <v>69</v>
      </c>
      <c r="AY706" s="226" t="s">
        <v>189</v>
      </c>
    </row>
    <row r="707" spans="2:51" s="12" customFormat="1" ht="13.5">
      <c r="B707" s="215"/>
      <c r="C707" s="216"/>
      <c r="D707" s="217" t="s">
        <v>198</v>
      </c>
      <c r="E707" s="218" t="s">
        <v>21</v>
      </c>
      <c r="F707" s="219" t="s">
        <v>1004</v>
      </c>
      <c r="G707" s="216"/>
      <c r="H707" s="220">
        <v>7</v>
      </c>
      <c r="I707" s="221"/>
      <c r="J707" s="216"/>
      <c r="K707" s="216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198</v>
      </c>
      <c r="AU707" s="226" t="s">
        <v>80</v>
      </c>
      <c r="AV707" s="12" t="s">
        <v>80</v>
      </c>
      <c r="AW707" s="12" t="s">
        <v>33</v>
      </c>
      <c r="AX707" s="12" t="s">
        <v>69</v>
      </c>
      <c r="AY707" s="226" t="s">
        <v>189</v>
      </c>
    </row>
    <row r="708" spans="2:51" s="12" customFormat="1" ht="13.5">
      <c r="B708" s="215"/>
      <c r="C708" s="216"/>
      <c r="D708" s="217" t="s">
        <v>198</v>
      </c>
      <c r="E708" s="218" t="s">
        <v>21</v>
      </c>
      <c r="F708" s="219" t="s">
        <v>1006</v>
      </c>
      <c r="G708" s="216"/>
      <c r="H708" s="220">
        <v>8.7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198</v>
      </c>
      <c r="AU708" s="226" t="s">
        <v>80</v>
      </c>
      <c r="AV708" s="12" t="s">
        <v>80</v>
      </c>
      <c r="AW708" s="12" t="s">
        <v>33</v>
      </c>
      <c r="AX708" s="12" t="s">
        <v>69</v>
      </c>
      <c r="AY708" s="226" t="s">
        <v>189</v>
      </c>
    </row>
    <row r="709" spans="2:51" s="13" customFormat="1" ht="13.5">
      <c r="B709" s="227"/>
      <c r="C709" s="228"/>
      <c r="D709" s="217" t="s">
        <v>198</v>
      </c>
      <c r="E709" s="242" t="s">
        <v>21</v>
      </c>
      <c r="F709" s="243" t="s">
        <v>200</v>
      </c>
      <c r="G709" s="228"/>
      <c r="H709" s="244">
        <v>104.2</v>
      </c>
      <c r="I709" s="233"/>
      <c r="J709" s="228"/>
      <c r="K709" s="228"/>
      <c r="L709" s="234"/>
      <c r="M709" s="235"/>
      <c r="N709" s="236"/>
      <c r="O709" s="236"/>
      <c r="P709" s="236"/>
      <c r="Q709" s="236"/>
      <c r="R709" s="236"/>
      <c r="S709" s="236"/>
      <c r="T709" s="237"/>
      <c r="AT709" s="238" t="s">
        <v>198</v>
      </c>
      <c r="AU709" s="238" t="s">
        <v>80</v>
      </c>
      <c r="AV709" s="13" t="s">
        <v>115</v>
      </c>
      <c r="AW709" s="13" t="s">
        <v>33</v>
      </c>
      <c r="AX709" s="13" t="s">
        <v>69</v>
      </c>
      <c r="AY709" s="238" t="s">
        <v>189</v>
      </c>
    </row>
    <row r="710" spans="2:51" s="14" customFormat="1" ht="13.5">
      <c r="B710" s="245"/>
      <c r="C710" s="246"/>
      <c r="D710" s="229" t="s">
        <v>198</v>
      </c>
      <c r="E710" s="247" t="s">
        <v>21</v>
      </c>
      <c r="F710" s="248" t="s">
        <v>239</v>
      </c>
      <c r="G710" s="246"/>
      <c r="H710" s="249">
        <v>157.5</v>
      </c>
      <c r="I710" s="250"/>
      <c r="J710" s="246"/>
      <c r="K710" s="246"/>
      <c r="L710" s="251"/>
      <c r="M710" s="252"/>
      <c r="N710" s="253"/>
      <c r="O710" s="253"/>
      <c r="P710" s="253"/>
      <c r="Q710" s="253"/>
      <c r="R710" s="253"/>
      <c r="S710" s="253"/>
      <c r="T710" s="254"/>
      <c r="AT710" s="255" t="s">
        <v>198</v>
      </c>
      <c r="AU710" s="255" t="s">
        <v>80</v>
      </c>
      <c r="AV710" s="14" t="s">
        <v>196</v>
      </c>
      <c r="AW710" s="14" t="s">
        <v>33</v>
      </c>
      <c r="AX710" s="14" t="s">
        <v>76</v>
      </c>
      <c r="AY710" s="255" t="s">
        <v>189</v>
      </c>
    </row>
    <row r="711" spans="2:65" s="1" customFormat="1" ht="22.5" customHeight="1">
      <c r="B711" s="42"/>
      <c r="C711" s="203" t="s">
        <v>535</v>
      </c>
      <c r="D711" s="203" t="s">
        <v>191</v>
      </c>
      <c r="E711" s="204" t="s">
        <v>1269</v>
      </c>
      <c r="F711" s="205" t="s">
        <v>1270</v>
      </c>
      <c r="G711" s="206" t="s">
        <v>194</v>
      </c>
      <c r="H711" s="207">
        <v>427.9</v>
      </c>
      <c r="I711" s="208"/>
      <c r="J711" s="209">
        <f>ROUND(I711*H711,2)</f>
        <v>0</v>
      </c>
      <c r="K711" s="205" t="s">
        <v>195</v>
      </c>
      <c r="L711" s="62"/>
      <c r="M711" s="210" t="s">
        <v>21</v>
      </c>
      <c r="N711" s="211" t="s">
        <v>40</v>
      </c>
      <c r="O711" s="43"/>
      <c r="P711" s="212">
        <f>O711*H711</f>
        <v>0</v>
      </c>
      <c r="Q711" s="212">
        <v>0.1155</v>
      </c>
      <c r="R711" s="212">
        <f>Q711*H711</f>
        <v>49.42245</v>
      </c>
      <c r="S711" s="212">
        <v>0</v>
      </c>
      <c r="T711" s="213">
        <f>S711*H711</f>
        <v>0</v>
      </c>
      <c r="AR711" s="25" t="s">
        <v>196</v>
      </c>
      <c r="AT711" s="25" t="s">
        <v>191</v>
      </c>
      <c r="AU711" s="25" t="s">
        <v>80</v>
      </c>
      <c r="AY711" s="25" t="s">
        <v>189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25" t="s">
        <v>76</v>
      </c>
      <c r="BK711" s="214">
        <f>ROUND(I711*H711,2)</f>
        <v>0</v>
      </c>
      <c r="BL711" s="25" t="s">
        <v>196</v>
      </c>
      <c r="BM711" s="25" t="s">
        <v>1271</v>
      </c>
    </row>
    <row r="712" spans="2:51" s="15" customFormat="1" ht="13.5">
      <c r="B712" s="283"/>
      <c r="C712" s="284"/>
      <c r="D712" s="217" t="s">
        <v>198</v>
      </c>
      <c r="E712" s="285" t="s">
        <v>21</v>
      </c>
      <c r="F712" s="286" t="s">
        <v>1272</v>
      </c>
      <c r="G712" s="284"/>
      <c r="H712" s="287" t="s">
        <v>21</v>
      </c>
      <c r="I712" s="288"/>
      <c r="J712" s="284"/>
      <c r="K712" s="284"/>
      <c r="L712" s="289"/>
      <c r="M712" s="290"/>
      <c r="N712" s="291"/>
      <c r="O712" s="291"/>
      <c r="P712" s="291"/>
      <c r="Q712" s="291"/>
      <c r="R712" s="291"/>
      <c r="S712" s="291"/>
      <c r="T712" s="292"/>
      <c r="AT712" s="293" t="s">
        <v>198</v>
      </c>
      <c r="AU712" s="293" t="s">
        <v>80</v>
      </c>
      <c r="AV712" s="15" t="s">
        <v>76</v>
      </c>
      <c r="AW712" s="15" t="s">
        <v>33</v>
      </c>
      <c r="AX712" s="15" t="s">
        <v>69</v>
      </c>
      <c r="AY712" s="293" t="s">
        <v>189</v>
      </c>
    </row>
    <row r="713" spans="2:51" s="12" customFormat="1" ht="13.5">
      <c r="B713" s="215"/>
      <c r="C713" s="216"/>
      <c r="D713" s="217" t="s">
        <v>198</v>
      </c>
      <c r="E713" s="218" t="s">
        <v>21</v>
      </c>
      <c r="F713" s="219" t="s">
        <v>1273</v>
      </c>
      <c r="G713" s="216"/>
      <c r="H713" s="220">
        <v>24.7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198</v>
      </c>
      <c r="AU713" s="226" t="s">
        <v>80</v>
      </c>
      <c r="AV713" s="12" t="s">
        <v>80</v>
      </c>
      <c r="AW713" s="12" t="s">
        <v>33</v>
      </c>
      <c r="AX713" s="12" t="s">
        <v>69</v>
      </c>
      <c r="AY713" s="226" t="s">
        <v>189</v>
      </c>
    </row>
    <row r="714" spans="2:51" s="12" customFormat="1" ht="13.5">
      <c r="B714" s="215"/>
      <c r="C714" s="216"/>
      <c r="D714" s="217" t="s">
        <v>198</v>
      </c>
      <c r="E714" s="218" t="s">
        <v>21</v>
      </c>
      <c r="F714" s="219" t="s">
        <v>1274</v>
      </c>
      <c r="G714" s="216"/>
      <c r="H714" s="220">
        <v>21.9</v>
      </c>
      <c r="I714" s="221"/>
      <c r="J714" s="216"/>
      <c r="K714" s="216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198</v>
      </c>
      <c r="AU714" s="226" t="s">
        <v>80</v>
      </c>
      <c r="AV714" s="12" t="s">
        <v>80</v>
      </c>
      <c r="AW714" s="12" t="s">
        <v>33</v>
      </c>
      <c r="AX714" s="12" t="s">
        <v>69</v>
      </c>
      <c r="AY714" s="226" t="s">
        <v>189</v>
      </c>
    </row>
    <row r="715" spans="2:51" s="12" customFormat="1" ht="13.5">
      <c r="B715" s="215"/>
      <c r="C715" s="216"/>
      <c r="D715" s="217" t="s">
        <v>198</v>
      </c>
      <c r="E715" s="218" t="s">
        <v>21</v>
      </c>
      <c r="F715" s="219" t="s">
        <v>1275</v>
      </c>
      <c r="G715" s="216"/>
      <c r="H715" s="220">
        <v>22.2</v>
      </c>
      <c r="I715" s="221"/>
      <c r="J715" s="216"/>
      <c r="K715" s="216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198</v>
      </c>
      <c r="AU715" s="226" t="s">
        <v>80</v>
      </c>
      <c r="AV715" s="12" t="s">
        <v>80</v>
      </c>
      <c r="AW715" s="12" t="s">
        <v>33</v>
      </c>
      <c r="AX715" s="12" t="s">
        <v>69</v>
      </c>
      <c r="AY715" s="226" t="s">
        <v>189</v>
      </c>
    </row>
    <row r="716" spans="2:51" s="13" customFormat="1" ht="13.5">
      <c r="B716" s="227"/>
      <c r="C716" s="228"/>
      <c r="D716" s="217" t="s">
        <v>198</v>
      </c>
      <c r="E716" s="242" t="s">
        <v>21</v>
      </c>
      <c r="F716" s="243" t="s">
        <v>200</v>
      </c>
      <c r="G716" s="228"/>
      <c r="H716" s="244">
        <v>68.8</v>
      </c>
      <c r="I716" s="233"/>
      <c r="J716" s="228"/>
      <c r="K716" s="228"/>
      <c r="L716" s="234"/>
      <c r="M716" s="235"/>
      <c r="N716" s="236"/>
      <c r="O716" s="236"/>
      <c r="P716" s="236"/>
      <c r="Q716" s="236"/>
      <c r="R716" s="236"/>
      <c r="S716" s="236"/>
      <c r="T716" s="237"/>
      <c r="AT716" s="238" t="s">
        <v>198</v>
      </c>
      <c r="AU716" s="238" t="s">
        <v>80</v>
      </c>
      <c r="AV716" s="13" t="s">
        <v>115</v>
      </c>
      <c r="AW716" s="13" t="s">
        <v>33</v>
      </c>
      <c r="AX716" s="13" t="s">
        <v>69</v>
      </c>
      <c r="AY716" s="238" t="s">
        <v>189</v>
      </c>
    </row>
    <row r="717" spans="2:51" s="12" customFormat="1" ht="13.5">
      <c r="B717" s="215"/>
      <c r="C717" s="216"/>
      <c r="D717" s="217" t="s">
        <v>198</v>
      </c>
      <c r="E717" s="218" t="s">
        <v>21</v>
      </c>
      <c r="F717" s="219" t="s">
        <v>1276</v>
      </c>
      <c r="G717" s="216"/>
      <c r="H717" s="220">
        <v>25.2</v>
      </c>
      <c r="I717" s="221"/>
      <c r="J717" s="216"/>
      <c r="K717" s="216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198</v>
      </c>
      <c r="AU717" s="226" t="s">
        <v>80</v>
      </c>
      <c r="AV717" s="12" t="s">
        <v>80</v>
      </c>
      <c r="AW717" s="12" t="s">
        <v>33</v>
      </c>
      <c r="AX717" s="12" t="s">
        <v>69</v>
      </c>
      <c r="AY717" s="226" t="s">
        <v>189</v>
      </c>
    </row>
    <row r="718" spans="2:51" s="13" customFormat="1" ht="13.5">
      <c r="B718" s="227"/>
      <c r="C718" s="228"/>
      <c r="D718" s="217" t="s">
        <v>198</v>
      </c>
      <c r="E718" s="242" t="s">
        <v>21</v>
      </c>
      <c r="F718" s="243" t="s">
        <v>200</v>
      </c>
      <c r="G718" s="228"/>
      <c r="H718" s="244">
        <v>25.2</v>
      </c>
      <c r="I718" s="233"/>
      <c r="J718" s="228"/>
      <c r="K718" s="228"/>
      <c r="L718" s="234"/>
      <c r="M718" s="235"/>
      <c r="N718" s="236"/>
      <c r="O718" s="236"/>
      <c r="P718" s="236"/>
      <c r="Q718" s="236"/>
      <c r="R718" s="236"/>
      <c r="S718" s="236"/>
      <c r="T718" s="237"/>
      <c r="AT718" s="238" t="s">
        <v>198</v>
      </c>
      <c r="AU718" s="238" t="s">
        <v>80</v>
      </c>
      <c r="AV718" s="13" t="s">
        <v>115</v>
      </c>
      <c r="AW718" s="13" t="s">
        <v>33</v>
      </c>
      <c r="AX718" s="13" t="s">
        <v>69</v>
      </c>
      <c r="AY718" s="238" t="s">
        <v>189</v>
      </c>
    </row>
    <row r="719" spans="2:51" s="15" customFormat="1" ht="13.5">
      <c r="B719" s="283"/>
      <c r="C719" s="284"/>
      <c r="D719" s="217" t="s">
        <v>198</v>
      </c>
      <c r="E719" s="285" t="s">
        <v>21</v>
      </c>
      <c r="F719" s="286" t="s">
        <v>1277</v>
      </c>
      <c r="G719" s="284"/>
      <c r="H719" s="287" t="s">
        <v>21</v>
      </c>
      <c r="I719" s="288"/>
      <c r="J719" s="284"/>
      <c r="K719" s="284"/>
      <c r="L719" s="289"/>
      <c r="M719" s="290"/>
      <c r="N719" s="291"/>
      <c r="O719" s="291"/>
      <c r="P719" s="291"/>
      <c r="Q719" s="291"/>
      <c r="R719" s="291"/>
      <c r="S719" s="291"/>
      <c r="T719" s="292"/>
      <c r="AT719" s="293" t="s">
        <v>198</v>
      </c>
      <c r="AU719" s="293" t="s">
        <v>80</v>
      </c>
      <c r="AV719" s="15" t="s">
        <v>76</v>
      </c>
      <c r="AW719" s="15" t="s">
        <v>33</v>
      </c>
      <c r="AX719" s="15" t="s">
        <v>69</v>
      </c>
      <c r="AY719" s="293" t="s">
        <v>189</v>
      </c>
    </row>
    <row r="720" spans="2:51" s="12" customFormat="1" ht="13.5">
      <c r="B720" s="215"/>
      <c r="C720" s="216"/>
      <c r="D720" s="217" t="s">
        <v>198</v>
      </c>
      <c r="E720" s="218" t="s">
        <v>21</v>
      </c>
      <c r="F720" s="219" t="s">
        <v>1278</v>
      </c>
      <c r="G720" s="216"/>
      <c r="H720" s="220">
        <v>24.2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198</v>
      </c>
      <c r="AU720" s="226" t="s">
        <v>80</v>
      </c>
      <c r="AV720" s="12" t="s">
        <v>80</v>
      </c>
      <c r="AW720" s="12" t="s">
        <v>33</v>
      </c>
      <c r="AX720" s="12" t="s">
        <v>69</v>
      </c>
      <c r="AY720" s="226" t="s">
        <v>189</v>
      </c>
    </row>
    <row r="721" spans="2:51" s="12" customFormat="1" ht="13.5">
      <c r="B721" s="215"/>
      <c r="C721" s="216"/>
      <c r="D721" s="217" t="s">
        <v>198</v>
      </c>
      <c r="E721" s="218" t="s">
        <v>21</v>
      </c>
      <c r="F721" s="219" t="s">
        <v>1279</v>
      </c>
      <c r="G721" s="216"/>
      <c r="H721" s="220">
        <v>11.7</v>
      </c>
      <c r="I721" s="221"/>
      <c r="J721" s="216"/>
      <c r="K721" s="216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198</v>
      </c>
      <c r="AU721" s="226" t="s">
        <v>80</v>
      </c>
      <c r="AV721" s="12" t="s">
        <v>80</v>
      </c>
      <c r="AW721" s="12" t="s">
        <v>33</v>
      </c>
      <c r="AX721" s="12" t="s">
        <v>69</v>
      </c>
      <c r="AY721" s="226" t="s">
        <v>189</v>
      </c>
    </row>
    <row r="722" spans="2:51" s="12" customFormat="1" ht="13.5">
      <c r="B722" s="215"/>
      <c r="C722" s="216"/>
      <c r="D722" s="217" t="s">
        <v>198</v>
      </c>
      <c r="E722" s="218" t="s">
        <v>21</v>
      </c>
      <c r="F722" s="219" t="s">
        <v>1280</v>
      </c>
      <c r="G722" s="216"/>
      <c r="H722" s="220">
        <v>10.5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198</v>
      </c>
      <c r="AU722" s="226" t="s">
        <v>80</v>
      </c>
      <c r="AV722" s="12" t="s">
        <v>80</v>
      </c>
      <c r="AW722" s="12" t="s">
        <v>33</v>
      </c>
      <c r="AX722" s="12" t="s">
        <v>69</v>
      </c>
      <c r="AY722" s="226" t="s">
        <v>189</v>
      </c>
    </row>
    <row r="723" spans="2:51" s="12" customFormat="1" ht="13.5">
      <c r="B723" s="215"/>
      <c r="C723" s="216"/>
      <c r="D723" s="217" t="s">
        <v>198</v>
      </c>
      <c r="E723" s="218" t="s">
        <v>21</v>
      </c>
      <c r="F723" s="219" t="s">
        <v>1281</v>
      </c>
      <c r="G723" s="216"/>
      <c r="H723" s="220">
        <v>10.6</v>
      </c>
      <c r="I723" s="221"/>
      <c r="J723" s="216"/>
      <c r="K723" s="216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198</v>
      </c>
      <c r="AU723" s="226" t="s">
        <v>80</v>
      </c>
      <c r="AV723" s="12" t="s">
        <v>80</v>
      </c>
      <c r="AW723" s="12" t="s">
        <v>33</v>
      </c>
      <c r="AX723" s="12" t="s">
        <v>69</v>
      </c>
      <c r="AY723" s="226" t="s">
        <v>189</v>
      </c>
    </row>
    <row r="724" spans="2:51" s="12" customFormat="1" ht="13.5">
      <c r="B724" s="215"/>
      <c r="C724" s="216"/>
      <c r="D724" s="217" t="s">
        <v>198</v>
      </c>
      <c r="E724" s="218" t="s">
        <v>21</v>
      </c>
      <c r="F724" s="219" t="s">
        <v>1282</v>
      </c>
      <c r="G724" s="216"/>
      <c r="H724" s="220">
        <v>18.3</v>
      </c>
      <c r="I724" s="221"/>
      <c r="J724" s="216"/>
      <c r="K724" s="216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198</v>
      </c>
      <c r="AU724" s="226" t="s">
        <v>80</v>
      </c>
      <c r="AV724" s="12" t="s">
        <v>80</v>
      </c>
      <c r="AW724" s="12" t="s">
        <v>33</v>
      </c>
      <c r="AX724" s="12" t="s">
        <v>69</v>
      </c>
      <c r="AY724" s="226" t="s">
        <v>189</v>
      </c>
    </row>
    <row r="725" spans="2:51" s="12" customFormat="1" ht="13.5">
      <c r="B725" s="215"/>
      <c r="C725" s="216"/>
      <c r="D725" s="217" t="s">
        <v>198</v>
      </c>
      <c r="E725" s="218" t="s">
        <v>21</v>
      </c>
      <c r="F725" s="219" t="s">
        <v>1000</v>
      </c>
      <c r="G725" s="216"/>
      <c r="H725" s="220">
        <v>2.7</v>
      </c>
      <c r="I725" s="221"/>
      <c r="J725" s="216"/>
      <c r="K725" s="216"/>
      <c r="L725" s="222"/>
      <c r="M725" s="223"/>
      <c r="N725" s="224"/>
      <c r="O725" s="224"/>
      <c r="P725" s="224"/>
      <c r="Q725" s="224"/>
      <c r="R725" s="224"/>
      <c r="S725" s="224"/>
      <c r="T725" s="225"/>
      <c r="AT725" s="226" t="s">
        <v>198</v>
      </c>
      <c r="AU725" s="226" t="s">
        <v>80</v>
      </c>
      <c r="AV725" s="12" t="s">
        <v>80</v>
      </c>
      <c r="AW725" s="12" t="s">
        <v>33</v>
      </c>
      <c r="AX725" s="12" t="s">
        <v>69</v>
      </c>
      <c r="AY725" s="226" t="s">
        <v>189</v>
      </c>
    </row>
    <row r="726" spans="2:51" s="13" customFormat="1" ht="13.5">
      <c r="B726" s="227"/>
      <c r="C726" s="228"/>
      <c r="D726" s="217" t="s">
        <v>198</v>
      </c>
      <c r="E726" s="242" t="s">
        <v>21</v>
      </c>
      <c r="F726" s="243" t="s">
        <v>200</v>
      </c>
      <c r="G726" s="228"/>
      <c r="H726" s="244">
        <v>78</v>
      </c>
      <c r="I726" s="233"/>
      <c r="J726" s="228"/>
      <c r="K726" s="228"/>
      <c r="L726" s="234"/>
      <c r="M726" s="235"/>
      <c r="N726" s="236"/>
      <c r="O726" s="236"/>
      <c r="P726" s="236"/>
      <c r="Q726" s="236"/>
      <c r="R726" s="236"/>
      <c r="S726" s="236"/>
      <c r="T726" s="237"/>
      <c r="AT726" s="238" t="s">
        <v>198</v>
      </c>
      <c r="AU726" s="238" t="s">
        <v>80</v>
      </c>
      <c r="AV726" s="13" t="s">
        <v>115</v>
      </c>
      <c r="AW726" s="13" t="s">
        <v>33</v>
      </c>
      <c r="AX726" s="13" t="s">
        <v>69</v>
      </c>
      <c r="AY726" s="238" t="s">
        <v>189</v>
      </c>
    </row>
    <row r="727" spans="2:51" s="12" customFormat="1" ht="13.5">
      <c r="B727" s="215"/>
      <c r="C727" s="216"/>
      <c r="D727" s="217" t="s">
        <v>198</v>
      </c>
      <c r="E727" s="218" t="s">
        <v>21</v>
      </c>
      <c r="F727" s="219" t="s">
        <v>1283</v>
      </c>
      <c r="G727" s="216"/>
      <c r="H727" s="220">
        <v>24.2</v>
      </c>
      <c r="I727" s="221"/>
      <c r="J727" s="216"/>
      <c r="K727" s="216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198</v>
      </c>
      <c r="AU727" s="226" t="s">
        <v>80</v>
      </c>
      <c r="AV727" s="12" t="s">
        <v>80</v>
      </c>
      <c r="AW727" s="12" t="s">
        <v>33</v>
      </c>
      <c r="AX727" s="12" t="s">
        <v>69</v>
      </c>
      <c r="AY727" s="226" t="s">
        <v>189</v>
      </c>
    </row>
    <row r="728" spans="2:51" s="12" customFormat="1" ht="13.5">
      <c r="B728" s="215"/>
      <c r="C728" s="216"/>
      <c r="D728" s="217" t="s">
        <v>198</v>
      </c>
      <c r="E728" s="218" t="s">
        <v>21</v>
      </c>
      <c r="F728" s="219" t="s">
        <v>1284</v>
      </c>
      <c r="G728" s="216"/>
      <c r="H728" s="220">
        <v>24.7</v>
      </c>
      <c r="I728" s="221"/>
      <c r="J728" s="216"/>
      <c r="K728" s="216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198</v>
      </c>
      <c r="AU728" s="226" t="s">
        <v>80</v>
      </c>
      <c r="AV728" s="12" t="s">
        <v>80</v>
      </c>
      <c r="AW728" s="12" t="s">
        <v>33</v>
      </c>
      <c r="AX728" s="12" t="s">
        <v>69</v>
      </c>
      <c r="AY728" s="226" t="s">
        <v>189</v>
      </c>
    </row>
    <row r="729" spans="2:51" s="12" customFormat="1" ht="13.5">
      <c r="B729" s="215"/>
      <c r="C729" s="216"/>
      <c r="D729" s="217" t="s">
        <v>198</v>
      </c>
      <c r="E729" s="218" t="s">
        <v>21</v>
      </c>
      <c r="F729" s="219" t="s">
        <v>1285</v>
      </c>
      <c r="G729" s="216"/>
      <c r="H729" s="220">
        <v>24.9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198</v>
      </c>
      <c r="AU729" s="226" t="s">
        <v>80</v>
      </c>
      <c r="AV729" s="12" t="s">
        <v>80</v>
      </c>
      <c r="AW729" s="12" t="s">
        <v>33</v>
      </c>
      <c r="AX729" s="12" t="s">
        <v>69</v>
      </c>
      <c r="AY729" s="226" t="s">
        <v>189</v>
      </c>
    </row>
    <row r="730" spans="2:51" s="12" customFormat="1" ht="13.5">
      <c r="B730" s="215"/>
      <c r="C730" s="216"/>
      <c r="D730" s="217" t="s">
        <v>198</v>
      </c>
      <c r="E730" s="218" t="s">
        <v>21</v>
      </c>
      <c r="F730" s="219" t="s">
        <v>1286</v>
      </c>
      <c r="G730" s="216"/>
      <c r="H730" s="220">
        <v>6.8</v>
      </c>
      <c r="I730" s="221"/>
      <c r="J730" s="216"/>
      <c r="K730" s="216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198</v>
      </c>
      <c r="AU730" s="226" t="s">
        <v>80</v>
      </c>
      <c r="AV730" s="12" t="s">
        <v>80</v>
      </c>
      <c r="AW730" s="12" t="s">
        <v>33</v>
      </c>
      <c r="AX730" s="12" t="s">
        <v>69</v>
      </c>
      <c r="AY730" s="226" t="s">
        <v>189</v>
      </c>
    </row>
    <row r="731" spans="2:51" s="12" customFormat="1" ht="13.5">
      <c r="B731" s="215"/>
      <c r="C731" s="216"/>
      <c r="D731" s="217" t="s">
        <v>198</v>
      </c>
      <c r="E731" s="218" t="s">
        <v>21</v>
      </c>
      <c r="F731" s="219" t="s">
        <v>1287</v>
      </c>
      <c r="G731" s="216"/>
      <c r="H731" s="220">
        <v>13.9</v>
      </c>
      <c r="I731" s="221"/>
      <c r="J731" s="216"/>
      <c r="K731" s="216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198</v>
      </c>
      <c r="AU731" s="226" t="s">
        <v>80</v>
      </c>
      <c r="AV731" s="12" t="s">
        <v>80</v>
      </c>
      <c r="AW731" s="12" t="s">
        <v>33</v>
      </c>
      <c r="AX731" s="12" t="s">
        <v>69</v>
      </c>
      <c r="AY731" s="226" t="s">
        <v>189</v>
      </c>
    </row>
    <row r="732" spans="2:51" s="12" customFormat="1" ht="13.5">
      <c r="B732" s="215"/>
      <c r="C732" s="216"/>
      <c r="D732" s="217" t="s">
        <v>198</v>
      </c>
      <c r="E732" s="218" t="s">
        <v>21</v>
      </c>
      <c r="F732" s="219" t="s">
        <v>1288</v>
      </c>
      <c r="G732" s="216"/>
      <c r="H732" s="220">
        <v>19.6</v>
      </c>
      <c r="I732" s="221"/>
      <c r="J732" s="216"/>
      <c r="K732" s="216"/>
      <c r="L732" s="222"/>
      <c r="M732" s="223"/>
      <c r="N732" s="224"/>
      <c r="O732" s="224"/>
      <c r="P732" s="224"/>
      <c r="Q732" s="224"/>
      <c r="R732" s="224"/>
      <c r="S732" s="224"/>
      <c r="T732" s="225"/>
      <c r="AT732" s="226" t="s">
        <v>198</v>
      </c>
      <c r="AU732" s="226" t="s">
        <v>80</v>
      </c>
      <c r="AV732" s="12" t="s">
        <v>80</v>
      </c>
      <c r="AW732" s="12" t="s">
        <v>33</v>
      </c>
      <c r="AX732" s="12" t="s">
        <v>69</v>
      </c>
      <c r="AY732" s="226" t="s">
        <v>189</v>
      </c>
    </row>
    <row r="733" spans="2:51" s="12" customFormat="1" ht="13.5">
      <c r="B733" s="215"/>
      <c r="C733" s="216"/>
      <c r="D733" s="217" t="s">
        <v>198</v>
      </c>
      <c r="E733" s="218" t="s">
        <v>21</v>
      </c>
      <c r="F733" s="219" t="s">
        <v>1289</v>
      </c>
      <c r="G733" s="216"/>
      <c r="H733" s="220">
        <v>30.1</v>
      </c>
      <c r="I733" s="221"/>
      <c r="J733" s="216"/>
      <c r="K733" s="216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198</v>
      </c>
      <c r="AU733" s="226" t="s">
        <v>80</v>
      </c>
      <c r="AV733" s="12" t="s">
        <v>80</v>
      </c>
      <c r="AW733" s="12" t="s">
        <v>33</v>
      </c>
      <c r="AX733" s="12" t="s">
        <v>69</v>
      </c>
      <c r="AY733" s="226" t="s">
        <v>189</v>
      </c>
    </row>
    <row r="734" spans="2:51" s="12" customFormat="1" ht="13.5">
      <c r="B734" s="215"/>
      <c r="C734" s="216"/>
      <c r="D734" s="217" t="s">
        <v>198</v>
      </c>
      <c r="E734" s="218" t="s">
        <v>21</v>
      </c>
      <c r="F734" s="219" t="s">
        <v>1290</v>
      </c>
      <c r="G734" s="216"/>
      <c r="H734" s="220">
        <v>62.5</v>
      </c>
      <c r="I734" s="221"/>
      <c r="J734" s="216"/>
      <c r="K734" s="216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198</v>
      </c>
      <c r="AU734" s="226" t="s">
        <v>80</v>
      </c>
      <c r="AV734" s="12" t="s">
        <v>80</v>
      </c>
      <c r="AW734" s="12" t="s">
        <v>33</v>
      </c>
      <c r="AX734" s="12" t="s">
        <v>69</v>
      </c>
      <c r="AY734" s="226" t="s">
        <v>189</v>
      </c>
    </row>
    <row r="735" spans="2:51" s="12" customFormat="1" ht="13.5">
      <c r="B735" s="215"/>
      <c r="C735" s="216"/>
      <c r="D735" s="217" t="s">
        <v>198</v>
      </c>
      <c r="E735" s="218" t="s">
        <v>21</v>
      </c>
      <c r="F735" s="219" t="s">
        <v>1291</v>
      </c>
      <c r="G735" s="216"/>
      <c r="H735" s="220">
        <v>29.2</v>
      </c>
      <c r="I735" s="221"/>
      <c r="J735" s="216"/>
      <c r="K735" s="216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198</v>
      </c>
      <c r="AU735" s="226" t="s">
        <v>80</v>
      </c>
      <c r="AV735" s="12" t="s">
        <v>80</v>
      </c>
      <c r="AW735" s="12" t="s">
        <v>33</v>
      </c>
      <c r="AX735" s="12" t="s">
        <v>69</v>
      </c>
      <c r="AY735" s="226" t="s">
        <v>189</v>
      </c>
    </row>
    <row r="736" spans="2:51" s="12" customFormat="1" ht="13.5">
      <c r="B736" s="215"/>
      <c r="C736" s="216"/>
      <c r="D736" s="217" t="s">
        <v>198</v>
      </c>
      <c r="E736" s="218" t="s">
        <v>21</v>
      </c>
      <c r="F736" s="219" t="s">
        <v>1292</v>
      </c>
      <c r="G736" s="216"/>
      <c r="H736" s="220">
        <v>20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198</v>
      </c>
      <c r="AU736" s="226" t="s">
        <v>80</v>
      </c>
      <c r="AV736" s="12" t="s">
        <v>80</v>
      </c>
      <c r="AW736" s="12" t="s">
        <v>33</v>
      </c>
      <c r="AX736" s="12" t="s">
        <v>69</v>
      </c>
      <c r="AY736" s="226" t="s">
        <v>189</v>
      </c>
    </row>
    <row r="737" spans="2:51" s="13" customFormat="1" ht="13.5">
      <c r="B737" s="227"/>
      <c r="C737" s="228"/>
      <c r="D737" s="217" t="s">
        <v>198</v>
      </c>
      <c r="E737" s="242" t="s">
        <v>21</v>
      </c>
      <c r="F737" s="243" t="s">
        <v>200</v>
      </c>
      <c r="G737" s="228"/>
      <c r="H737" s="244">
        <v>255.9</v>
      </c>
      <c r="I737" s="233"/>
      <c r="J737" s="228"/>
      <c r="K737" s="228"/>
      <c r="L737" s="234"/>
      <c r="M737" s="235"/>
      <c r="N737" s="236"/>
      <c r="O737" s="236"/>
      <c r="P737" s="236"/>
      <c r="Q737" s="236"/>
      <c r="R737" s="236"/>
      <c r="S737" s="236"/>
      <c r="T737" s="237"/>
      <c r="AT737" s="238" t="s">
        <v>198</v>
      </c>
      <c r="AU737" s="238" t="s">
        <v>80</v>
      </c>
      <c r="AV737" s="13" t="s">
        <v>115</v>
      </c>
      <c r="AW737" s="13" t="s">
        <v>33</v>
      </c>
      <c r="AX737" s="13" t="s">
        <v>69</v>
      </c>
      <c r="AY737" s="238" t="s">
        <v>189</v>
      </c>
    </row>
    <row r="738" spans="2:51" s="14" customFormat="1" ht="13.5">
      <c r="B738" s="245"/>
      <c r="C738" s="246"/>
      <c r="D738" s="229" t="s">
        <v>198</v>
      </c>
      <c r="E738" s="247" t="s">
        <v>21</v>
      </c>
      <c r="F738" s="248" t="s">
        <v>239</v>
      </c>
      <c r="G738" s="246"/>
      <c r="H738" s="249">
        <v>427.9</v>
      </c>
      <c r="I738" s="250"/>
      <c r="J738" s="246"/>
      <c r="K738" s="246"/>
      <c r="L738" s="251"/>
      <c r="M738" s="252"/>
      <c r="N738" s="253"/>
      <c r="O738" s="253"/>
      <c r="P738" s="253"/>
      <c r="Q738" s="253"/>
      <c r="R738" s="253"/>
      <c r="S738" s="253"/>
      <c r="T738" s="254"/>
      <c r="AT738" s="255" t="s">
        <v>198</v>
      </c>
      <c r="AU738" s="255" t="s">
        <v>80</v>
      </c>
      <c r="AV738" s="14" t="s">
        <v>196</v>
      </c>
      <c r="AW738" s="14" t="s">
        <v>33</v>
      </c>
      <c r="AX738" s="14" t="s">
        <v>76</v>
      </c>
      <c r="AY738" s="255" t="s">
        <v>189</v>
      </c>
    </row>
    <row r="739" spans="2:65" s="1" customFormat="1" ht="22.5" customHeight="1">
      <c r="B739" s="42"/>
      <c r="C739" s="203" t="s">
        <v>541</v>
      </c>
      <c r="D739" s="203" t="s">
        <v>191</v>
      </c>
      <c r="E739" s="204" t="s">
        <v>1293</v>
      </c>
      <c r="F739" s="205" t="s">
        <v>1294</v>
      </c>
      <c r="G739" s="206" t="s">
        <v>194</v>
      </c>
      <c r="H739" s="207">
        <v>976.6</v>
      </c>
      <c r="I739" s="208"/>
      <c r="J739" s="209">
        <f>ROUND(I739*H739,2)</f>
        <v>0</v>
      </c>
      <c r="K739" s="205" t="s">
        <v>195</v>
      </c>
      <c r="L739" s="62"/>
      <c r="M739" s="210" t="s">
        <v>21</v>
      </c>
      <c r="N739" s="211" t="s">
        <v>40</v>
      </c>
      <c r="O739" s="43"/>
      <c r="P739" s="212">
        <f>O739*H739</f>
        <v>0</v>
      </c>
      <c r="Q739" s="212">
        <v>0.00012</v>
      </c>
      <c r="R739" s="212">
        <f>Q739*H739</f>
        <v>0.117192</v>
      </c>
      <c r="S739" s="212">
        <v>0</v>
      </c>
      <c r="T739" s="213">
        <f>S739*H739</f>
        <v>0</v>
      </c>
      <c r="AR739" s="25" t="s">
        <v>196</v>
      </c>
      <c r="AT739" s="25" t="s">
        <v>191</v>
      </c>
      <c r="AU739" s="25" t="s">
        <v>80</v>
      </c>
      <c r="AY739" s="25" t="s">
        <v>189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25" t="s">
        <v>76</v>
      </c>
      <c r="BK739" s="214">
        <f>ROUND(I739*H739,2)</f>
        <v>0</v>
      </c>
      <c r="BL739" s="25" t="s">
        <v>196</v>
      </c>
      <c r="BM739" s="25" t="s">
        <v>1295</v>
      </c>
    </row>
    <row r="740" spans="2:51" s="15" customFormat="1" ht="13.5">
      <c r="B740" s="283"/>
      <c r="C740" s="284"/>
      <c r="D740" s="217" t="s">
        <v>198</v>
      </c>
      <c r="E740" s="285" t="s">
        <v>21</v>
      </c>
      <c r="F740" s="286" t="s">
        <v>1296</v>
      </c>
      <c r="G740" s="284"/>
      <c r="H740" s="287" t="s">
        <v>21</v>
      </c>
      <c r="I740" s="288"/>
      <c r="J740" s="284"/>
      <c r="K740" s="284"/>
      <c r="L740" s="289"/>
      <c r="M740" s="290"/>
      <c r="N740" s="291"/>
      <c r="O740" s="291"/>
      <c r="P740" s="291"/>
      <c r="Q740" s="291"/>
      <c r="R740" s="291"/>
      <c r="S740" s="291"/>
      <c r="T740" s="292"/>
      <c r="AT740" s="293" t="s">
        <v>198</v>
      </c>
      <c r="AU740" s="293" t="s">
        <v>80</v>
      </c>
      <c r="AV740" s="15" t="s">
        <v>76</v>
      </c>
      <c r="AW740" s="15" t="s">
        <v>33</v>
      </c>
      <c r="AX740" s="15" t="s">
        <v>69</v>
      </c>
      <c r="AY740" s="293" t="s">
        <v>189</v>
      </c>
    </row>
    <row r="741" spans="2:51" s="12" customFormat="1" ht="13.5">
      <c r="B741" s="215"/>
      <c r="C741" s="216"/>
      <c r="D741" s="217" t="s">
        <v>198</v>
      </c>
      <c r="E741" s="218" t="s">
        <v>21</v>
      </c>
      <c r="F741" s="219" t="s">
        <v>980</v>
      </c>
      <c r="G741" s="216"/>
      <c r="H741" s="220">
        <v>13.8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198</v>
      </c>
      <c r="AU741" s="226" t="s">
        <v>80</v>
      </c>
      <c r="AV741" s="12" t="s">
        <v>80</v>
      </c>
      <c r="AW741" s="12" t="s">
        <v>33</v>
      </c>
      <c r="AX741" s="12" t="s">
        <v>69</v>
      </c>
      <c r="AY741" s="226" t="s">
        <v>189</v>
      </c>
    </row>
    <row r="742" spans="2:51" s="12" customFormat="1" ht="13.5">
      <c r="B742" s="215"/>
      <c r="C742" s="216"/>
      <c r="D742" s="217" t="s">
        <v>198</v>
      </c>
      <c r="E742" s="218" t="s">
        <v>21</v>
      </c>
      <c r="F742" s="219" t="s">
        <v>981</v>
      </c>
      <c r="G742" s="216"/>
      <c r="H742" s="220">
        <v>7.7</v>
      </c>
      <c r="I742" s="221"/>
      <c r="J742" s="216"/>
      <c r="K742" s="216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198</v>
      </c>
      <c r="AU742" s="226" t="s">
        <v>80</v>
      </c>
      <c r="AV742" s="12" t="s">
        <v>80</v>
      </c>
      <c r="AW742" s="12" t="s">
        <v>33</v>
      </c>
      <c r="AX742" s="12" t="s">
        <v>69</v>
      </c>
      <c r="AY742" s="226" t="s">
        <v>189</v>
      </c>
    </row>
    <row r="743" spans="2:51" s="12" customFormat="1" ht="13.5">
      <c r="B743" s="215"/>
      <c r="C743" s="216"/>
      <c r="D743" s="217" t="s">
        <v>198</v>
      </c>
      <c r="E743" s="218" t="s">
        <v>21</v>
      </c>
      <c r="F743" s="219" t="s">
        <v>982</v>
      </c>
      <c r="G743" s="216"/>
      <c r="H743" s="220">
        <v>8.1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198</v>
      </c>
      <c r="AU743" s="226" t="s">
        <v>80</v>
      </c>
      <c r="AV743" s="12" t="s">
        <v>80</v>
      </c>
      <c r="AW743" s="12" t="s">
        <v>33</v>
      </c>
      <c r="AX743" s="12" t="s">
        <v>69</v>
      </c>
      <c r="AY743" s="226" t="s">
        <v>189</v>
      </c>
    </row>
    <row r="744" spans="2:51" s="12" customFormat="1" ht="13.5">
      <c r="B744" s="215"/>
      <c r="C744" s="216"/>
      <c r="D744" s="217" t="s">
        <v>198</v>
      </c>
      <c r="E744" s="218" t="s">
        <v>21</v>
      </c>
      <c r="F744" s="219" t="s">
        <v>983</v>
      </c>
      <c r="G744" s="216"/>
      <c r="H744" s="220">
        <v>8.2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198</v>
      </c>
      <c r="AU744" s="226" t="s">
        <v>80</v>
      </c>
      <c r="AV744" s="12" t="s">
        <v>80</v>
      </c>
      <c r="AW744" s="12" t="s">
        <v>33</v>
      </c>
      <c r="AX744" s="12" t="s">
        <v>69</v>
      </c>
      <c r="AY744" s="226" t="s">
        <v>189</v>
      </c>
    </row>
    <row r="745" spans="2:51" s="12" customFormat="1" ht="13.5">
      <c r="B745" s="215"/>
      <c r="C745" s="216"/>
      <c r="D745" s="217" t="s">
        <v>198</v>
      </c>
      <c r="E745" s="218" t="s">
        <v>21</v>
      </c>
      <c r="F745" s="219" t="s">
        <v>984</v>
      </c>
      <c r="G745" s="216"/>
      <c r="H745" s="220">
        <v>9.7</v>
      </c>
      <c r="I745" s="221"/>
      <c r="J745" s="216"/>
      <c r="K745" s="216"/>
      <c r="L745" s="222"/>
      <c r="M745" s="223"/>
      <c r="N745" s="224"/>
      <c r="O745" s="224"/>
      <c r="P745" s="224"/>
      <c r="Q745" s="224"/>
      <c r="R745" s="224"/>
      <c r="S745" s="224"/>
      <c r="T745" s="225"/>
      <c r="AT745" s="226" t="s">
        <v>198</v>
      </c>
      <c r="AU745" s="226" t="s">
        <v>80</v>
      </c>
      <c r="AV745" s="12" t="s">
        <v>80</v>
      </c>
      <c r="AW745" s="12" t="s">
        <v>33</v>
      </c>
      <c r="AX745" s="12" t="s">
        <v>69</v>
      </c>
      <c r="AY745" s="226" t="s">
        <v>189</v>
      </c>
    </row>
    <row r="746" spans="2:51" s="12" customFormat="1" ht="13.5">
      <c r="B746" s="215"/>
      <c r="C746" s="216"/>
      <c r="D746" s="217" t="s">
        <v>198</v>
      </c>
      <c r="E746" s="218" t="s">
        <v>21</v>
      </c>
      <c r="F746" s="219" t="s">
        <v>985</v>
      </c>
      <c r="G746" s="216"/>
      <c r="H746" s="220">
        <v>7.4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198</v>
      </c>
      <c r="AU746" s="226" t="s">
        <v>80</v>
      </c>
      <c r="AV746" s="12" t="s">
        <v>80</v>
      </c>
      <c r="AW746" s="12" t="s">
        <v>33</v>
      </c>
      <c r="AX746" s="12" t="s">
        <v>69</v>
      </c>
      <c r="AY746" s="226" t="s">
        <v>189</v>
      </c>
    </row>
    <row r="747" spans="2:51" s="12" customFormat="1" ht="13.5">
      <c r="B747" s="215"/>
      <c r="C747" s="216"/>
      <c r="D747" s="217" t="s">
        <v>198</v>
      </c>
      <c r="E747" s="218" t="s">
        <v>21</v>
      </c>
      <c r="F747" s="219" t="s">
        <v>986</v>
      </c>
      <c r="G747" s="216"/>
      <c r="H747" s="220">
        <v>9.1</v>
      </c>
      <c r="I747" s="221"/>
      <c r="J747" s="216"/>
      <c r="K747" s="216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198</v>
      </c>
      <c r="AU747" s="226" t="s">
        <v>80</v>
      </c>
      <c r="AV747" s="12" t="s">
        <v>80</v>
      </c>
      <c r="AW747" s="12" t="s">
        <v>33</v>
      </c>
      <c r="AX747" s="12" t="s">
        <v>69</v>
      </c>
      <c r="AY747" s="226" t="s">
        <v>189</v>
      </c>
    </row>
    <row r="748" spans="2:51" s="12" customFormat="1" ht="13.5">
      <c r="B748" s="215"/>
      <c r="C748" s="216"/>
      <c r="D748" s="217" t="s">
        <v>198</v>
      </c>
      <c r="E748" s="218" t="s">
        <v>21</v>
      </c>
      <c r="F748" s="219" t="s">
        <v>987</v>
      </c>
      <c r="G748" s="216"/>
      <c r="H748" s="220">
        <v>7.7</v>
      </c>
      <c r="I748" s="221"/>
      <c r="J748" s="216"/>
      <c r="K748" s="216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198</v>
      </c>
      <c r="AU748" s="226" t="s">
        <v>80</v>
      </c>
      <c r="AV748" s="12" t="s">
        <v>80</v>
      </c>
      <c r="AW748" s="12" t="s">
        <v>33</v>
      </c>
      <c r="AX748" s="12" t="s">
        <v>69</v>
      </c>
      <c r="AY748" s="226" t="s">
        <v>189</v>
      </c>
    </row>
    <row r="749" spans="2:51" s="12" customFormat="1" ht="13.5">
      <c r="B749" s="215"/>
      <c r="C749" s="216"/>
      <c r="D749" s="217" t="s">
        <v>198</v>
      </c>
      <c r="E749" s="218" t="s">
        <v>21</v>
      </c>
      <c r="F749" s="219" t="s">
        <v>988</v>
      </c>
      <c r="G749" s="216"/>
      <c r="H749" s="220">
        <v>16.8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198</v>
      </c>
      <c r="AU749" s="226" t="s">
        <v>80</v>
      </c>
      <c r="AV749" s="12" t="s">
        <v>80</v>
      </c>
      <c r="AW749" s="12" t="s">
        <v>33</v>
      </c>
      <c r="AX749" s="12" t="s">
        <v>69</v>
      </c>
      <c r="AY749" s="226" t="s">
        <v>189</v>
      </c>
    </row>
    <row r="750" spans="2:51" s="12" customFormat="1" ht="13.5">
      <c r="B750" s="215"/>
      <c r="C750" s="216"/>
      <c r="D750" s="217" t="s">
        <v>198</v>
      </c>
      <c r="E750" s="218" t="s">
        <v>21</v>
      </c>
      <c r="F750" s="219" t="s">
        <v>989</v>
      </c>
      <c r="G750" s="216"/>
      <c r="H750" s="220">
        <v>33.4</v>
      </c>
      <c r="I750" s="221"/>
      <c r="J750" s="216"/>
      <c r="K750" s="216"/>
      <c r="L750" s="222"/>
      <c r="M750" s="223"/>
      <c r="N750" s="224"/>
      <c r="O750" s="224"/>
      <c r="P750" s="224"/>
      <c r="Q750" s="224"/>
      <c r="R750" s="224"/>
      <c r="S750" s="224"/>
      <c r="T750" s="225"/>
      <c r="AT750" s="226" t="s">
        <v>198</v>
      </c>
      <c r="AU750" s="226" t="s">
        <v>80</v>
      </c>
      <c r="AV750" s="12" t="s">
        <v>80</v>
      </c>
      <c r="AW750" s="12" t="s">
        <v>33</v>
      </c>
      <c r="AX750" s="12" t="s">
        <v>69</v>
      </c>
      <c r="AY750" s="226" t="s">
        <v>189</v>
      </c>
    </row>
    <row r="751" spans="2:51" s="12" customFormat="1" ht="13.5">
      <c r="B751" s="215"/>
      <c r="C751" s="216"/>
      <c r="D751" s="217" t="s">
        <v>198</v>
      </c>
      <c r="E751" s="218" t="s">
        <v>21</v>
      </c>
      <c r="F751" s="219" t="s">
        <v>990</v>
      </c>
      <c r="G751" s="216"/>
      <c r="H751" s="220">
        <v>69</v>
      </c>
      <c r="I751" s="221"/>
      <c r="J751" s="216"/>
      <c r="K751" s="216"/>
      <c r="L751" s="222"/>
      <c r="M751" s="223"/>
      <c r="N751" s="224"/>
      <c r="O751" s="224"/>
      <c r="P751" s="224"/>
      <c r="Q751" s="224"/>
      <c r="R751" s="224"/>
      <c r="S751" s="224"/>
      <c r="T751" s="225"/>
      <c r="AT751" s="226" t="s">
        <v>198</v>
      </c>
      <c r="AU751" s="226" t="s">
        <v>80</v>
      </c>
      <c r="AV751" s="12" t="s">
        <v>80</v>
      </c>
      <c r="AW751" s="12" t="s">
        <v>33</v>
      </c>
      <c r="AX751" s="12" t="s">
        <v>69</v>
      </c>
      <c r="AY751" s="226" t="s">
        <v>189</v>
      </c>
    </row>
    <row r="752" spans="2:51" s="12" customFormat="1" ht="13.5">
      <c r="B752" s="215"/>
      <c r="C752" s="216"/>
      <c r="D752" s="217" t="s">
        <v>198</v>
      </c>
      <c r="E752" s="218" t="s">
        <v>21</v>
      </c>
      <c r="F752" s="219" t="s">
        <v>991</v>
      </c>
      <c r="G752" s="216"/>
      <c r="H752" s="220">
        <v>118.7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198</v>
      </c>
      <c r="AU752" s="226" t="s">
        <v>80</v>
      </c>
      <c r="AV752" s="12" t="s">
        <v>80</v>
      </c>
      <c r="AW752" s="12" t="s">
        <v>33</v>
      </c>
      <c r="AX752" s="12" t="s">
        <v>69</v>
      </c>
      <c r="AY752" s="226" t="s">
        <v>189</v>
      </c>
    </row>
    <row r="753" spans="2:51" s="12" customFormat="1" ht="13.5">
      <c r="B753" s="215"/>
      <c r="C753" s="216"/>
      <c r="D753" s="217" t="s">
        <v>198</v>
      </c>
      <c r="E753" s="218" t="s">
        <v>21</v>
      </c>
      <c r="F753" s="219" t="s">
        <v>992</v>
      </c>
      <c r="G753" s="216"/>
      <c r="H753" s="220">
        <v>61.7</v>
      </c>
      <c r="I753" s="221"/>
      <c r="J753" s="216"/>
      <c r="K753" s="216"/>
      <c r="L753" s="222"/>
      <c r="M753" s="223"/>
      <c r="N753" s="224"/>
      <c r="O753" s="224"/>
      <c r="P753" s="224"/>
      <c r="Q753" s="224"/>
      <c r="R753" s="224"/>
      <c r="S753" s="224"/>
      <c r="T753" s="225"/>
      <c r="AT753" s="226" t="s">
        <v>198</v>
      </c>
      <c r="AU753" s="226" t="s">
        <v>80</v>
      </c>
      <c r="AV753" s="12" t="s">
        <v>80</v>
      </c>
      <c r="AW753" s="12" t="s">
        <v>33</v>
      </c>
      <c r="AX753" s="12" t="s">
        <v>69</v>
      </c>
      <c r="AY753" s="226" t="s">
        <v>189</v>
      </c>
    </row>
    <row r="754" spans="2:51" s="12" customFormat="1" ht="13.5">
      <c r="B754" s="215"/>
      <c r="C754" s="216"/>
      <c r="D754" s="217" t="s">
        <v>198</v>
      </c>
      <c r="E754" s="218" t="s">
        <v>21</v>
      </c>
      <c r="F754" s="219" t="s">
        <v>993</v>
      </c>
      <c r="G754" s="216"/>
      <c r="H754" s="220">
        <v>3.6</v>
      </c>
      <c r="I754" s="221"/>
      <c r="J754" s="216"/>
      <c r="K754" s="216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198</v>
      </c>
      <c r="AU754" s="226" t="s">
        <v>80</v>
      </c>
      <c r="AV754" s="12" t="s">
        <v>80</v>
      </c>
      <c r="AW754" s="12" t="s">
        <v>33</v>
      </c>
      <c r="AX754" s="12" t="s">
        <v>69</v>
      </c>
      <c r="AY754" s="226" t="s">
        <v>189</v>
      </c>
    </row>
    <row r="755" spans="2:51" s="12" customFormat="1" ht="13.5">
      <c r="B755" s="215"/>
      <c r="C755" s="216"/>
      <c r="D755" s="217" t="s">
        <v>198</v>
      </c>
      <c r="E755" s="218" t="s">
        <v>21</v>
      </c>
      <c r="F755" s="219" t="s">
        <v>994</v>
      </c>
      <c r="G755" s="216"/>
      <c r="H755" s="220">
        <v>3.2</v>
      </c>
      <c r="I755" s="221"/>
      <c r="J755" s="216"/>
      <c r="K755" s="216"/>
      <c r="L755" s="222"/>
      <c r="M755" s="223"/>
      <c r="N755" s="224"/>
      <c r="O755" s="224"/>
      <c r="P755" s="224"/>
      <c r="Q755" s="224"/>
      <c r="R755" s="224"/>
      <c r="S755" s="224"/>
      <c r="T755" s="225"/>
      <c r="AT755" s="226" t="s">
        <v>198</v>
      </c>
      <c r="AU755" s="226" t="s">
        <v>80</v>
      </c>
      <c r="AV755" s="12" t="s">
        <v>80</v>
      </c>
      <c r="AW755" s="12" t="s">
        <v>33</v>
      </c>
      <c r="AX755" s="12" t="s">
        <v>69</v>
      </c>
      <c r="AY755" s="226" t="s">
        <v>189</v>
      </c>
    </row>
    <row r="756" spans="2:51" s="12" customFormat="1" ht="13.5">
      <c r="B756" s="215"/>
      <c r="C756" s="216"/>
      <c r="D756" s="217" t="s">
        <v>198</v>
      </c>
      <c r="E756" s="218" t="s">
        <v>21</v>
      </c>
      <c r="F756" s="219" t="s">
        <v>995</v>
      </c>
      <c r="G756" s="216"/>
      <c r="H756" s="220">
        <v>13.1</v>
      </c>
      <c r="I756" s="221"/>
      <c r="J756" s="216"/>
      <c r="K756" s="216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198</v>
      </c>
      <c r="AU756" s="226" t="s">
        <v>80</v>
      </c>
      <c r="AV756" s="12" t="s">
        <v>80</v>
      </c>
      <c r="AW756" s="12" t="s">
        <v>33</v>
      </c>
      <c r="AX756" s="12" t="s">
        <v>69</v>
      </c>
      <c r="AY756" s="226" t="s">
        <v>189</v>
      </c>
    </row>
    <row r="757" spans="2:51" s="13" customFormat="1" ht="13.5">
      <c r="B757" s="227"/>
      <c r="C757" s="228"/>
      <c r="D757" s="217" t="s">
        <v>198</v>
      </c>
      <c r="E757" s="242" t="s">
        <v>21</v>
      </c>
      <c r="F757" s="243" t="s">
        <v>200</v>
      </c>
      <c r="G757" s="228"/>
      <c r="H757" s="244">
        <v>391.2</v>
      </c>
      <c r="I757" s="233"/>
      <c r="J757" s="228"/>
      <c r="K757" s="228"/>
      <c r="L757" s="234"/>
      <c r="M757" s="235"/>
      <c r="N757" s="236"/>
      <c r="O757" s="236"/>
      <c r="P757" s="236"/>
      <c r="Q757" s="236"/>
      <c r="R757" s="236"/>
      <c r="S757" s="236"/>
      <c r="T757" s="237"/>
      <c r="AT757" s="238" t="s">
        <v>198</v>
      </c>
      <c r="AU757" s="238" t="s">
        <v>80</v>
      </c>
      <c r="AV757" s="13" t="s">
        <v>115</v>
      </c>
      <c r="AW757" s="13" t="s">
        <v>33</v>
      </c>
      <c r="AX757" s="13" t="s">
        <v>69</v>
      </c>
      <c r="AY757" s="238" t="s">
        <v>189</v>
      </c>
    </row>
    <row r="758" spans="2:51" s="15" customFormat="1" ht="13.5">
      <c r="B758" s="283"/>
      <c r="C758" s="284"/>
      <c r="D758" s="217" t="s">
        <v>198</v>
      </c>
      <c r="E758" s="285" t="s">
        <v>21</v>
      </c>
      <c r="F758" s="286" t="s">
        <v>1297</v>
      </c>
      <c r="G758" s="284"/>
      <c r="H758" s="287" t="s">
        <v>21</v>
      </c>
      <c r="I758" s="288"/>
      <c r="J758" s="284"/>
      <c r="K758" s="284"/>
      <c r="L758" s="289"/>
      <c r="M758" s="290"/>
      <c r="N758" s="291"/>
      <c r="O758" s="291"/>
      <c r="P758" s="291"/>
      <c r="Q758" s="291"/>
      <c r="R758" s="291"/>
      <c r="S758" s="291"/>
      <c r="T758" s="292"/>
      <c r="AT758" s="293" t="s">
        <v>198</v>
      </c>
      <c r="AU758" s="293" t="s">
        <v>80</v>
      </c>
      <c r="AV758" s="15" t="s">
        <v>76</v>
      </c>
      <c r="AW758" s="15" t="s">
        <v>33</v>
      </c>
      <c r="AX758" s="15" t="s">
        <v>69</v>
      </c>
      <c r="AY758" s="293" t="s">
        <v>189</v>
      </c>
    </row>
    <row r="759" spans="2:51" s="12" customFormat="1" ht="13.5">
      <c r="B759" s="215"/>
      <c r="C759" s="216"/>
      <c r="D759" s="217" t="s">
        <v>198</v>
      </c>
      <c r="E759" s="218" t="s">
        <v>21</v>
      </c>
      <c r="F759" s="219" t="s">
        <v>1278</v>
      </c>
      <c r="G759" s="216"/>
      <c r="H759" s="220">
        <v>24.2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198</v>
      </c>
      <c r="AU759" s="226" t="s">
        <v>80</v>
      </c>
      <c r="AV759" s="12" t="s">
        <v>80</v>
      </c>
      <c r="AW759" s="12" t="s">
        <v>33</v>
      </c>
      <c r="AX759" s="12" t="s">
        <v>69</v>
      </c>
      <c r="AY759" s="226" t="s">
        <v>189</v>
      </c>
    </row>
    <row r="760" spans="2:51" s="12" customFormat="1" ht="13.5">
      <c r="B760" s="215"/>
      <c r="C760" s="216"/>
      <c r="D760" s="217" t="s">
        <v>198</v>
      </c>
      <c r="E760" s="218" t="s">
        <v>21</v>
      </c>
      <c r="F760" s="219" t="s">
        <v>1273</v>
      </c>
      <c r="G760" s="216"/>
      <c r="H760" s="220">
        <v>24.7</v>
      </c>
      <c r="I760" s="221"/>
      <c r="J760" s="216"/>
      <c r="K760" s="216"/>
      <c r="L760" s="222"/>
      <c r="M760" s="223"/>
      <c r="N760" s="224"/>
      <c r="O760" s="224"/>
      <c r="P760" s="224"/>
      <c r="Q760" s="224"/>
      <c r="R760" s="224"/>
      <c r="S760" s="224"/>
      <c r="T760" s="225"/>
      <c r="AT760" s="226" t="s">
        <v>198</v>
      </c>
      <c r="AU760" s="226" t="s">
        <v>80</v>
      </c>
      <c r="AV760" s="12" t="s">
        <v>80</v>
      </c>
      <c r="AW760" s="12" t="s">
        <v>33</v>
      </c>
      <c r="AX760" s="12" t="s">
        <v>69</v>
      </c>
      <c r="AY760" s="226" t="s">
        <v>189</v>
      </c>
    </row>
    <row r="761" spans="2:51" s="12" customFormat="1" ht="13.5">
      <c r="B761" s="215"/>
      <c r="C761" s="216"/>
      <c r="D761" s="217" t="s">
        <v>198</v>
      </c>
      <c r="E761" s="218" t="s">
        <v>21</v>
      </c>
      <c r="F761" s="219" t="s">
        <v>1274</v>
      </c>
      <c r="G761" s="216"/>
      <c r="H761" s="220">
        <v>21.9</v>
      </c>
      <c r="I761" s="221"/>
      <c r="J761" s="216"/>
      <c r="K761" s="216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198</v>
      </c>
      <c r="AU761" s="226" t="s">
        <v>80</v>
      </c>
      <c r="AV761" s="12" t="s">
        <v>80</v>
      </c>
      <c r="AW761" s="12" t="s">
        <v>33</v>
      </c>
      <c r="AX761" s="12" t="s">
        <v>69</v>
      </c>
      <c r="AY761" s="226" t="s">
        <v>189</v>
      </c>
    </row>
    <row r="762" spans="2:51" s="12" customFormat="1" ht="13.5">
      <c r="B762" s="215"/>
      <c r="C762" s="216"/>
      <c r="D762" s="217" t="s">
        <v>198</v>
      </c>
      <c r="E762" s="218" t="s">
        <v>21</v>
      </c>
      <c r="F762" s="219" t="s">
        <v>1275</v>
      </c>
      <c r="G762" s="216"/>
      <c r="H762" s="220">
        <v>22.2</v>
      </c>
      <c r="I762" s="221"/>
      <c r="J762" s="216"/>
      <c r="K762" s="216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198</v>
      </c>
      <c r="AU762" s="226" t="s">
        <v>80</v>
      </c>
      <c r="AV762" s="12" t="s">
        <v>80</v>
      </c>
      <c r="AW762" s="12" t="s">
        <v>33</v>
      </c>
      <c r="AX762" s="12" t="s">
        <v>69</v>
      </c>
      <c r="AY762" s="226" t="s">
        <v>189</v>
      </c>
    </row>
    <row r="763" spans="2:51" s="12" customFormat="1" ht="13.5">
      <c r="B763" s="215"/>
      <c r="C763" s="216"/>
      <c r="D763" s="217" t="s">
        <v>198</v>
      </c>
      <c r="E763" s="218" t="s">
        <v>21</v>
      </c>
      <c r="F763" s="219" t="s">
        <v>1279</v>
      </c>
      <c r="G763" s="216"/>
      <c r="H763" s="220">
        <v>11.7</v>
      </c>
      <c r="I763" s="221"/>
      <c r="J763" s="216"/>
      <c r="K763" s="216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198</v>
      </c>
      <c r="AU763" s="226" t="s">
        <v>80</v>
      </c>
      <c r="AV763" s="12" t="s">
        <v>80</v>
      </c>
      <c r="AW763" s="12" t="s">
        <v>33</v>
      </c>
      <c r="AX763" s="12" t="s">
        <v>69</v>
      </c>
      <c r="AY763" s="226" t="s">
        <v>189</v>
      </c>
    </row>
    <row r="764" spans="2:51" s="12" customFormat="1" ht="13.5">
      <c r="B764" s="215"/>
      <c r="C764" s="216"/>
      <c r="D764" s="217" t="s">
        <v>198</v>
      </c>
      <c r="E764" s="218" t="s">
        <v>21</v>
      </c>
      <c r="F764" s="219" t="s">
        <v>996</v>
      </c>
      <c r="G764" s="216"/>
      <c r="H764" s="220">
        <v>25.4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198</v>
      </c>
      <c r="AU764" s="226" t="s">
        <v>80</v>
      </c>
      <c r="AV764" s="12" t="s">
        <v>80</v>
      </c>
      <c r="AW764" s="12" t="s">
        <v>33</v>
      </c>
      <c r="AX764" s="12" t="s">
        <v>69</v>
      </c>
      <c r="AY764" s="226" t="s">
        <v>189</v>
      </c>
    </row>
    <row r="765" spans="2:51" s="12" customFormat="1" ht="13.5">
      <c r="B765" s="215"/>
      <c r="C765" s="216"/>
      <c r="D765" s="217" t="s">
        <v>198</v>
      </c>
      <c r="E765" s="218" t="s">
        <v>21</v>
      </c>
      <c r="F765" s="219" t="s">
        <v>1260</v>
      </c>
      <c r="G765" s="216"/>
      <c r="H765" s="220">
        <v>8.5</v>
      </c>
      <c r="I765" s="221"/>
      <c r="J765" s="216"/>
      <c r="K765" s="216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198</v>
      </c>
      <c r="AU765" s="226" t="s">
        <v>80</v>
      </c>
      <c r="AV765" s="12" t="s">
        <v>80</v>
      </c>
      <c r="AW765" s="12" t="s">
        <v>33</v>
      </c>
      <c r="AX765" s="12" t="s">
        <v>69</v>
      </c>
      <c r="AY765" s="226" t="s">
        <v>189</v>
      </c>
    </row>
    <row r="766" spans="2:51" s="12" customFormat="1" ht="13.5">
      <c r="B766" s="215"/>
      <c r="C766" s="216"/>
      <c r="D766" s="217" t="s">
        <v>198</v>
      </c>
      <c r="E766" s="218" t="s">
        <v>21</v>
      </c>
      <c r="F766" s="219" t="s">
        <v>1280</v>
      </c>
      <c r="G766" s="216"/>
      <c r="H766" s="220">
        <v>10.5</v>
      </c>
      <c r="I766" s="221"/>
      <c r="J766" s="216"/>
      <c r="K766" s="216"/>
      <c r="L766" s="222"/>
      <c r="M766" s="223"/>
      <c r="N766" s="224"/>
      <c r="O766" s="224"/>
      <c r="P766" s="224"/>
      <c r="Q766" s="224"/>
      <c r="R766" s="224"/>
      <c r="S766" s="224"/>
      <c r="T766" s="225"/>
      <c r="AT766" s="226" t="s">
        <v>198</v>
      </c>
      <c r="AU766" s="226" t="s">
        <v>80</v>
      </c>
      <c r="AV766" s="12" t="s">
        <v>80</v>
      </c>
      <c r="AW766" s="12" t="s">
        <v>33</v>
      </c>
      <c r="AX766" s="12" t="s">
        <v>69</v>
      </c>
      <c r="AY766" s="226" t="s">
        <v>189</v>
      </c>
    </row>
    <row r="767" spans="2:51" s="12" customFormat="1" ht="13.5">
      <c r="B767" s="215"/>
      <c r="C767" s="216"/>
      <c r="D767" s="217" t="s">
        <v>198</v>
      </c>
      <c r="E767" s="218" t="s">
        <v>21</v>
      </c>
      <c r="F767" s="219" t="s">
        <v>1261</v>
      </c>
      <c r="G767" s="216"/>
      <c r="H767" s="220">
        <v>9.7</v>
      </c>
      <c r="I767" s="221"/>
      <c r="J767" s="216"/>
      <c r="K767" s="216"/>
      <c r="L767" s="222"/>
      <c r="M767" s="223"/>
      <c r="N767" s="224"/>
      <c r="O767" s="224"/>
      <c r="P767" s="224"/>
      <c r="Q767" s="224"/>
      <c r="R767" s="224"/>
      <c r="S767" s="224"/>
      <c r="T767" s="225"/>
      <c r="AT767" s="226" t="s">
        <v>198</v>
      </c>
      <c r="AU767" s="226" t="s">
        <v>80</v>
      </c>
      <c r="AV767" s="12" t="s">
        <v>80</v>
      </c>
      <c r="AW767" s="12" t="s">
        <v>33</v>
      </c>
      <c r="AX767" s="12" t="s">
        <v>69</v>
      </c>
      <c r="AY767" s="226" t="s">
        <v>189</v>
      </c>
    </row>
    <row r="768" spans="2:51" s="12" customFormat="1" ht="13.5">
      <c r="B768" s="215"/>
      <c r="C768" s="216"/>
      <c r="D768" s="217" t="s">
        <v>198</v>
      </c>
      <c r="E768" s="218" t="s">
        <v>21</v>
      </c>
      <c r="F768" s="219" t="s">
        <v>1281</v>
      </c>
      <c r="G768" s="216"/>
      <c r="H768" s="220">
        <v>10.6</v>
      </c>
      <c r="I768" s="221"/>
      <c r="J768" s="216"/>
      <c r="K768" s="216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198</v>
      </c>
      <c r="AU768" s="226" t="s">
        <v>80</v>
      </c>
      <c r="AV768" s="12" t="s">
        <v>80</v>
      </c>
      <c r="AW768" s="12" t="s">
        <v>33</v>
      </c>
      <c r="AX768" s="12" t="s">
        <v>69</v>
      </c>
      <c r="AY768" s="226" t="s">
        <v>189</v>
      </c>
    </row>
    <row r="769" spans="2:51" s="12" customFormat="1" ht="13.5">
      <c r="B769" s="215"/>
      <c r="C769" s="216"/>
      <c r="D769" s="217" t="s">
        <v>198</v>
      </c>
      <c r="E769" s="218" t="s">
        <v>21</v>
      </c>
      <c r="F769" s="219" t="s">
        <v>1282</v>
      </c>
      <c r="G769" s="216"/>
      <c r="H769" s="220">
        <v>18.3</v>
      </c>
      <c r="I769" s="221"/>
      <c r="J769" s="216"/>
      <c r="K769" s="216"/>
      <c r="L769" s="222"/>
      <c r="M769" s="223"/>
      <c r="N769" s="224"/>
      <c r="O769" s="224"/>
      <c r="P769" s="224"/>
      <c r="Q769" s="224"/>
      <c r="R769" s="224"/>
      <c r="S769" s="224"/>
      <c r="T769" s="225"/>
      <c r="AT769" s="226" t="s">
        <v>198</v>
      </c>
      <c r="AU769" s="226" t="s">
        <v>80</v>
      </c>
      <c r="AV769" s="12" t="s">
        <v>80</v>
      </c>
      <c r="AW769" s="12" t="s">
        <v>33</v>
      </c>
      <c r="AX769" s="12" t="s">
        <v>69</v>
      </c>
      <c r="AY769" s="226" t="s">
        <v>189</v>
      </c>
    </row>
    <row r="770" spans="2:51" s="12" customFormat="1" ht="13.5">
      <c r="B770" s="215"/>
      <c r="C770" s="216"/>
      <c r="D770" s="217" t="s">
        <v>198</v>
      </c>
      <c r="E770" s="218" t="s">
        <v>21</v>
      </c>
      <c r="F770" s="219" t="s">
        <v>997</v>
      </c>
      <c r="G770" s="216"/>
      <c r="H770" s="220">
        <v>7</v>
      </c>
      <c r="I770" s="221"/>
      <c r="J770" s="216"/>
      <c r="K770" s="216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198</v>
      </c>
      <c r="AU770" s="226" t="s">
        <v>80</v>
      </c>
      <c r="AV770" s="12" t="s">
        <v>80</v>
      </c>
      <c r="AW770" s="12" t="s">
        <v>33</v>
      </c>
      <c r="AX770" s="12" t="s">
        <v>69</v>
      </c>
      <c r="AY770" s="226" t="s">
        <v>189</v>
      </c>
    </row>
    <row r="771" spans="2:51" s="12" customFormat="1" ht="13.5">
      <c r="B771" s="215"/>
      <c r="C771" s="216"/>
      <c r="D771" s="217" t="s">
        <v>198</v>
      </c>
      <c r="E771" s="218" t="s">
        <v>21</v>
      </c>
      <c r="F771" s="219" t="s">
        <v>999</v>
      </c>
      <c r="G771" s="216"/>
      <c r="H771" s="220">
        <v>2.7</v>
      </c>
      <c r="I771" s="221"/>
      <c r="J771" s="216"/>
      <c r="K771" s="216"/>
      <c r="L771" s="222"/>
      <c r="M771" s="223"/>
      <c r="N771" s="224"/>
      <c r="O771" s="224"/>
      <c r="P771" s="224"/>
      <c r="Q771" s="224"/>
      <c r="R771" s="224"/>
      <c r="S771" s="224"/>
      <c r="T771" s="225"/>
      <c r="AT771" s="226" t="s">
        <v>198</v>
      </c>
      <c r="AU771" s="226" t="s">
        <v>80</v>
      </c>
      <c r="AV771" s="12" t="s">
        <v>80</v>
      </c>
      <c r="AW771" s="12" t="s">
        <v>33</v>
      </c>
      <c r="AX771" s="12" t="s">
        <v>69</v>
      </c>
      <c r="AY771" s="226" t="s">
        <v>189</v>
      </c>
    </row>
    <row r="772" spans="2:51" s="12" customFormat="1" ht="13.5">
      <c r="B772" s="215"/>
      <c r="C772" s="216"/>
      <c r="D772" s="217" t="s">
        <v>198</v>
      </c>
      <c r="E772" s="218" t="s">
        <v>21</v>
      </c>
      <c r="F772" s="219" t="s">
        <v>1000</v>
      </c>
      <c r="G772" s="216"/>
      <c r="H772" s="220">
        <v>2.7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198</v>
      </c>
      <c r="AU772" s="226" t="s">
        <v>80</v>
      </c>
      <c r="AV772" s="12" t="s">
        <v>80</v>
      </c>
      <c r="AW772" s="12" t="s">
        <v>33</v>
      </c>
      <c r="AX772" s="12" t="s">
        <v>69</v>
      </c>
      <c r="AY772" s="226" t="s">
        <v>189</v>
      </c>
    </row>
    <row r="773" spans="2:51" s="13" customFormat="1" ht="13.5">
      <c r="B773" s="227"/>
      <c r="C773" s="228"/>
      <c r="D773" s="217" t="s">
        <v>198</v>
      </c>
      <c r="E773" s="242" t="s">
        <v>21</v>
      </c>
      <c r="F773" s="243" t="s">
        <v>200</v>
      </c>
      <c r="G773" s="228"/>
      <c r="H773" s="244">
        <v>200.1</v>
      </c>
      <c r="I773" s="233"/>
      <c r="J773" s="228"/>
      <c r="K773" s="228"/>
      <c r="L773" s="234"/>
      <c r="M773" s="235"/>
      <c r="N773" s="236"/>
      <c r="O773" s="236"/>
      <c r="P773" s="236"/>
      <c r="Q773" s="236"/>
      <c r="R773" s="236"/>
      <c r="S773" s="236"/>
      <c r="T773" s="237"/>
      <c r="AT773" s="238" t="s">
        <v>198</v>
      </c>
      <c r="AU773" s="238" t="s">
        <v>80</v>
      </c>
      <c r="AV773" s="13" t="s">
        <v>115</v>
      </c>
      <c r="AW773" s="13" t="s">
        <v>33</v>
      </c>
      <c r="AX773" s="13" t="s">
        <v>69</v>
      </c>
      <c r="AY773" s="238" t="s">
        <v>189</v>
      </c>
    </row>
    <row r="774" spans="2:51" s="12" customFormat="1" ht="13.5">
      <c r="B774" s="215"/>
      <c r="C774" s="216"/>
      <c r="D774" s="217" t="s">
        <v>198</v>
      </c>
      <c r="E774" s="218" t="s">
        <v>21</v>
      </c>
      <c r="F774" s="219" t="s">
        <v>1283</v>
      </c>
      <c r="G774" s="216"/>
      <c r="H774" s="220">
        <v>24.2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198</v>
      </c>
      <c r="AU774" s="226" t="s">
        <v>80</v>
      </c>
      <c r="AV774" s="12" t="s">
        <v>80</v>
      </c>
      <c r="AW774" s="12" t="s">
        <v>33</v>
      </c>
      <c r="AX774" s="12" t="s">
        <v>69</v>
      </c>
      <c r="AY774" s="226" t="s">
        <v>189</v>
      </c>
    </row>
    <row r="775" spans="2:51" s="12" customFormat="1" ht="13.5">
      <c r="B775" s="215"/>
      <c r="C775" s="216"/>
      <c r="D775" s="217" t="s">
        <v>198</v>
      </c>
      <c r="E775" s="218" t="s">
        <v>21</v>
      </c>
      <c r="F775" s="219" t="s">
        <v>1284</v>
      </c>
      <c r="G775" s="216"/>
      <c r="H775" s="220">
        <v>24.7</v>
      </c>
      <c r="I775" s="221"/>
      <c r="J775" s="216"/>
      <c r="K775" s="216"/>
      <c r="L775" s="222"/>
      <c r="M775" s="223"/>
      <c r="N775" s="224"/>
      <c r="O775" s="224"/>
      <c r="P775" s="224"/>
      <c r="Q775" s="224"/>
      <c r="R775" s="224"/>
      <c r="S775" s="224"/>
      <c r="T775" s="225"/>
      <c r="AT775" s="226" t="s">
        <v>198</v>
      </c>
      <c r="AU775" s="226" t="s">
        <v>80</v>
      </c>
      <c r="AV775" s="12" t="s">
        <v>80</v>
      </c>
      <c r="AW775" s="12" t="s">
        <v>33</v>
      </c>
      <c r="AX775" s="12" t="s">
        <v>69</v>
      </c>
      <c r="AY775" s="226" t="s">
        <v>189</v>
      </c>
    </row>
    <row r="776" spans="2:51" s="12" customFormat="1" ht="13.5">
      <c r="B776" s="215"/>
      <c r="C776" s="216"/>
      <c r="D776" s="217" t="s">
        <v>198</v>
      </c>
      <c r="E776" s="218" t="s">
        <v>21</v>
      </c>
      <c r="F776" s="219" t="s">
        <v>1285</v>
      </c>
      <c r="G776" s="216"/>
      <c r="H776" s="220">
        <v>24.9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198</v>
      </c>
      <c r="AU776" s="226" t="s">
        <v>80</v>
      </c>
      <c r="AV776" s="12" t="s">
        <v>80</v>
      </c>
      <c r="AW776" s="12" t="s">
        <v>33</v>
      </c>
      <c r="AX776" s="12" t="s">
        <v>69</v>
      </c>
      <c r="AY776" s="226" t="s">
        <v>189</v>
      </c>
    </row>
    <row r="777" spans="2:51" s="12" customFormat="1" ht="13.5">
      <c r="B777" s="215"/>
      <c r="C777" s="216"/>
      <c r="D777" s="217" t="s">
        <v>198</v>
      </c>
      <c r="E777" s="218" t="s">
        <v>21</v>
      </c>
      <c r="F777" s="219" t="s">
        <v>1276</v>
      </c>
      <c r="G777" s="216"/>
      <c r="H777" s="220">
        <v>25.2</v>
      </c>
      <c r="I777" s="221"/>
      <c r="J777" s="216"/>
      <c r="K777" s="216"/>
      <c r="L777" s="222"/>
      <c r="M777" s="223"/>
      <c r="N777" s="224"/>
      <c r="O777" s="224"/>
      <c r="P777" s="224"/>
      <c r="Q777" s="224"/>
      <c r="R777" s="224"/>
      <c r="S777" s="224"/>
      <c r="T777" s="225"/>
      <c r="AT777" s="226" t="s">
        <v>198</v>
      </c>
      <c r="AU777" s="226" t="s">
        <v>80</v>
      </c>
      <c r="AV777" s="12" t="s">
        <v>80</v>
      </c>
      <c r="AW777" s="12" t="s">
        <v>33</v>
      </c>
      <c r="AX777" s="12" t="s">
        <v>69</v>
      </c>
      <c r="AY777" s="226" t="s">
        <v>189</v>
      </c>
    </row>
    <row r="778" spans="2:51" s="12" customFormat="1" ht="13.5">
      <c r="B778" s="215"/>
      <c r="C778" s="216"/>
      <c r="D778" s="217" t="s">
        <v>198</v>
      </c>
      <c r="E778" s="218" t="s">
        <v>21</v>
      </c>
      <c r="F778" s="219" t="s">
        <v>1262</v>
      </c>
      <c r="G778" s="216"/>
      <c r="H778" s="220">
        <v>5.8</v>
      </c>
      <c r="I778" s="221"/>
      <c r="J778" s="216"/>
      <c r="K778" s="216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198</v>
      </c>
      <c r="AU778" s="226" t="s">
        <v>80</v>
      </c>
      <c r="AV778" s="12" t="s">
        <v>80</v>
      </c>
      <c r="AW778" s="12" t="s">
        <v>33</v>
      </c>
      <c r="AX778" s="12" t="s">
        <v>69</v>
      </c>
      <c r="AY778" s="226" t="s">
        <v>189</v>
      </c>
    </row>
    <row r="779" spans="2:51" s="12" customFormat="1" ht="13.5">
      <c r="B779" s="215"/>
      <c r="C779" s="216"/>
      <c r="D779" s="217" t="s">
        <v>198</v>
      </c>
      <c r="E779" s="218" t="s">
        <v>21</v>
      </c>
      <c r="F779" s="219" t="s">
        <v>1263</v>
      </c>
      <c r="G779" s="216"/>
      <c r="H779" s="220">
        <v>5.8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198</v>
      </c>
      <c r="AU779" s="226" t="s">
        <v>80</v>
      </c>
      <c r="AV779" s="12" t="s">
        <v>80</v>
      </c>
      <c r="AW779" s="12" t="s">
        <v>33</v>
      </c>
      <c r="AX779" s="12" t="s">
        <v>69</v>
      </c>
      <c r="AY779" s="226" t="s">
        <v>189</v>
      </c>
    </row>
    <row r="780" spans="2:51" s="12" customFormat="1" ht="13.5">
      <c r="B780" s="215"/>
      <c r="C780" s="216"/>
      <c r="D780" s="217" t="s">
        <v>198</v>
      </c>
      <c r="E780" s="218" t="s">
        <v>21</v>
      </c>
      <c r="F780" s="219" t="s">
        <v>1286</v>
      </c>
      <c r="G780" s="216"/>
      <c r="H780" s="220">
        <v>6.8</v>
      </c>
      <c r="I780" s="221"/>
      <c r="J780" s="216"/>
      <c r="K780" s="216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198</v>
      </c>
      <c r="AU780" s="226" t="s">
        <v>80</v>
      </c>
      <c r="AV780" s="12" t="s">
        <v>80</v>
      </c>
      <c r="AW780" s="12" t="s">
        <v>33</v>
      </c>
      <c r="AX780" s="12" t="s">
        <v>69</v>
      </c>
      <c r="AY780" s="226" t="s">
        <v>189</v>
      </c>
    </row>
    <row r="781" spans="2:51" s="12" customFormat="1" ht="13.5">
      <c r="B781" s="215"/>
      <c r="C781" s="216"/>
      <c r="D781" s="217" t="s">
        <v>198</v>
      </c>
      <c r="E781" s="218" t="s">
        <v>21</v>
      </c>
      <c r="F781" s="219" t="s">
        <v>1287</v>
      </c>
      <c r="G781" s="216"/>
      <c r="H781" s="220">
        <v>13.9</v>
      </c>
      <c r="I781" s="221"/>
      <c r="J781" s="216"/>
      <c r="K781" s="216"/>
      <c r="L781" s="222"/>
      <c r="M781" s="223"/>
      <c r="N781" s="224"/>
      <c r="O781" s="224"/>
      <c r="P781" s="224"/>
      <c r="Q781" s="224"/>
      <c r="R781" s="224"/>
      <c r="S781" s="224"/>
      <c r="T781" s="225"/>
      <c r="AT781" s="226" t="s">
        <v>198</v>
      </c>
      <c r="AU781" s="226" t="s">
        <v>80</v>
      </c>
      <c r="AV781" s="12" t="s">
        <v>80</v>
      </c>
      <c r="AW781" s="12" t="s">
        <v>33</v>
      </c>
      <c r="AX781" s="12" t="s">
        <v>69</v>
      </c>
      <c r="AY781" s="226" t="s">
        <v>189</v>
      </c>
    </row>
    <row r="782" spans="2:51" s="12" customFormat="1" ht="13.5">
      <c r="B782" s="215"/>
      <c r="C782" s="216"/>
      <c r="D782" s="217" t="s">
        <v>198</v>
      </c>
      <c r="E782" s="218" t="s">
        <v>21</v>
      </c>
      <c r="F782" s="219" t="s">
        <v>1264</v>
      </c>
      <c r="G782" s="216"/>
      <c r="H782" s="220">
        <v>5.8</v>
      </c>
      <c r="I782" s="221"/>
      <c r="J782" s="216"/>
      <c r="K782" s="216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198</v>
      </c>
      <c r="AU782" s="226" t="s">
        <v>80</v>
      </c>
      <c r="AV782" s="12" t="s">
        <v>80</v>
      </c>
      <c r="AW782" s="12" t="s">
        <v>33</v>
      </c>
      <c r="AX782" s="12" t="s">
        <v>69</v>
      </c>
      <c r="AY782" s="226" t="s">
        <v>189</v>
      </c>
    </row>
    <row r="783" spans="2:51" s="12" customFormat="1" ht="13.5">
      <c r="B783" s="215"/>
      <c r="C783" s="216"/>
      <c r="D783" s="217" t="s">
        <v>198</v>
      </c>
      <c r="E783" s="218" t="s">
        <v>21</v>
      </c>
      <c r="F783" s="219" t="s">
        <v>1265</v>
      </c>
      <c r="G783" s="216"/>
      <c r="H783" s="220">
        <v>8.8</v>
      </c>
      <c r="I783" s="221"/>
      <c r="J783" s="216"/>
      <c r="K783" s="216"/>
      <c r="L783" s="222"/>
      <c r="M783" s="223"/>
      <c r="N783" s="224"/>
      <c r="O783" s="224"/>
      <c r="P783" s="224"/>
      <c r="Q783" s="224"/>
      <c r="R783" s="224"/>
      <c r="S783" s="224"/>
      <c r="T783" s="225"/>
      <c r="AT783" s="226" t="s">
        <v>198</v>
      </c>
      <c r="AU783" s="226" t="s">
        <v>80</v>
      </c>
      <c r="AV783" s="12" t="s">
        <v>80</v>
      </c>
      <c r="AW783" s="12" t="s">
        <v>33</v>
      </c>
      <c r="AX783" s="12" t="s">
        <v>69</v>
      </c>
      <c r="AY783" s="226" t="s">
        <v>189</v>
      </c>
    </row>
    <row r="784" spans="2:51" s="12" customFormat="1" ht="13.5">
      <c r="B784" s="215"/>
      <c r="C784" s="216"/>
      <c r="D784" s="217" t="s">
        <v>198</v>
      </c>
      <c r="E784" s="218" t="s">
        <v>21</v>
      </c>
      <c r="F784" s="219" t="s">
        <v>1001</v>
      </c>
      <c r="G784" s="216"/>
      <c r="H784" s="220">
        <v>9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198</v>
      </c>
      <c r="AU784" s="226" t="s">
        <v>80</v>
      </c>
      <c r="AV784" s="12" t="s">
        <v>80</v>
      </c>
      <c r="AW784" s="12" t="s">
        <v>33</v>
      </c>
      <c r="AX784" s="12" t="s">
        <v>69</v>
      </c>
      <c r="AY784" s="226" t="s">
        <v>189</v>
      </c>
    </row>
    <row r="785" spans="2:51" s="12" customFormat="1" ht="13.5">
      <c r="B785" s="215"/>
      <c r="C785" s="216"/>
      <c r="D785" s="217" t="s">
        <v>198</v>
      </c>
      <c r="E785" s="218" t="s">
        <v>21</v>
      </c>
      <c r="F785" s="219" t="s">
        <v>1002</v>
      </c>
      <c r="G785" s="216"/>
      <c r="H785" s="220">
        <v>4.1</v>
      </c>
      <c r="I785" s="221"/>
      <c r="J785" s="216"/>
      <c r="K785" s="216"/>
      <c r="L785" s="222"/>
      <c r="M785" s="223"/>
      <c r="N785" s="224"/>
      <c r="O785" s="224"/>
      <c r="P785" s="224"/>
      <c r="Q785" s="224"/>
      <c r="R785" s="224"/>
      <c r="S785" s="224"/>
      <c r="T785" s="225"/>
      <c r="AT785" s="226" t="s">
        <v>198</v>
      </c>
      <c r="AU785" s="226" t="s">
        <v>80</v>
      </c>
      <c r="AV785" s="12" t="s">
        <v>80</v>
      </c>
      <c r="AW785" s="12" t="s">
        <v>33</v>
      </c>
      <c r="AX785" s="12" t="s">
        <v>69</v>
      </c>
      <c r="AY785" s="226" t="s">
        <v>189</v>
      </c>
    </row>
    <row r="786" spans="2:51" s="12" customFormat="1" ht="13.5">
      <c r="B786" s="215"/>
      <c r="C786" s="216"/>
      <c r="D786" s="217" t="s">
        <v>198</v>
      </c>
      <c r="E786" s="218" t="s">
        <v>21</v>
      </c>
      <c r="F786" s="219" t="s">
        <v>1003</v>
      </c>
      <c r="G786" s="216"/>
      <c r="H786" s="220">
        <v>25.4</v>
      </c>
      <c r="I786" s="221"/>
      <c r="J786" s="216"/>
      <c r="K786" s="216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198</v>
      </c>
      <c r="AU786" s="226" t="s">
        <v>80</v>
      </c>
      <c r="AV786" s="12" t="s">
        <v>80</v>
      </c>
      <c r="AW786" s="12" t="s">
        <v>33</v>
      </c>
      <c r="AX786" s="12" t="s">
        <v>69</v>
      </c>
      <c r="AY786" s="226" t="s">
        <v>189</v>
      </c>
    </row>
    <row r="787" spans="2:51" s="12" customFormat="1" ht="13.5">
      <c r="B787" s="215"/>
      <c r="C787" s="216"/>
      <c r="D787" s="217" t="s">
        <v>198</v>
      </c>
      <c r="E787" s="218" t="s">
        <v>21</v>
      </c>
      <c r="F787" s="219" t="s">
        <v>1288</v>
      </c>
      <c r="G787" s="216"/>
      <c r="H787" s="220">
        <v>19.6</v>
      </c>
      <c r="I787" s="221"/>
      <c r="J787" s="216"/>
      <c r="K787" s="216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198</v>
      </c>
      <c r="AU787" s="226" t="s">
        <v>80</v>
      </c>
      <c r="AV787" s="12" t="s">
        <v>80</v>
      </c>
      <c r="AW787" s="12" t="s">
        <v>33</v>
      </c>
      <c r="AX787" s="12" t="s">
        <v>69</v>
      </c>
      <c r="AY787" s="226" t="s">
        <v>189</v>
      </c>
    </row>
    <row r="788" spans="2:51" s="12" customFormat="1" ht="13.5">
      <c r="B788" s="215"/>
      <c r="C788" s="216"/>
      <c r="D788" s="217" t="s">
        <v>198</v>
      </c>
      <c r="E788" s="218" t="s">
        <v>21</v>
      </c>
      <c r="F788" s="219" t="s">
        <v>1289</v>
      </c>
      <c r="G788" s="216"/>
      <c r="H788" s="220">
        <v>30.1</v>
      </c>
      <c r="I788" s="221"/>
      <c r="J788" s="216"/>
      <c r="K788" s="216"/>
      <c r="L788" s="222"/>
      <c r="M788" s="223"/>
      <c r="N788" s="224"/>
      <c r="O788" s="224"/>
      <c r="P788" s="224"/>
      <c r="Q788" s="224"/>
      <c r="R788" s="224"/>
      <c r="S788" s="224"/>
      <c r="T788" s="225"/>
      <c r="AT788" s="226" t="s">
        <v>198</v>
      </c>
      <c r="AU788" s="226" t="s">
        <v>80</v>
      </c>
      <c r="AV788" s="12" t="s">
        <v>80</v>
      </c>
      <c r="AW788" s="12" t="s">
        <v>33</v>
      </c>
      <c r="AX788" s="12" t="s">
        <v>69</v>
      </c>
      <c r="AY788" s="226" t="s">
        <v>189</v>
      </c>
    </row>
    <row r="789" spans="2:51" s="12" customFormat="1" ht="13.5">
      <c r="B789" s="215"/>
      <c r="C789" s="216"/>
      <c r="D789" s="217" t="s">
        <v>198</v>
      </c>
      <c r="E789" s="218" t="s">
        <v>21</v>
      </c>
      <c r="F789" s="219" t="s">
        <v>1290</v>
      </c>
      <c r="G789" s="216"/>
      <c r="H789" s="220">
        <v>62.5</v>
      </c>
      <c r="I789" s="221"/>
      <c r="J789" s="216"/>
      <c r="K789" s="216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198</v>
      </c>
      <c r="AU789" s="226" t="s">
        <v>80</v>
      </c>
      <c r="AV789" s="12" t="s">
        <v>80</v>
      </c>
      <c r="AW789" s="12" t="s">
        <v>33</v>
      </c>
      <c r="AX789" s="12" t="s">
        <v>69</v>
      </c>
      <c r="AY789" s="226" t="s">
        <v>189</v>
      </c>
    </row>
    <row r="790" spans="2:51" s="12" customFormat="1" ht="13.5">
      <c r="B790" s="215"/>
      <c r="C790" s="216"/>
      <c r="D790" s="217" t="s">
        <v>198</v>
      </c>
      <c r="E790" s="218" t="s">
        <v>21</v>
      </c>
      <c r="F790" s="219" t="s">
        <v>1266</v>
      </c>
      <c r="G790" s="216"/>
      <c r="H790" s="220">
        <v>3.9</v>
      </c>
      <c r="I790" s="221"/>
      <c r="J790" s="216"/>
      <c r="K790" s="216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198</v>
      </c>
      <c r="AU790" s="226" t="s">
        <v>80</v>
      </c>
      <c r="AV790" s="12" t="s">
        <v>80</v>
      </c>
      <c r="AW790" s="12" t="s">
        <v>33</v>
      </c>
      <c r="AX790" s="12" t="s">
        <v>69</v>
      </c>
      <c r="AY790" s="226" t="s">
        <v>189</v>
      </c>
    </row>
    <row r="791" spans="2:51" s="12" customFormat="1" ht="13.5">
      <c r="B791" s="215"/>
      <c r="C791" s="216"/>
      <c r="D791" s="217" t="s">
        <v>198</v>
      </c>
      <c r="E791" s="218" t="s">
        <v>21</v>
      </c>
      <c r="F791" s="219" t="s">
        <v>1267</v>
      </c>
      <c r="G791" s="216"/>
      <c r="H791" s="220">
        <v>6.6</v>
      </c>
      <c r="I791" s="221"/>
      <c r="J791" s="216"/>
      <c r="K791" s="216"/>
      <c r="L791" s="222"/>
      <c r="M791" s="223"/>
      <c r="N791" s="224"/>
      <c r="O791" s="224"/>
      <c r="P791" s="224"/>
      <c r="Q791" s="224"/>
      <c r="R791" s="224"/>
      <c r="S791" s="224"/>
      <c r="T791" s="225"/>
      <c r="AT791" s="226" t="s">
        <v>198</v>
      </c>
      <c r="AU791" s="226" t="s">
        <v>80</v>
      </c>
      <c r="AV791" s="12" t="s">
        <v>80</v>
      </c>
      <c r="AW791" s="12" t="s">
        <v>33</v>
      </c>
      <c r="AX791" s="12" t="s">
        <v>69</v>
      </c>
      <c r="AY791" s="226" t="s">
        <v>189</v>
      </c>
    </row>
    <row r="792" spans="2:51" s="12" customFormat="1" ht="13.5">
      <c r="B792" s="215"/>
      <c r="C792" s="216"/>
      <c r="D792" s="217" t="s">
        <v>198</v>
      </c>
      <c r="E792" s="218" t="s">
        <v>21</v>
      </c>
      <c r="F792" s="219" t="s">
        <v>1268</v>
      </c>
      <c r="G792" s="216"/>
      <c r="H792" s="220">
        <v>13.3</v>
      </c>
      <c r="I792" s="221"/>
      <c r="J792" s="216"/>
      <c r="K792" s="216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198</v>
      </c>
      <c r="AU792" s="226" t="s">
        <v>80</v>
      </c>
      <c r="AV792" s="12" t="s">
        <v>80</v>
      </c>
      <c r="AW792" s="12" t="s">
        <v>33</v>
      </c>
      <c r="AX792" s="12" t="s">
        <v>69</v>
      </c>
      <c r="AY792" s="226" t="s">
        <v>189</v>
      </c>
    </row>
    <row r="793" spans="2:51" s="12" customFormat="1" ht="13.5">
      <c r="B793" s="215"/>
      <c r="C793" s="216"/>
      <c r="D793" s="217" t="s">
        <v>198</v>
      </c>
      <c r="E793" s="218" t="s">
        <v>21</v>
      </c>
      <c r="F793" s="219" t="s">
        <v>1291</v>
      </c>
      <c r="G793" s="216"/>
      <c r="H793" s="220">
        <v>29.2</v>
      </c>
      <c r="I793" s="221"/>
      <c r="J793" s="216"/>
      <c r="K793" s="216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198</v>
      </c>
      <c r="AU793" s="226" t="s">
        <v>80</v>
      </c>
      <c r="AV793" s="12" t="s">
        <v>80</v>
      </c>
      <c r="AW793" s="12" t="s">
        <v>33</v>
      </c>
      <c r="AX793" s="12" t="s">
        <v>69</v>
      </c>
      <c r="AY793" s="226" t="s">
        <v>189</v>
      </c>
    </row>
    <row r="794" spans="2:51" s="12" customFormat="1" ht="13.5">
      <c r="B794" s="215"/>
      <c r="C794" s="216"/>
      <c r="D794" s="217" t="s">
        <v>198</v>
      </c>
      <c r="E794" s="218" t="s">
        <v>21</v>
      </c>
      <c r="F794" s="219" t="s">
        <v>1292</v>
      </c>
      <c r="G794" s="216"/>
      <c r="H794" s="220">
        <v>20</v>
      </c>
      <c r="I794" s="221"/>
      <c r="J794" s="216"/>
      <c r="K794" s="216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198</v>
      </c>
      <c r="AU794" s="226" t="s">
        <v>80</v>
      </c>
      <c r="AV794" s="12" t="s">
        <v>80</v>
      </c>
      <c r="AW794" s="12" t="s">
        <v>33</v>
      </c>
      <c r="AX794" s="12" t="s">
        <v>69</v>
      </c>
      <c r="AY794" s="226" t="s">
        <v>189</v>
      </c>
    </row>
    <row r="795" spans="2:51" s="12" customFormat="1" ht="13.5">
      <c r="B795" s="215"/>
      <c r="C795" s="216"/>
      <c r="D795" s="217" t="s">
        <v>198</v>
      </c>
      <c r="E795" s="218" t="s">
        <v>21</v>
      </c>
      <c r="F795" s="219" t="s">
        <v>1004</v>
      </c>
      <c r="G795" s="216"/>
      <c r="H795" s="220">
        <v>7</v>
      </c>
      <c r="I795" s="221"/>
      <c r="J795" s="216"/>
      <c r="K795" s="216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198</v>
      </c>
      <c r="AU795" s="226" t="s">
        <v>80</v>
      </c>
      <c r="AV795" s="12" t="s">
        <v>80</v>
      </c>
      <c r="AW795" s="12" t="s">
        <v>33</v>
      </c>
      <c r="AX795" s="12" t="s">
        <v>69</v>
      </c>
      <c r="AY795" s="226" t="s">
        <v>189</v>
      </c>
    </row>
    <row r="796" spans="2:51" s="12" customFormat="1" ht="13.5">
      <c r="B796" s="215"/>
      <c r="C796" s="216"/>
      <c r="D796" s="217" t="s">
        <v>198</v>
      </c>
      <c r="E796" s="218" t="s">
        <v>21</v>
      </c>
      <c r="F796" s="219" t="s">
        <v>1006</v>
      </c>
      <c r="G796" s="216"/>
      <c r="H796" s="220">
        <v>8.7</v>
      </c>
      <c r="I796" s="221"/>
      <c r="J796" s="216"/>
      <c r="K796" s="216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198</v>
      </c>
      <c r="AU796" s="226" t="s">
        <v>80</v>
      </c>
      <c r="AV796" s="12" t="s">
        <v>80</v>
      </c>
      <c r="AW796" s="12" t="s">
        <v>33</v>
      </c>
      <c r="AX796" s="12" t="s">
        <v>69</v>
      </c>
      <c r="AY796" s="226" t="s">
        <v>189</v>
      </c>
    </row>
    <row r="797" spans="2:51" s="13" customFormat="1" ht="13.5">
      <c r="B797" s="227"/>
      <c r="C797" s="228"/>
      <c r="D797" s="217" t="s">
        <v>198</v>
      </c>
      <c r="E797" s="242" t="s">
        <v>21</v>
      </c>
      <c r="F797" s="243" t="s">
        <v>200</v>
      </c>
      <c r="G797" s="228"/>
      <c r="H797" s="244">
        <v>385.3</v>
      </c>
      <c r="I797" s="233"/>
      <c r="J797" s="228"/>
      <c r="K797" s="228"/>
      <c r="L797" s="234"/>
      <c r="M797" s="235"/>
      <c r="N797" s="236"/>
      <c r="O797" s="236"/>
      <c r="P797" s="236"/>
      <c r="Q797" s="236"/>
      <c r="R797" s="236"/>
      <c r="S797" s="236"/>
      <c r="T797" s="237"/>
      <c r="AT797" s="238" t="s">
        <v>198</v>
      </c>
      <c r="AU797" s="238" t="s">
        <v>80</v>
      </c>
      <c r="AV797" s="13" t="s">
        <v>115</v>
      </c>
      <c r="AW797" s="13" t="s">
        <v>33</v>
      </c>
      <c r="AX797" s="13" t="s">
        <v>69</v>
      </c>
      <c r="AY797" s="238" t="s">
        <v>189</v>
      </c>
    </row>
    <row r="798" spans="2:51" s="14" customFormat="1" ht="13.5">
      <c r="B798" s="245"/>
      <c r="C798" s="246"/>
      <c r="D798" s="217" t="s">
        <v>198</v>
      </c>
      <c r="E798" s="280" t="s">
        <v>21</v>
      </c>
      <c r="F798" s="281" t="s">
        <v>239</v>
      </c>
      <c r="G798" s="246"/>
      <c r="H798" s="282">
        <v>976.6</v>
      </c>
      <c r="I798" s="250"/>
      <c r="J798" s="246"/>
      <c r="K798" s="246"/>
      <c r="L798" s="251"/>
      <c r="M798" s="252"/>
      <c r="N798" s="253"/>
      <c r="O798" s="253"/>
      <c r="P798" s="253"/>
      <c r="Q798" s="253"/>
      <c r="R798" s="253"/>
      <c r="S798" s="253"/>
      <c r="T798" s="254"/>
      <c r="AT798" s="255" t="s">
        <v>198</v>
      </c>
      <c r="AU798" s="255" t="s">
        <v>80</v>
      </c>
      <c r="AV798" s="14" t="s">
        <v>196</v>
      </c>
      <c r="AW798" s="14" t="s">
        <v>33</v>
      </c>
      <c r="AX798" s="14" t="s">
        <v>76</v>
      </c>
      <c r="AY798" s="255" t="s">
        <v>189</v>
      </c>
    </row>
    <row r="799" spans="2:63" s="11" customFormat="1" ht="29.85" customHeight="1">
      <c r="B799" s="186"/>
      <c r="C799" s="187"/>
      <c r="D799" s="200" t="s">
        <v>68</v>
      </c>
      <c r="E799" s="201" t="s">
        <v>479</v>
      </c>
      <c r="F799" s="201" t="s">
        <v>1298</v>
      </c>
      <c r="G799" s="187"/>
      <c r="H799" s="187"/>
      <c r="I799" s="190"/>
      <c r="J799" s="202">
        <f>BK799</f>
        <v>0</v>
      </c>
      <c r="K799" s="187"/>
      <c r="L799" s="192"/>
      <c r="M799" s="193"/>
      <c r="N799" s="194"/>
      <c r="O799" s="194"/>
      <c r="P799" s="195">
        <f>SUM(P800:P835)</f>
        <v>0</v>
      </c>
      <c r="Q799" s="194"/>
      <c r="R799" s="195">
        <f>SUM(R800:R835)</f>
        <v>3.4203799999999998</v>
      </c>
      <c r="S799" s="194"/>
      <c r="T799" s="196">
        <f>SUM(T800:T835)</f>
        <v>0</v>
      </c>
      <c r="AR799" s="197" t="s">
        <v>76</v>
      </c>
      <c r="AT799" s="198" t="s">
        <v>68</v>
      </c>
      <c r="AU799" s="198" t="s">
        <v>76</v>
      </c>
      <c r="AY799" s="197" t="s">
        <v>189</v>
      </c>
      <c r="BK799" s="199">
        <f>SUM(BK800:BK835)</f>
        <v>0</v>
      </c>
    </row>
    <row r="800" spans="2:65" s="1" customFormat="1" ht="22.5" customHeight="1">
      <c r="B800" s="42"/>
      <c r="C800" s="203" t="s">
        <v>545</v>
      </c>
      <c r="D800" s="203" t="s">
        <v>191</v>
      </c>
      <c r="E800" s="204" t="s">
        <v>1299</v>
      </c>
      <c r="F800" s="205" t="s">
        <v>1300</v>
      </c>
      <c r="G800" s="206" t="s">
        <v>431</v>
      </c>
      <c r="H800" s="207">
        <v>47</v>
      </c>
      <c r="I800" s="208"/>
      <c r="J800" s="209">
        <f>ROUND(I800*H800,2)</f>
        <v>0</v>
      </c>
      <c r="K800" s="205" t="s">
        <v>195</v>
      </c>
      <c r="L800" s="62"/>
      <c r="M800" s="210" t="s">
        <v>21</v>
      </c>
      <c r="N800" s="211" t="s">
        <v>40</v>
      </c>
      <c r="O800" s="43"/>
      <c r="P800" s="212">
        <f>O800*H800</f>
        <v>0</v>
      </c>
      <c r="Q800" s="212">
        <v>0.04684</v>
      </c>
      <c r="R800" s="212">
        <f>Q800*H800</f>
        <v>2.20148</v>
      </c>
      <c r="S800" s="212">
        <v>0</v>
      </c>
      <c r="T800" s="213">
        <f>S800*H800</f>
        <v>0</v>
      </c>
      <c r="AR800" s="25" t="s">
        <v>196</v>
      </c>
      <c r="AT800" s="25" t="s">
        <v>191</v>
      </c>
      <c r="AU800" s="25" t="s">
        <v>80</v>
      </c>
      <c r="AY800" s="25" t="s">
        <v>189</v>
      </c>
      <c r="BE800" s="214">
        <f>IF(N800="základní",J800,0)</f>
        <v>0</v>
      </c>
      <c r="BF800" s="214">
        <f>IF(N800="snížená",J800,0)</f>
        <v>0</v>
      </c>
      <c r="BG800" s="214">
        <f>IF(N800="zákl. přenesená",J800,0)</f>
        <v>0</v>
      </c>
      <c r="BH800" s="214">
        <f>IF(N800="sníž. přenesená",J800,0)</f>
        <v>0</v>
      </c>
      <c r="BI800" s="214">
        <f>IF(N800="nulová",J800,0)</f>
        <v>0</v>
      </c>
      <c r="BJ800" s="25" t="s">
        <v>76</v>
      </c>
      <c r="BK800" s="214">
        <f>ROUND(I800*H800,2)</f>
        <v>0</v>
      </c>
      <c r="BL800" s="25" t="s">
        <v>196</v>
      </c>
      <c r="BM800" s="25" t="s">
        <v>1301</v>
      </c>
    </row>
    <row r="801" spans="2:51" s="12" customFormat="1" ht="13.5">
      <c r="B801" s="215"/>
      <c r="C801" s="216"/>
      <c r="D801" s="217" t="s">
        <v>198</v>
      </c>
      <c r="E801" s="218" t="s">
        <v>21</v>
      </c>
      <c r="F801" s="219" t="s">
        <v>1302</v>
      </c>
      <c r="G801" s="216"/>
      <c r="H801" s="220">
        <v>2</v>
      </c>
      <c r="I801" s="221"/>
      <c r="J801" s="216"/>
      <c r="K801" s="216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198</v>
      </c>
      <c r="AU801" s="226" t="s">
        <v>80</v>
      </c>
      <c r="AV801" s="12" t="s">
        <v>80</v>
      </c>
      <c r="AW801" s="12" t="s">
        <v>33</v>
      </c>
      <c r="AX801" s="12" t="s">
        <v>69</v>
      </c>
      <c r="AY801" s="226" t="s">
        <v>189</v>
      </c>
    </row>
    <row r="802" spans="2:51" s="12" customFormat="1" ht="13.5">
      <c r="B802" s="215"/>
      <c r="C802" s="216"/>
      <c r="D802" s="217" t="s">
        <v>198</v>
      </c>
      <c r="E802" s="218" t="s">
        <v>21</v>
      </c>
      <c r="F802" s="219" t="s">
        <v>1303</v>
      </c>
      <c r="G802" s="216"/>
      <c r="H802" s="220">
        <v>20</v>
      </c>
      <c r="I802" s="221"/>
      <c r="J802" s="216"/>
      <c r="K802" s="216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198</v>
      </c>
      <c r="AU802" s="226" t="s">
        <v>80</v>
      </c>
      <c r="AV802" s="12" t="s">
        <v>80</v>
      </c>
      <c r="AW802" s="12" t="s">
        <v>33</v>
      </c>
      <c r="AX802" s="12" t="s">
        <v>69</v>
      </c>
      <c r="AY802" s="226" t="s">
        <v>189</v>
      </c>
    </row>
    <row r="803" spans="2:51" s="12" customFormat="1" ht="13.5">
      <c r="B803" s="215"/>
      <c r="C803" s="216"/>
      <c r="D803" s="217" t="s">
        <v>198</v>
      </c>
      <c r="E803" s="218" t="s">
        <v>21</v>
      </c>
      <c r="F803" s="219" t="s">
        <v>1304</v>
      </c>
      <c r="G803" s="216"/>
      <c r="H803" s="220">
        <v>4</v>
      </c>
      <c r="I803" s="221"/>
      <c r="J803" s="216"/>
      <c r="K803" s="216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198</v>
      </c>
      <c r="AU803" s="226" t="s">
        <v>80</v>
      </c>
      <c r="AV803" s="12" t="s">
        <v>80</v>
      </c>
      <c r="AW803" s="12" t="s">
        <v>33</v>
      </c>
      <c r="AX803" s="12" t="s">
        <v>69</v>
      </c>
      <c r="AY803" s="226" t="s">
        <v>189</v>
      </c>
    </row>
    <row r="804" spans="2:51" s="12" customFormat="1" ht="13.5">
      <c r="B804" s="215"/>
      <c r="C804" s="216"/>
      <c r="D804" s="217" t="s">
        <v>198</v>
      </c>
      <c r="E804" s="218" t="s">
        <v>21</v>
      </c>
      <c r="F804" s="219" t="s">
        <v>1305</v>
      </c>
      <c r="G804" s="216"/>
      <c r="H804" s="220">
        <v>1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198</v>
      </c>
      <c r="AU804" s="226" t="s">
        <v>80</v>
      </c>
      <c r="AV804" s="12" t="s">
        <v>80</v>
      </c>
      <c r="AW804" s="12" t="s">
        <v>33</v>
      </c>
      <c r="AX804" s="12" t="s">
        <v>69</v>
      </c>
      <c r="AY804" s="226" t="s">
        <v>189</v>
      </c>
    </row>
    <row r="805" spans="2:51" s="12" customFormat="1" ht="13.5">
      <c r="B805" s="215"/>
      <c r="C805" s="216"/>
      <c r="D805" s="217" t="s">
        <v>198</v>
      </c>
      <c r="E805" s="218" t="s">
        <v>21</v>
      </c>
      <c r="F805" s="219" t="s">
        <v>1306</v>
      </c>
      <c r="G805" s="216"/>
      <c r="H805" s="220">
        <v>6</v>
      </c>
      <c r="I805" s="221"/>
      <c r="J805" s="216"/>
      <c r="K805" s="216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198</v>
      </c>
      <c r="AU805" s="226" t="s">
        <v>80</v>
      </c>
      <c r="AV805" s="12" t="s">
        <v>80</v>
      </c>
      <c r="AW805" s="12" t="s">
        <v>33</v>
      </c>
      <c r="AX805" s="12" t="s">
        <v>69</v>
      </c>
      <c r="AY805" s="226" t="s">
        <v>189</v>
      </c>
    </row>
    <row r="806" spans="2:51" s="12" customFormat="1" ht="13.5">
      <c r="B806" s="215"/>
      <c r="C806" s="216"/>
      <c r="D806" s="217" t="s">
        <v>198</v>
      </c>
      <c r="E806" s="218" t="s">
        <v>21</v>
      </c>
      <c r="F806" s="219" t="s">
        <v>1307</v>
      </c>
      <c r="G806" s="216"/>
      <c r="H806" s="220">
        <v>3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198</v>
      </c>
      <c r="AU806" s="226" t="s">
        <v>80</v>
      </c>
      <c r="AV806" s="12" t="s">
        <v>80</v>
      </c>
      <c r="AW806" s="12" t="s">
        <v>33</v>
      </c>
      <c r="AX806" s="12" t="s">
        <v>69</v>
      </c>
      <c r="AY806" s="226" t="s">
        <v>189</v>
      </c>
    </row>
    <row r="807" spans="2:51" s="12" customFormat="1" ht="13.5">
      <c r="B807" s="215"/>
      <c r="C807" s="216"/>
      <c r="D807" s="217" t="s">
        <v>198</v>
      </c>
      <c r="E807" s="218" t="s">
        <v>21</v>
      </c>
      <c r="F807" s="219" t="s">
        <v>1308</v>
      </c>
      <c r="G807" s="216"/>
      <c r="H807" s="220">
        <v>3</v>
      </c>
      <c r="I807" s="221"/>
      <c r="J807" s="216"/>
      <c r="K807" s="216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198</v>
      </c>
      <c r="AU807" s="226" t="s">
        <v>80</v>
      </c>
      <c r="AV807" s="12" t="s">
        <v>80</v>
      </c>
      <c r="AW807" s="12" t="s">
        <v>33</v>
      </c>
      <c r="AX807" s="12" t="s">
        <v>69</v>
      </c>
      <c r="AY807" s="226" t="s">
        <v>189</v>
      </c>
    </row>
    <row r="808" spans="2:51" s="13" customFormat="1" ht="13.5">
      <c r="B808" s="227"/>
      <c r="C808" s="228"/>
      <c r="D808" s="217" t="s">
        <v>198</v>
      </c>
      <c r="E808" s="242" t="s">
        <v>21</v>
      </c>
      <c r="F808" s="243" t="s">
        <v>200</v>
      </c>
      <c r="G808" s="228"/>
      <c r="H808" s="244">
        <v>39</v>
      </c>
      <c r="I808" s="233"/>
      <c r="J808" s="228"/>
      <c r="K808" s="228"/>
      <c r="L808" s="234"/>
      <c r="M808" s="235"/>
      <c r="N808" s="236"/>
      <c r="O808" s="236"/>
      <c r="P808" s="236"/>
      <c r="Q808" s="236"/>
      <c r="R808" s="236"/>
      <c r="S808" s="236"/>
      <c r="T808" s="237"/>
      <c r="AT808" s="238" t="s">
        <v>198</v>
      </c>
      <c r="AU808" s="238" t="s">
        <v>80</v>
      </c>
      <c r="AV808" s="13" t="s">
        <v>115</v>
      </c>
      <c r="AW808" s="13" t="s">
        <v>33</v>
      </c>
      <c r="AX808" s="13" t="s">
        <v>69</v>
      </c>
      <c r="AY808" s="238" t="s">
        <v>189</v>
      </c>
    </row>
    <row r="809" spans="2:51" s="12" customFormat="1" ht="13.5">
      <c r="B809" s="215"/>
      <c r="C809" s="216"/>
      <c r="D809" s="217" t="s">
        <v>198</v>
      </c>
      <c r="E809" s="218" t="s">
        <v>21</v>
      </c>
      <c r="F809" s="219" t="s">
        <v>1309</v>
      </c>
      <c r="G809" s="216"/>
      <c r="H809" s="220">
        <v>3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198</v>
      </c>
      <c r="AU809" s="226" t="s">
        <v>80</v>
      </c>
      <c r="AV809" s="12" t="s">
        <v>80</v>
      </c>
      <c r="AW809" s="12" t="s">
        <v>33</v>
      </c>
      <c r="AX809" s="12" t="s">
        <v>69</v>
      </c>
      <c r="AY809" s="226" t="s">
        <v>189</v>
      </c>
    </row>
    <row r="810" spans="2:51" s="12" customFormat="1" ht="13.5">
      <c r="B810" s="215"/>
      <c r="C810" s="216"/>
      <c r="D810" s="217" t="s">
        <v>198</v>
      </c>
      <c r="E810" s="218" t="s">
        <v>21</v>
      </c>
      <c r="F810" s="219" t="s">
        <v>1310</v>
      </c>
      <c r="G810" s="216"/>
      <c r="H810" s="220">
        <v>3</v>
      </c>
      <c r="I810" s="221"/>
      <c r="J810" s="216"/>
      <c r="K810" s="216"/>
      <c r="L810" s="222"/>
      <c r="M810" s="223"/>
      <c r="N810" s="224"/>
      <c r="O810" s="224"/>
      <c r="P810" s="224"/>
      <c r="Q810" s="224"/>
      <c r="R810" s="224"/>
      <c r="S810" s="224"/>
      <c r="T810" s="225"/>
      <c r="AT810" s="226" t="s">
        <v>198</v>
      </c>
      <c r="AU810" s="226" t="s">
        <v>80</v>
      </c>
      <c r="AV810" s="12" t="s">
        <v>80</v>
      </c>
      <c r="AW810" s="12" t="s">
        <v>33</v>
      </c>
      <c r="AX810" s="12" t="s">
        <v>69</v>
      </c>
      <c r="AY810" s="226" t="s">
        <v>189</v>
      </c>
    </row>
    <row r="811" spans="2:51" s="12" customFormat="1" ht="13.5">
      <c r="B811" s="215"/>
      <c r="C811" s="216"/>
      <c r="D811" s="217" t="s">
        <v>198</v>
      </c>
      <c r="E811" s="218" t="s">
        <v>21</v>
      </c>
      <c r="F811" s="219" t="s">
        <v>1311</v>
      </c>
      <c r="G811" s="216"/>
      <c r="H811" s="220">
        <v>1</v>
      </c>
      <c r="I811" s="221"/>
      <c r="J811" s="216"/>
      <c r="K811" s="216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198</v>
      </c>
      <c r="AU811" s="226" t="s">
        <v>80</v>
      </c>
      <c r="AV811" s="12" t="s">
        <v>80</v>
      </c>
      <c r="AW811" s="12" t="s">
        <v>33</v>
      </c>
      <c r="AX811" s="12" t="s">
        <v>69</v>
      </c>
      <c r="AY811" s="226" t="s">
        <v>189</v>
      </c>
    </row>
    <row r="812" spans="2:51" s="12" customFormat="1" ht="13.5">
      <c r="B812" s="215"/>
      <c r="C812" s="216"/>
      <c r="D812" s="217" t="s">
        <v>198</v>
      </c>
      <c r="E812" s="218" t="s">
        <v>21</v>
      </c>
      <c r="F812" s="219" t="s">
        <v>1312</v>
      </c>
      <c r="G812" s="216"/>
      <c r="H812" s="220">
        <v>1</v>
      </c>
      <c r="I812" s="221"/>
      <c r="J812" s="216"/>
      <c r="K812" s="216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198</v>
      </c>
      <c r="AU812" s="226" t="s">
        <v>80</v>
      </c>
      <c r="AV812" s="12" t="s">
        <v>80</v>
      </c>
      <c r="AW812" s="12" t="s">
        <v>33</v>
      </c>
      <c r="AX812" s="12" t="s">
        <v>69</v>
      </c>
      <c r="AY812" s="226" t="s">
        <v>189</v>
      </c>
    </row>
    <row r="813" spans="2:51" s="13" customFormat="1" ht="13.5">
      <c r="B813" s="227"/>
      <c r="C813" s="228"/>
      <c r="D813" s="217" t="s">
        <v>198</v>
      </c>
      <c r="E813" s="242" t="s">
        <v>21</v>
      </c>
      <c r="F813" s="243" t="s">
        <v>200</v>
      </c>
      <c r="G813" s="228"/>
      <c r="H813" s="244">
        <v>8</v>
      </c>
      <c r="I813" s="233"/>
      <c r="J813" s="228"/>
      <c r="K813" s="228"/>
      <c r="L813" s="234"/>
      <c r="M813" s="235"/>
      <c r="N813" s="236"/>
      <c r="O813" s="236"/>
      <c r="P813" s="236"/>
      <c r="Q813" s="236"/>
      <c r="R813" s="236"/>
      <c r="S813" s="236"/>
      <c r="T813" s="237"/>
      <c r="AT813" s="238" t="s">
        <v>198</v>
      </c>
      <c r="AU813" s="238" t="s">
        <v>80</v>
      </c>
      <c r="AV813" s="13" t="s">
        <v>115</v>
      </c>
      <c r="AW813" s="13" t="s">
        <v>33</v>
      </c>
      <c r="AX813" s="13" t="s">
        <v>69</v>
      </c>
      <c r="AY813" s="238" t="s">
        <v>189</v>
      </c>
    </row>
    <row r="814" spans="2:51" s="14" customFormat="1" ht="13.5">
      <c r="B814" s="245"/>
      <c r="C814" s="246"/>
      <c r="D814" s="229" t="s">
        <v>198</v>
      </c>
      <c r="E814" s="247" t="s">
        <v>21</v>
      </c>
      <c r="F814" s="248" t="s">
        <v>239</v>
      </c>
      <c r="G814" s="246"/>
      <c r="H814" s="249">
        <v>47</v>
      </c>
      <c r="I814" s="250"/>
      <c r="J814" s="246"/>
      <c r="K814" s="246"/>
      <c r="L814" s="251"/>
      <c r="M814" s="252"/>
      <c r="N814" s="253"/>
      <c r="O814" s="253"/>
      <c r="P814" s="253"/>
      <c r="Q814" s="253"/>
      <c r="R814" s="253"/>
      <c r="S814" s="253"/>
      <c r="T814" s="254"/>
      <c r="AT814" s="255" t="s">
        <v>198</v>
      </c>
      <c r="AU814" s="255" t="s">
        <v>80</v>
      </c>
      <c r="AV814" s="14" t="s">
        <v>196</v>
      </c>
      <c r="AW814" s="14" t="s">
        <v>33</v>
      </c>
      <c r="AX814" s="14" t="s">
        <v>76</v>
      </c>
      <c r="AY814" s="255" t="s">
        <v>189</v>
      </c>
    </row>
    <row r="815" spans="2:65" s="1" customFormat="1" ht="22.5" customHeight="1">
      <c r="B815" s="42"/>
      <c r="C815" s="256" t="s">
        <v>550</v>
      </c>
      <c r="D815" s="256" t="s">
        <v>293</v>
      </c>
      <c r="E815" s="257" t="s">
        <v>1313</v>
      </c>
      <c r="F815" s="258" t="s">
        <v>1314</v>
      </c>
      <c r="G815" s="259" t="s">
        <v>431</v>
      </c>
      <c r="H815" s="260">
        <v>38</v>
      </c>
      <c r="I815" s="261"/>
      <c r="J815" s="262">
        <f>ROUND(I815*H815,2)</f>
        <v>0</v>
      </c>
      <c r="K815" s="258" t="s">
        <v>21</v>
      </c>
      <c r="L815" s="263"/>
      <c r="M815" s="264" t="s">
        <v>21</v>
      </c>
      <c r="N815" s="265" t="s">
        <v>40</v>
      </c>
      <c r="O815" s="43"/>
      <c r="P815" s="212">
        <f>O815*H815</f>
        <v>0</v>
      </c>
      <c r="Q815" s="212">
        <v>0.0123</v>
      </c>
      <c r="R815" s="212">
        <f>Q815*H815</f>
        <v>0.4674</v>
      </c>
      <c r="S815" s="212">
        <v>0</v>
      </c>
      <c r="T815" s="213">
        <f>S815*H815</f>
        <v>0</v>
      </c>
      <c r="AR815" s="25" t="s">
        <v>228</v>
      </c>
      <c r="AT815" s="25" t="s">
        <v>293</v>
      </c>
      <c r="AU815" s="25" t="s">
        <v>80</v>
      </c>
      <c r="AY815" s="25" t="s">
        <v>189</v>
      </c>
      <c r="BE815" s="214">
        <f>IF(N815="základní",J815,0)</f>
        <v>0</v>
      </c>
      <c r="BF815" s="214">
        <f>IF(N815="snížená",J815,0)</f>
        <v>0</v>
      </c>
      <c r="BG815" s="214">
        <f>IF(N815="zákl. přenesená",J815,0)</f>
        <v>0</v>
      </c>
      <c r="BH815" s="214">
        <f>IF(N815="sníž. přenesená",J815,0)</f>
        <v>0</v>
      </c>
      <c r="BI815" s="214">
        <f>IF(N815="nulová",J815,0)</f>
        <v>0</v>
      </c>
      <c r="BJ815" s="25" t="s">
        <v>76</v>
      </c>
      <c r="BK815" s="214">
        <f>ROUND(I815*H815,2)</f>
        <v>0</v>
      </c>
      <c r="BL815" s="25" t="s">
        <v>196</v>
      </c>
      <c r="BM815" s="25" t="s">
        <v>1315</v>
      </c>
    </row>
    <row r="816" spans="2:51" s="12" customFormat="1" ht="13.5">
      <c r="B816" s="215"/>
      <c r="C816" s="216"/>
      <c r="D816" s="217" t="s">
        <v>198</v>
      </c>
      <c r="E816" s="218" t="s">
        <v>21</v>
      </c>
      <c r="F816" s="219" t="s">
        <v>1303</v>
      </c>
      <c r="G816" s="216"/>
      <c r="H816" s="220">
        <v>20</v>
      </c>
      <c r="I816" s="221"/>
      <c r="J816" s="216"/>
      <c r="K816" s="216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198</v>
      </c>
      <c r="AU816" s="226" t="s">
        <v>80</v>
      </c>
      <c r="AV816" s="12" t="s">
        <v>80</v>
      </c>
      <c r="AW816" s="12" t="s">
        <v>33</v>
      </c>
      <c r="AX816" s="12" t="s">
        <v>69</v>
      </c>
      <c r="AY816" s="226" t="s">
        <v>189</v>
      </c>
    </row>
    <row r="817" spans="2:51" s="12" customFormat="1" ht="13.5">
      <c r="B817" s="215"/>
      <c r="C817" s="216"/>
      <c r="D817" s="217" t="s">
        <v>198</v>
      </c>
      <c r="E817" s="218" t="s">
        <v>21</v>
      </c>
      <c r="F817" s="219" t="s">
        <v>1304</v>
      </c>
      <c r="G817" s="216"/>
      <c r="H817" s="220">
        <v>4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198</v>
      </c>
      <c r="AU817" s="226" t="s">
        <v>80</v>
      </c>
      <c r="AV817" s="12" t="s">
        <v>80</v>
      </c>
      <c r="AW817" s="12" t="s">
        <v>33</v>
      </c>
      <c r="AX817" s="12" t="s">
        <v>69</v>
      </c>
      <c r="AY817" s="226" t="s">
        <v>189</v>
      </c>
    </row>
    <row r="818" spans="2:51" s="12" customFormat="1" ht="13.5">
      <c r="B818" s="215"/>
      <c r="C818" s="216"/>
      <c r="D818" s="217" t="s">
        <v>198</v>
      </c>
      <c r="E818" s="218" t="s">
        <v>21</v>
      </c>
      <c r="F818" s="219" t="s">
        <v>1305</v>
      </c>
      <c r="G818" s="216"/>
      <c r="H818" s="220">
        <v>1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198</v>
      </c>
      <c r="AU818" s="226" t="s">
        <v>80</v>
      </c>
      <c r="AV818" s="12" t="s">
        <v>80</v>
      </c>
      <c r="AW818" s="12" t="s">
        <v>33</v>
      </c>
      <c r="AX818" s="12" t="s">
        <v>69</v>
      </c>
      <c r="AY818" s="226" t="s">
        <v>189</v>
      </c>
    </row>
    <row r="819" spans="2:51" s="12" customFormat="1" ht="13.5">
      <c r="B819" s="215"/>
      <c r="C819" s="216"/>
      <c r="D819" s="217" t="s">
        <v>198</v>
      </c>
      <c r="E819" s="218" t="s">
        <v>21</v>
      </c>
      <c r="F819" s="219" t="s">
        <v>1306</v>
      </c>
      <c r="G819" s="216"/>
      <c r="H819" s="220">
        <v>6</v>
      </c>
      <c r="I819" s="221"/>
      <c r="J819" s="216"/>
      <c r="K819" s="216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198</v>
      </c>
      <c r="AU819" s="226" t="s">
        <v>80</v>
      </c>
      <c r="AV819" s="12" t="s">
        <v>80</v>
      </c>
      <c r="AW819" s="12" t="s">
        <v>33</v>
      </c>
      <c r="AX819" s="12" t="s">
        <v>69</v>
      </c>
      <c r="AY819" s="226" t="s">
        <v>189</v>
      </c>
    </row>
    <row r="820" spans="2:51" s="12" customFormat="1" ht="13.5">
      <c r="B820" s="215"/>
      <c r="C820" s="216"/>
      <c r="D820" s="217" t="s">
        <v>198</v>
      </c>
      <c r="E820" s="218" t="s">
        <v>21</v>
      </c>
      <c r="F820" s="219" t="s">
        <v>1308</v>
      </c>
      <c r="G820" s="216"/>
      <c r="H820" s="220">
        <v>3</v>
      </c>
      <c r="I820" s="221"/>
      <c r="J820" s="216"/>
      <c r="K820" s="216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198</v>
      </c>
      <c r="AU820" s="226" t="s">
        <v>80</v>
      </c>
      <c r="AV820" s="12" t="s">
        <v>80</v>
      </c>
      <c r="AW820" s="12" t="s">
        <v>33</v>
      </c>
      <c r="AX820" s="12" t="s">
        <v>69</v>
      </c>
      <c r="AY820" s="226" t="s">
        <v>189</v>
      </c>
    </row>
    <row r="821" spans="2:51" s="13" customFormat="1" ht="13.5">
      <c r="B821" s="227"/>
      <c r="C821" s="228"/>
      <c r="D821" s="217" t="s">
        <v>198</v>
      </c>
      <c r="E821" s="242" t="s">
        <v>21</v>
      </c>
      <c r="F821" s="243" t="s">
        <v>200</v>
      </c>
      <c r="G821" s="228"/>
      <c r="H821" s="244">
        <v>34</v>
      </c>
      <c r="I821" s="233"/>
      <c r="J821" s="228"/>
      <c r="K821" s="228"/>
      <c r="L821" s="234"/>
      <c r="M821" s="235"/>
      <c r="N821" s="236"/>
      <c r="O821" s="236"/>
      <c r="P821" s="236"/>
      <c r="Q821" s="236"/>
      <c r="R821" s="236"/>
      <c r="S821" s="236"/>
      <c r="T821" s="237"/>
      <c r="AT821" s="238" t="s">
        <v>198</v>
      </c>
      <c r="AU821" s="238" t="s">
        <v>80</v>
      </c>
      <c r="AV821" s="13" t="s">
        <v>115</v>
      </c>
      <c r="AW821" s="13" t="s">
        <v>33</v>
      </c>
      <c r="AX821" s="13" t="s">
        <v>69</v>
      </c>
      <c r="AY821" s="238" t="s">
        <v>189</v>
      </c>
    </row>
    <row r="822" spans="2:51" s="12" customFormat="1" ht="13.5">
      <c r="B822" s="215"/>
      <c r="C822" s="216"/>
      <c r="D822" s="217" t="s">
        <v>198</v>
      </c>
      <c r="E822" s="218" t="s">
        <v>21</v>
      </c>
      <c r="F822" s="219" t="s">
        <v>1310</v>
      </c>
      <c r="G822" s="216"/>
      <c r="H822" s="220">
        <v>3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198</v>
      </c>
      <c r="AU822" s="226" t="s">
        <v>80</v>
      </c>
      <c r="AV822" s="12" t="s">
        <v>80</v>
      </c>
      <c r="AW822" s="12" t="s">
        <v>33</v>
      </c>
      <c r="AX822" s="12" t="s">
        <v>69</v>
      </c>
      <c r="AY822" s="226" t="s">
        <v>189</v>
      </c>
    </row>
    <row r="823" spans="2:51" s="12" customFormat="1" ht="13.5">
      <c r="B823" s="215"/>
      <c r="C823" s="216"/>
      <c r="D823" s="217" t="s">
        <v>198</v>
      </c>
      <c r="E823" s="218" t="s">
        <v>21</v>
      </c>
      <c r="F823" s="219" t="s">
        <v>1311</v>
      </c>
      <c r="G823" s="216"/>
      <c r="H823" s="220">
        <v>1</v>
      </c>
      <c r="I823" s="221"/>
      <c r="J823" s="216"/>
      <c r="K823" s="216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198</v>
      </c>
      <c r="AU823" s="226" t="s">
        <v>80</v>
      </c>
      <c r="AV823" s="12" t="s">
        <v>80</v>
      </c>
      <c r="AW823" s="12" t="s">
        <v>33</v>
      </c>
      <c r="AX823" s="12" t="s">
        <v>69</v>
      </c>
      <c r="AY823" s="226" t="s">
        <v>189</v>
      </c>
    </row>
    <row r="824" spans="2:51" s="13" customFormat="1" ht="13.5">
      <c r="B824" s="227"/>
      <c r="C824" s="228"/>
      <c r="D824" s="217" t="s">
        <v>198</v>
      </c>
      <c r="E824" s="242" t="s">
        <v>21</v>
      </c>
      <c r="F824" s="243" t="s">
        <v>200</v>
      </c>
      <c r="G824" s="228"/>
      <c r="H824" s="244">
        <v>4</v>
      </c>
      <c r="I824" s="233"/>
      <c r="J824" s="228"/>
      <c r="K824" s="228"/>
      <c r="L824" s="234"/>
      <c r="M824" s="235"/>
      <c r="N824" s="236"/>
      <c r="O824" s="236"/>
      <c r="P824" s="236"/>
      <c r="Q824" s="236"/>
      <c r="R824" s="236"/>
      <c r="S824" s="236"/>
      <c r="T824" s="237"/>
      <c r="AT824" s="238" t="s">
        <v>198</v>
      </c>
      <c r="AU824" s="238" t="s">
        <v>80</v>
      </c>
      <c r="AV824" s="13" t="s">
        <v>115</v>
      </c>
      <c r="AW824" s="13" t="s">
        <v>33</v>
      </c>
      <c r="AX824" s="13" t="s">
        <v>69</v>
      </c>
      <c r="AY824" s="238" t="s">
        <v>189</v>
      </c>
    </row>
    <row r="825" spans="2:51" s="14" customFormat="1" ht="13.5">
      <c r="B825" s="245"/>
      <c r="C825" s="246"/>
      <c r="D825" s="229" t="s">
        <v>198</v>
      </c>
      <c r="E825" s="247" t="s">
        <v>21</v>
      </c>
      <c r="F825" s="248" t="s">
        <v>239</v>
      </c>
      <c r="G825" s="246"/>
      <c r="H825" s="249">
        <v>38</v>
      </c>
      <c r="I825" s="250"/>
      <c r="J825" s="246"/>
      <c r="K825" s="246"/>
      <c r="L825" s="251"/>
      <c r="M825" s="252"/>
      <c r="N825" s="253"/>
      <c r="O825" s="253"/>
      <c r="P825" s="253"/>
      <c r="Q825" s="253"/>
      <c r="R825" s="253"/>
      <c r="S825" s="253"/>
      <c r="T825" s="254"/>
      <c r="AT825" s="255" t="s">
        <v>198</v>
      </c>
      <c r="AU825" s="255" t="s">
        <v>80</v>
      </c>
      <c r="AV825" s="14" t="s">
        <v>196</v>
      </c>
      <c r="AW825" s="14" t="s">
        <v>33</v>
      </c>
      <c r="AX825" s="14" t="s">
        <v>76</v>
      </c>
      <c r="AY825" s="255" t="s">
        <v>189</v>
      </c>
    </row>
    <row r="826" spans="2:65" s="1" customFormat="1" ht="22.5" customHeight="1">
      <c r="B826" s="42"/>
      <c r="C826" s="256" t="s">
        <v>555</v>
      </c>
      <c r="D826" s="256" t="s">
        <v>293</v>
      </c>
      <c r="E826" s="257" t="s">
        <v>1316</v>
      </c>
      <c r="F826" s="258" t="s">
        <v>1317</v>
      </c>
      <c r="G826" s="259" t="s">
        <v>431</v>
      </c>
      <c r="H826" s="260">
        <v>9</v>
      </c>
      <c r="I826" s="261"/>
      <c r="J826" s="262">
        <f>ROUND(I826*H826,2)</f>
        <v>0</v>
      </c>
      <c r="K826" s="258" t="s">
        <v>21</v>
      </c>
      <c r="L826" s="263"/>
      <c r="M826" s="264" t="s">
        <v>21</v>
      </c>
      <c r="N826" s="265" t="s">
        <v>40</v>
      </c>
      <c r="O826" s="43"/>
      <c r="P826" s="212">
        <f>O826*H826</f>
        <v>0</v>
      </c>
      <c r="Q826" s="212">
        <v>0.0121</v>
      </c>
      <c r="R826" s="212">
        <f>Q826*H826</f>
        <v>0.1089</v>
      </c>
      <c r="S826" s="212">
        <v>0</v>
      </c>
      <c r="T826" s="213">
        <f>S826*H826</f>
        <v>0</v>
      </c>
      <c r="AR826" s="25" t="s">
        <v>228</v>
      </c>
      <c r="AT826" s="25" t="s">
        <v>293</v>
      </c>
      <c r="AU826" s="25" t="s">
        <v>80</v>
      </c>
      <c r="AY826" s="25" t="s">
        <v>189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25" t="s">
        <v>76</v>
      </c>
      <c r="BK826" s="214">
        <f>ROUND(I826*H826,2)</f>
        <v>0</v>
      </c>
      <c r="BL826" s="25" t="s">
        <v>196</v>
      </c>
      <c r="BM826" s="25" t="s">
        <v>1318</v>
      </c>
    </row>
    <row r="827" spans="2:51" s="12" customFormat="1" ht="13.5">
      <c r="B827" s="215"/>
      <c r="C827" s="216"/>
      <c r="D827" s="217" t="s">
        <v>198</v>
      </c>
      <c r="E827" s="218" t="s">
        <v>21</v>
      </c>
      <c r="F827" s="219" t="s">
        <v>1302</v>
      </c>
      <c r="G827" s="216"/>
      <c r="H827" s="220">
        <v>2</v>
      </c>
      <c r="I827" s="221"/>
      <c r="J827" s="216"/>
      <c r="K827" s="216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198</v>
      </c>
      <c r="AU827" s="226" t="s">
        <v>80</v>
      </c>
      <c r="AV827" s="12" t="s">
        <v>80</v>
      </c>
      <c r="AW827" s="12" t="s">
        <v>33</v>
      </c>
      <c r="AX827" s="12" t="s">
        <v>69</v>
      </c>
      <c r="AY827" s="226" t="s">
        <v>189</v>
      </c>
    </row>
    <row r="828" spans="2:51" s="12" customFormat="1" ht="13.5">
      <c r="B828" s="215"/>
      <c r="C828" s="216"/>
      <c r="D828" s="217" t="s">
        <v>198</v>
      </c>
      <c r="E828" s="218" t="s">
        <v>21</v>
      </c>
      <c r="F828" s="219" t="s">
        <v>1307</v>
      </c>
      <c r="G828" s="216"/>
      <c r="H828" s="220">
        <v>3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198</v>
      </c>
      <c r="AU828" s="226" t="s">
        <v>80</v>
      </c>
      <c r="AV828" s="12" t="s">
        <v>80</v>
      </c>
      <c r="AW828" s="12" t="s">
        <v>33</v>
      </c>
      <c r="AX828" s="12" t="s">
        <v>69</v>
      </c>
      <c r="AY828" s="226" t="s">
        <v>189</v>
      </c>
    </row>
    <row r="829" spans="2:51" s="12" customFormat="1" ht="13.5">
      <c r="B829" s="215"/>
      <c r="C829" s="216"/>
      <c r="D829" s="217" t="s">
        <v>198</v>
      </c>
      <c r="E829" s="218" t="s">
        <v>21</v>
      </c>
      <c r="F829" s="219" t="s">
        <v>1309</v>
      </c>
      <c r="G829" s="216"/>
      <c r="H829" s="220">
        <v>3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198</v>
      </c>
      <c r="AU829" s="226" t="s">
        <v>80</v>
      </c>
      <c r="AV829" s="12" t="s">
        <v>80</v>
      </c>
      <c r="AW829" s="12" t="s">
        <v>33</v>
      </c>
      <c r="AX829" s="12" t="s">
        <v>69</v>
      </c>
      <c r="AY829" s="226" t="s">
        <v>189</v>
      </c>
    </row>
    <row r="830" spans="2:51" s="12" customFormat="1" ht="13.5">
      <c r="B830" s="215"/>
      <c r="C830" s="216"/>
      <c r="D830" s="217" t="s">
        <v>198</v>
      </c>
      <c r="E830" s="218" t="s">
        <v>21</v>
      </c>
      <c r="F830" s="219" t="s">
        <v>1312</v>
      </c>
      <c r="G830" s="216"/>
      <c r="H830" s="220">
        <v>1</v>
      </c>
      <c r="I830" s="221"/>
      <c r="J830" s="216"/>
      <c r="K830" s="216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198</v>
      </c>
      <c r="AU830" s="226" t="s">
        <v>80</v>
      </c>
      <c r="AV830" s="12" t="s">
        <v>80</v>
      </c>
      <c r="AW830" s="12" t="s">
        <v>33</v>
      </c>
      <c r="AX830" s="12" t="s">
        <v>69</v>
      </c>
      <c r="AY830" s="226" t="s">
        <v>189</v>
      </c>
    </row>
    <row r="831" spans="2:51" s="13" customFormat="1" ht="13.5">
      <c r="B831" s="227"/>
      <c r="C831" s="228"/>
      <c r="D831" s="229" t="s">
        <v>198</v>
      </c>
      <c r="E831" s="230" t="s">
        <v>21</v>
      </c>
      <c r="F831" s="231" t="s">
        <v>200</v>
      </c>
      <c r="G831" s="228"/>
      <c r="H831" s="232">
        <v>9</v>
      </c>
      <c r="I831" s="233"/>
      <c r="J831" s="228"/>
      <c r="K831" s="228"/>
      <c r="L831" s="234"/>
      <c r="M831" s="235"/>
      <c r="N831" s="236"/>
      <c r="O831" s="236"/>
      <c r="P831" s="236"/>
      <c r="Q831" s="236"/>
      <c r="R831" s="236"/>
      <c r="S831" s="236"/>
      <c r="T831" s="237"/>
      <c r="AT831" s="238" t="s">
        <v>198</v>
      </c>
      <c r="AU831" s="238" t="s">
        <v>80</v>
      </c>
      <c r="AV831" s="13" t="s">
        <v>115</v>
      </c>
      <c r="AW831" s="13" t="s">
        <v>33</v>
      </c>
      <c r="AX831" s="13" t="s">
        <v>76</v>
      </c>
      <c r="AY831" s="238" t="s">
        <v>189</v>
      </c>
    </row>
    <row r="832" spans="2:65" s="1" customFormat="1" ht="22.5" customHeight="1">
      <c r="B832" s="42"/>
      <c r="C832" s="256" t="s">
        <v>559</v>
      </c>
      <c r="D832" s="256" t="s">
        <v>293</v>
      </c>
      <c r="E832" s="257" t="s">
        <v>1319</v>
      </c>
      <c r="F832" s="258" t="s">
        <v>1320</v>
      </c>
      <c r="G832" s="259" t="s">
        <v>431</v>
      </c>
      <c r="H832" s="260">
        <v>47</v>
      </c>
      <c r="I832" s="261"/>
      <c r="J832" s="262">
        <f>ROUND(I832*H832,2)</f>
        <v>0</v>
      </c>
      <c r="K832" s="258" t="s">
        <v>21</v>
      </c>
      <c r="L832" s="263"/>
      <c r="M832" s="264" t="s">
        <v>21</v>
      </c>
      <c r="N832" s="265" t="s">
        <v>40</v>
      </c>
      <c r="O832" s="43"/>
      <c r="P832" s="212">
        <f>O832*H832</f>
        <v>0</v>
      </c>
      <c r="Q832" s="212">
        <v>0.0119</v>
      </c>
      <c r="R832" s="212">
        <f>Q832*H832</f>
        <v>0.5593</v>
      </c>
      <c r="S832" s="212">
        <v>0</v>
      </c>
      <c r="T832" s="213">
        <f>S832*H832</f>
        <v>0</v>
      </c>
      <c r="AR832" s="25" t="s">
        <v>228</v>
      </c>
      <c r="AT832" s="25" t="s">
        <v>293</v>
      </c>
      <c r="AU832" s="25" t="s">
        <v>80</v>
      </c>
      <c r="AY832" s="25" t="s">
        <v>189</v>
      </c>
      <c r="BE832" s="214">
        <f>IF(N832="základní",J832,0)</f>
        <v>0</v>
      </c>
      <c r="BF832" s="214">
        <f>IF(N832="snížená",J832,0)</f>
        <v>0</v>
      </c>
      <c r="BG832" s="214">
        <f>IF(N832="zákl. přenesená",J832,0)</f>
        <v>0</v>
      </c>
      <c r="BH832" s="214">
        <f>IF(N832="sníž. přenesená",J832,0)</f>
        <v>0</v>
      </c>
      <c r="BI832" s="214">
        <f>IF(N832="nulová",J832,0)</f>
        <v>0</v>
      </c>
      <c r="BJ832" s="25" t="s">
        <v>76</v>
      </c>
      <c r="BK832" s="214">
        <f>ROUND(I832*H832,2)</f>
        <v>0</v>
      </c>
      <c r="BL832" s="25" t="s">
        <v>196</v>
      </c>
      <c r="BM832" s="25" t="s">
        <v>1321</v>
      </c>
    </row>
    <row r="833" spans="2:51" s="12" customFormat="1" ht="13.5">
      <c r="B833" s="215"/>
      <c r="C833" s="216"/>
      <c r="D833" s="229" t="s">
        <v>198</v>
      </c>
      <c r="E833" s="239" t="s">
        <v>21</v>
      </c>
      <c r="F833" s="240" t="s">
        <v>428</v>
      </c>
      <c r="G833" s="216"/>
      <c r="H833" s="241">
        <v>47</v>
      </c>
      <c r="I833" s="221"/>
      <c r="J833" s="216"/>
      <c r="K833" s="216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198</v>
      </c>
      <c r="AU833" s="226" t="s">
        <v>80</v>
      </c>
      <c r="AV833" s="12" t="s">
        <v>80</v>
      </c>
      <c r="AW833" s="12" t="s">
        <v>33</v>
      </c>
      <c r="AX833" s="12" t="s">
        <v>76</v>
      </c>
      <c r="AY833" s="226" t="s">
        <v>189</v>
      </c>
    </row>
    <row r="834" spans="2:65" s="1" customFormat="1" ht="22.5" customHeight="1">
      <c r="B834" s="42"/>
      <c r="C834" s="256" t="s">
        <v>564</v>
      </c>
      <c r="D834" s="256" t="s">
        <v>293</v>
      </c>
      <c r="E834" s="257" t="s">
        <v>1322</v>
      </c>
      <c r="F834" s="258" t="s">
        <v>1323</v>
      </c>
      <c r="G834" s="259" t="s">
        <v>431</v>
      </c>
      <c r="H834" s="260">
        <v>7</v>
      </c>
      <c r="I834" s="261"/>
      <c r="J834" s="262">
        <f>ROUND(I834*H834,2)</f>
        <v>0</v>
      </c>
      <c r="K834" s="258" t="s">
        <v>21</v>
      </c>
      <c r="L834" s="263"/>
      <c r="M834" s="264" t="s">
        <v>21</v>
      </c>
      <c r="N834" s="265" t="s">
        <v>40</v>
      </c>
      <c r="O834" s="43"/>
      <c r="P834" s="212">
        <f>O834*H834</f>
        <v>0</v>
      </c>
      <c r="Q834" s="212">
        <v>0.0119</v>
      </c>
      <c r="R834" s="212">
        <f>Q834*H834</f>
        <v>0.08330000000000001</v>
      </c>
      <c r="S834" s="212">
        <v>0</v>
      </c>
      <c r="T834" s="213">
        <f>S834*H834</f>
        <v>0</v>
      </c>
      <c r="AR834" s="25" t="s">
        <v>228</v>
      </c>
      <c r="AT834" s="25" t="s">
        <v>293</v>
      </c>
      <c r="AU834" s="25" t="s">
        <v>80</v>
      </c>
      <c r="AY834" s="25" t="s">
        <v>189</v>
      </c>
      <c r="BE834" s="214">
        <f>IF(N834="základní",J834,0)</f>
        <v>0</v>
      </c>
      <c r="BF834" s="214">
        <f>IF(N834="snížená",J834,0)</f>
        <v>0</v>
      </c>
      <c r="BG834" s="214">
        <f>IF(N834="zákl. přenesená",J834,0)</f>
        <v>0</v>
      </c>
      <c r="BH834" s="214">
        <f>IF(N834="sníž. přenesená",J834,0)</f>
        <v>0</v>
      </c>
      <c r="BI834" s="214">
        <f>IF(N834="nulová",J834,0)</f>
        <v>0</v>
      </c>
      <c r="BJ834" s="25" t="s">
        <v>76</v>
      </c>
      <c r="BK834" s="214">
        <f>ROUND(I834*H834,2)</f>
        <v>0</v>
      </c>
      <c r="BL834" s="25" t="s">
        <v>196</v>
      </c>
      <c r="BM834" s="25" t="s">
        <v>1324</v>
      </c>
    </row>
    <row r="835" spans="2:51" s="12" customFormat="1" ht="13.5">
      <c r="B835" s="215"/>
      <c r="C835" s="216"/>
      <c r="D835" s="217" t="s">
        <v>198</v>
      </c>
      <c r="E835" s="218" t="s">
        <v>21</v>
      </c>
      <c r="F835" s="219" t="s">
        <v>223</v>
      </c>
      <c r="G835" s="216"/>
      <c r="H835" s="220">
        <v>7</v>
      </c>
      <c r="I835" s="221"/>
      <c r="J835" s="216"/>
      <c r="K835" s="216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198</v>
      </c>
      <c r="AU835" s="226" t="s">
        <v>80</v>
      </c>
      <c r="AV835" s="12" t="s">
        <v>80</v>
      </c>
      <c r="AW835" s="12" t="s">
        <v>33</v>
      </c>
      <c r="AX835" s="12" t="s">
        <v>76</v>
      </c>
      <c r="AY835" s="226" t="s">
        <v>189</v>
      </c>
    </row>
    <row r="836" spans="2:63" s="11" customFormat="1" ht="29.85" customHeight="1">
      <c r="B836" s="186"/>
      <c r="C836" s="187"/>
      <c r="D836" s="200" t="s">
        <v>68</v>
      </c>
      <c r="E836" s="201" t="s">
        <v>511</v>
      </c>
      <c r="F836" s="201" t="s">
        <v>512</v>
      </c>
      <c r="G836" s="187"/>
      <c r="H836" s="187"/>
      <c r="I836" s="190"/>
      <c r="J836" s="202">
        <f>BK836</f>
        <v>0</v>
      </c>
      <c r="K836" s="187"/>
      <c r="L836" s="192"/>
      <c r="M836" s="193"/>
      <c r="N836" s="194"/>
      <c r="O836" s="194"/>
      <c r="P836" s="195">
        <f>SUM(P837:P844)</f>
        <v>0</v>
      </c>
      <c r="Q836" s="194"/>
      <c r="R836" s="195">
        <f>SUM(R837:R844)</f>
        <v>5.2357000000000005</v>
      </c>
      <c r="S836" s="194"/>
      <c r="T836" s="196">
        <f>SUM(T837:T844)</f>
        <v>0</v>
      </c>
      <c r="AR836" s="197" t="s">
        <v>76</v>
      </c>
      <c r="AT836" s="198" t="s">
        <v>68</v>
      </c>
      <c r="AU836" s="198" t="s">
        <v>76</v>
      </c>
      <c r="AY836" s="197" t="s">
        <v>189</v>
      </c>
      <c r="BK836" s="199">
        <f>SUM(BK837:BK844)</f>
        <v>0</v>
      </c>
    </row>
    <row r="837" spans="2:65" s="1" customFormat="1" ht="31.5" customHeight="1">
      <c r="B837" s="42"/>
      <c r="C837" s="203" t="s">
        <v>571</v>
      </c>
      <c r="D837" s="203" t="s">
        <v>191</v>
      </c>
      <c r="E837" s="204" t="s">
        <v>1325</v>
      </c>
      <c r="F837" s="205" t="s">
        <v>1326</v>
      </c>
      <c r="G837" s="206" t="s">
        <v>235</v>
      </c>
      <c r="H837" s="207">
        <v>25</v>
      </c>
      <c r="I837" s="208"/>
      <c r="J837" s="209">
        <f>ROUND(I837*H837,2)</f>
        <v>0</v>
      </c>
      <c r="K837" s="205" t="s">
        <v>21</v>
      </c>
      <c r="L837" s="62"/>
      <c r="M837" s="210" t="s">
        <v>21</v>
      </c>
      <c r="N837" s="211" t="s">
        <v>40</v>
      </c>
      <c r="O837" s="43"/>
      <c r="P837" s="212">
        <f>O837*H837</f>
        <v>0</v>
      </c>
      <c r="Q837" s="212">
        <v>0.15396</v>
      </c>
      <c r="R837" s="212">
        <f>Q837*H837</f>
        <v>3.849</v>
      </c>
      <c r="S837" s="212">
        <v>0</v>
      </c>
      <c r="T837" s="213">
        <f>S837*H837</f>
        <v>0</v>
      </c>
      <c r="AR837" s="25" t="s">
        <v>196</v>
      </c>
      <c r="AT837" s="25" t="s">
        <v>191</v>
      </c>
      <c r="AU837" s="25" t="s">
        <v>80</v>
      </c>
      <c r="AY837" s="25" t="s">
        <v>189</v>
      </c>
      <c r="BE837" s="214">
        <f>IF(N837="základní",J837,0)</f>
        <v>0</v>
      </c>
      <c r="BF837" s="214">
        <f>IF(N837="snížená",J837,0)</f>
        <v>0</v>
      </c>
      <c r="BG837" s="214">
        <f>IF(N837="zákl. přenesená",J837,0)</f>
        <v>0</v>
      </c>
      <c r="BH837" s="214">
        <f>IF(N837="sníž. přenesená",J837,0)</f>
        <v>0</v>
      </c>
      <c r="BI837" s="214">
        <f>IF(N837="nulová",J837,0)</f>
        <v>0</v>
      </c>
      <c r="BJ837" s="25" t="s">
        <v>76</v>
      </c>
      <c r="BK837" s="214">
        <f>ROUND(I837*H837,2)</f>
        <v>0</v>
      </c>
      <c r="BL837" s="25" t="s">
        <v>196</v>
      </c>
      <c r="BM837" s="25" t="s">
        <v>1327</v>
      </c>
    </row>
    <row r="838" spans="2:51" s="12" customFormat="1" ht="13.5">
      <c r="B838" s="215"/>
      <c r="C838" s="216"/>
      <c r="D838" s="217" t="s">
        <v>198</v>
      </c>
      <c r="E838" s="218" t="s">
        <v>21</v>
      </c>
      <c r="F838" s="219" t="s">
        <v>1328</v>
      </c>
      <c r="G838" s="216"/>
      <c r="H838" s="220">
        <v>3</v>
      </c>
      <c r="I838" s="221"/>
      <c r="J838" s="216"/>
      <c r="K838" s="216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198</v>
      </c>
      <c r="AU838" s="226" t="s">
        <v>80</v>
      </c>
      <c r="AV838" s="12" t="s">
        <v>80</v>
      </c>
      <c r="AW838" s="12" t="s">
        <v>33</v>
      </c>
      <c r="AX838" s="12" t="s">
        <v>69</v>
      </c>
      <c r="AY838" s="226" t="s">
        <v>189</v>
      </c>
    </row>
    <row r="839" spans="2:51" s="12" customFormat="1" ht="13.5">
      <c r="B839" s="215"/>
      <c r="C839" s="216"/>
      <c r="D839" s="217" t="s">
        <v>198</v>
      </c>
      <c r="E839" s="218" t="s">
        <v>21</v>
      </c>
      <c r="F839" s="219" t="s">
        <v>1329</v>
      </c>
      <c r="G839" s="216"/>
      <c r="H839" s="220">
        <v>8</v>
      </c>
      <c r="I839" s="221"/>
      <c r="J839" s="216"/>
      <c r="K839" s="216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198</v>
      </c>
      <c r="AU839" s="226" t="s">
        <v>80</v>
      </c>
      <c r="AV839" s="12" t="s">
        <v>80</v>
      </c>
      <c r="AW839" s="12" t="s">
        <v>33</v>
      </c>
      <c r="AX839" s="12" t="s">
        <v>69</v>
      </c>
      <c r="AY839" s="226" t="s">
        <v>189</v>
      </c>
    </row>
    <row r="840" spans="2:51" s="12" customFormat="1" ht="13.5">
      <c r="B840" s="215"/>
      <c r="C840" s="216"/>
      <c r="D840" s="217" t="s">
        <v>198</v>
      </c>
      <c r="E840" s="218" t="s">
        <v>21</v>
      </c>
      <c r="F840" s="219" t="s">
        <v>1330</v>
      </c>
      <c r="G840" s="216"/>
      <c r="H840" s="220">
        <v>14</v>
      </c>
      <c r="I840" s="221"/>
      <c r="J840" s="216"/>
      <c r="K840" s="216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198</v>
      </c>
      <c r="AU840" s="226" t="s">
        <v>80</v>
      </c>
      <c r="AV840" s="12" t="s">
        <v>80</v>
      </c>
      <c r="AW840" s="12" t="s">
        <v>33</v>
      </c>
      <c r="AX840" s="12" t="s">
        <v>69</v>
      </c>
      <c r="AY840" s="226" t="s">
        <v>189</v>
      </c>
    </row>
    <row r="841" spans="2:51" s="13" customFormat="1" ht="13.5">
      <c r="B841" s="227"/>
      <c r="C841" s="228"/>
      <c r="D841" s="229" t="s">
        <v>198</v>
      </c>
      <c r="E841" s="230" t="s">
        <v>21</v>
      </c>
      <c r="F841" s="231" t="s">
        <v>200</v>
      </c>
      <c r="G841" s="228"/>
      <c r="H841" s="232">
        <v>25</v>
      </c>
      <c r="I841" s="233"/>
      <c r="J841" s="228"/>
      <c r="K841" s="228"/>
      <c r="L841" s="234"/>
      <c r="M841" s="235"/>
      <c r="N841" s="236"/>
      <c r="O841" s="236"/>
      <c r="P841" s="236"/>
      <c r="Q841" s="236"/>
      <c r="R841" s="236"/>
      <c r="S841" s="236"/>
      <c r="T841" s="237"/>
      <c r="AT841" s="238" t="s">
        <v>198</v>
      </c>
      <c r="AU841" s="238" t="s">
        <v>80</v>
      </c>
      <c r="AV841" s="13" t="s">
        <v>115</v>
      </c>
      <c r="AW841" s="13" t="s">
        <v>33</v>
      </c>
      <c r="AX841" s="13" t="s">
        <v>76</v>
      </c>
      <c r="AY841" s="238" t="s">
        <v>189</v>
      </c>
    </row>
    <row r="842" spans="2:65" s="1" customFormat="1" ht="31.5" customHeight="1">
      <c r="B842" s="42"/>
      <c r="C842" s="203" t="s">
        <v>577</v>
      </c>
      <c r="D842" s="203" t="s">
        <v>191</v>
      </c>
      <c r="E842" s="204" t="s">
        <v>1331</v>
      </c>
      <c r="F842" s="205" t="s">
        <v>1332</v>
      </c>
      <c r="G842" s="206" t="s">
        <v>235</v>
      </c>
      <c r="H842" s="207">
        <v>7</v>
      </c>
      <c r="I842" s="208"/>
      <c r="J842" s="209">
        <f>ROUND(I842*H842,2)</f>
        <v>0</v>
      </c>
      <c r="K842" s="205" t="s">
        <v>195</v>
      </c>
      <c r="L842" s="62"/>
      <c r="M842" s="210" t="s">
        <v>21</v>
      </c>
      <c r="N842" s="211" t="s">
        <v>40</v>
      </c>
      <c r="O842" s="43"/>
      <c r="P842" s="212">
        <f>O842*H842</f>
        <v>0</v>
      </c>
      <c r="Q842" s="212">
        <v>0.1981</v>
      </c>
      <c r="R842" s="212">
        <f>Q842*H842</f>
        <v>1.3867</v>
      </c>
      <c r="S842" s="212">
        <v>0</v>
      </c>
      <c r="T842" s="213">
        <f>S842*H842</f>
        <v>0</v>
      </c>
      <c r="AR842" s="25" t="s">
        <v>196</v>
      </c>
      <c r="AT842" s="25" t="s">
        <v>191</v>
      </c>
      <c r="AU842" s="25" t="s">
        <v>80</v>
      </c>
      <c r="AY842" s="25" t="s">
        <v>189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25" t="s">
        <v>76</v>
      </c>
      <c r="BK842" s="214">
        <f>ROUND(I842*H842,2)</f>
        <v>0</v>
      </c>
      <c r="BL842" s="25" t="s">
        <v>196</v>
      </c>
      <c r="BM842" s="25" t="s">
        <v>1333</v>
      </c>
    </row>
    <row r="843" spans="2:51" s="12" customFormat="1" ht="13.5">
      <c r="B843" s="215"/>
      <c r="C843" s="216"/>
      <c r="D843" s="217" t="s">
        <v>198</v>
      </c>
      <c r="E843" s="218" t="s">
        <v>21</v>
      </c>
      <c r="F843" s="219" t="s">
        <v>1334</v>
      </c>
      <c r="G843" s="216"/>
      <c r="H843" s="220">
        <v>7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198</v>
      </c>
      <c r="AU843" s="226" t="s">
        <v>80</v>
      </c>
      <c r="AV843" s="12" t="s">
        <v>80</v>
      </c>
      <c r="AW843" s="12" t="s">
        <v>33</v>
      </c>
      <c r="AX843" s="12" t="s">
        <v>69</v>
      </c>
      <c r="AY843" s="226" t="s">
        <v>189</v>
      </c>
    </row>
    <row r="844" spans="2:51" s="13" customFormat="1" ht="13.5">
      <c r="B844" s="227"/>
      <c r="C844" s="228"/>
      <c r="D844" s="217" t="s">
        <v>198</v>
      </c>
      <c r="E844" s="242" t="s">
        <v>21</v>
      </c>
      <c r="F844" s="243" t="s">
        <v>200</v>
      </c>
      <c r="G844" s="228"/>
      <c r="H844" s="244">
        <v>7</v>
      </c>
      <c r="I844" s="233"/>
      <c r="J844" s="228"/>
      <c r="K844" s="228"/>
      <c r="L844" s="234"/>
      <c r="M844" s="235"/>
      <c r="N844" s="236"/>
      <c r="O844" s="236"/>
      <c r="P844" s="236"/>
      <c r="Q844" s="236"/>
      <c r="R844" s="236"/>
      <c r="S844" s="236"/>
      <c r="T844" s="237"/>
      <c r="AT844" s="238" t="s">
        <v>198</v>
      </c>
      <c r="AU844" s="238" t="s">
        <v>80</v>
      </c>
      <c r="AV844" s="13" t="s">
        <v>115</v>
      </c>
      <c r="AW844" s="13" t="s">
        <v>33</v>
      </c>
      <c r="AX844" s="13" t="s">
        <v>76</v>
      </c>
      <c r="AY844" s="238" t="s">
        <v>189</v>
      </c>
    </row>
    <row r="845" spans="2:63" s="11" customFormat="1" ht="29.85" customHeight="1">
      <c r="B845" s="186"/>
      <c r="C845" s="187"/>
      <c r="D845" s="200" t="s">
        <v>68</v>
      </c>
      <c r="E845" s="201" t="s">
        <v>1335</v>
      </c>
      <c r="F845" s="201" t="s">
        <v>1336</v>
      </c>
      <c r="G845" s="187"/>
      <c r="H845" s="187"/>
      <c r="I845" s="190"/>
      <c r="J845" s="202">
        <f>BK845</f>
        <v>0</v>
      </c>
      <c r="K845" s="187"/>
      <c r="L845" s="192"/>
      <c r="M845" s="193"/>
      <c r="N845" s="194"/>
      <c r="O845" s="194"/>
      <c r="P845" s="195">
        <f>SUM(P846:P923)</f>
        <v>0</v>
      </c>
      <c r="Q845" s="194"/>
      <c r="R845" s="195">
        <f>SUM(R846:R923)</f>
        <v>0.16150399999999998</v>
      </c>
      <c r="S845" s="194"/>
      <c r="T845" s="196">
        <f>SUM(T846:T923)</f>
        <v>0</v>
      </c>
      <c r="AR845" s="197" t="s">
        <v>76</v>
      </c>
      <c r="AT845" s="198" t="s">
        <v>68</v>
      </c>
      <c r="AU845" s="198" t="s">
        <v>76</v>
      </c>
      <c r="AY845" s="197" t="s">
        <v>189</v>
      </c>
      <c r="BK845" s="199">
        <f>SUM(BK846:BK923)</f>
        <v>0</v>
      </c>
    </row>
    <row r="846" spans="2:65" s="1" customFormat="1" ht="31.5" customHeight="1">
      <c r="B846" s="42"/>
      <c r="C846" s="203" t="s">
        <v>1337</v>
      </c>
      <c r="D846" s="203" t="s">
        <v>191</v>
      </c>
      <c r="E846" s="204" t="s">
        <v>1338</v>
      </c>
      <c r="F846" s="205" t="s">
        <v>1339</v>
      </c>
      <c r="G846" s="206" t="s">
        <v>194</v>
      </c>
      <c r="H846" s="207">
        <v>845.25</v>
      </c>
      <c r="I846" s="208"/>
      <c r="J846" s="209">
        <f>ROUND(I846*H846,2)</f>
        <v>0</v>
      </c>
      <c r="K846" s="205" t="s">
        <v>195</v>
      </c>
      <c r="L846" s="62"/>
      <c r="M846" s="210" t="s">
        <v>21</v>
      </c>
      <c r="N846" s="211" t="s">
        <v>40</v>
      </c>
      <c r="O846" s="43"/>
      <c r="P846" s="212">
        <f>O846*H846</f>
        <v>0</v>
      </c>
      <c r="Q846" s="212">
        <v>0</v>
      </c>
      <c r="R846" s="212">
        <f>Q846*H846</f>
        <v>0</v>
      </c>
      <c r="S846" s="212">
        <v>0</v>
      </c>
      <c r="T846" s="213">
        <f>S846*H846</f>
        <v>0</v>
      </c>
      <c r="AR846" s="25" t="s">
        <v>196</v>
      </c>
      <c r="AT846" s="25" t="s">
        <v>191</v>
      </c>
      <c r="AU846" s="25" t="s">
        <v>80</v>
      </c>
      <c r="AY846" s="25" t="s">
        <v>189</v>
      </c>
      <c r="BE846" s="214">
        <f>IF(N846="základní",J846,0)</f>
        <v>0</v>
      </c>
      <c r="BF846" s="214">
        <f>IF(N846="snížená",J846,0)</f>
        <v>0</v>
      </c>
      <c r="BG846" s="214">
        <f>IF(N846="zákl. přenesená",J846,0)</f>
        <v>0</v>
      </c>
      <c r="BH846" s="214">
        <f>IF(N846="sníž. přenesená",J846,0)</f>
        <v>0</v>
      </c>
      <c r="BI846" s="214">
        <f>IF(N846="nulová",J846,0)</f>
        <v>0</v>
      </c>
      <c r="BJ846" s="25" t="s">
        <v>76</v>
      </c>
      <c r="BK846" s="214">
        <f>ROUND(I846*H846,2)</f>
        <v>0</v>
      </c>
      <c r="BL846" s="25" t="s">
        <v>196</v>
      </c>
      <c r="BM846" s="25" t="s">
        <v>1340</v>
      </c>
    </row>
    <row r="847" spans="2:51" s="12" customFormat="1" ht="13.5">
      <c r="B847" s="215"/>
      <c r="C847" s="216"/>
      <c r="D847" s="217" t="s">
        <v>198</v>
      </c>
      <c r="E847" s="218" t="s">
        <v>21</v>
      </c>
      <c r="F847" s="219" t="s">
        <v>1341</v>
      </c>
      <c r="G847" s="216"/>
      <c r="H847" s="220">
        <v>148.5</v>
      </c>
      <c r="I847" s="221"/>
      <c r="J847" s="216"/>
      <c r="K847" s="216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198</v>
      </c>
      <c r="AU847" s="226" t="s">
        <v>80</v>
      </c>
      <c r="AV847" s="12" t="s">
        <v>80</v>
      </c>
      <c r="AW847" s="12" t="s">
        <v>33</v>
      </c>
      <c r="AX847" s="12" t="s">
        <v>69</v>
      </c>
      <c r="AY847" s="226" t="s">
        <v>189</v>
      </c>
    </row>
    <row r="848" spans="2:51" s="12" customFormat="1" ht="13.5">
      <c r="B848" s="215"/>
      <c r="C848" s="216"/>
      <c r="D848" s="217" t="s">
        <v>198</v>
      </c>
      <c r="E848" s="218" t="s">
        <v>21</v>
      </c>
      <c r="F848" s="219" t="s">
        <v>1342</v>
      </c>
      <c r="G848" s="216"/>
      <c r="H848" s="220">
        <v>181.5</v>
      </c>
      <c r="I848" s="221"/>
      <c r="J848" s="216"/>
      <c r="K848" s="216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198</v>
      </c>
      <c r="AU848" s="226" t="s">
        <v>80</v>
      </c>
      <c r="AV848" s="12" t="s">
        <v>80</v>
      </c>
      <c r="AW848" s="12" t="s">
        <v>33</v>
      </c>
      <c r="AX848" s="12" t="s">
        <v>69</v>
      </c>
      <c r="AY848" s="226" t="s">
        <v>189</v>
      </c>
    </row>
    <row r="849" spans="2:51" s="12" customFormat="1" ht="13.5">
      <c r="B849" s="215"/>
      <c r="C849" s="216"/>
      <c r="D849" s="217" t="s">
        <v>198</v>
      </c>
      <c r="E849" s="218" t="s">
        <v>21</v>
      </c>
      <c r="F849" s="219" t="s">
        <v>1343</v>
      </c>
      <c r="G849" s="216"/>
      <c r="H849" s="220">
        <v>377.25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198</v>
      </c>
      <c r="AU849" s="226" t="s">
        <v>80</v>
      </c>
      <c r="AV849" s="12" t="s">
        <v>80</v>
      </c>
      <c r="AW849" s="12" t="s">
        <v>33</v>
      </c>
      <c r="AX849" s="12" t="s">
        <v>69</v>
      </c>
      <c r="AY849" s="226" t="s">
        <v>189</v>
      </c>
    </row>
    <row r="850" spans="2:51" s="12" customFormat="1" ht="13.5">
      <c r="B850" s="215"/>
      <c r="C850" s="216"/>
      <c r="D850" s="217" t="s">
        <v>198</v>
      </c>
      <c r="E850" s="218" t="s">
        <v>21</v>
      </c>
      <c r="F850" s="219" t="s">
        <v>1344</v>
      </c>
      <c r="G850" s="216"/>
      <c r="H850" s="220">
        <v>138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198</v>
      </c>
      <c r="AU850" s="226" t="s">
        <v>80</v>
      </c>
      <c r="AV850" s="12" t="s">
        <v>80</v>
      </c>
      <c r="AW850" s="12" t="s">
        <v>33</v>
      </c>
      <c r="AX850" s="12" t="s">
        <v>69</v>
      </c>
      <c r="AY850" s="226" t="s">
        <v>189</v>
      </c>
    </row>
    <row r="851" spans="2:51" s="13" customFormat="1" ht="13.5">
      <c r="B851" s="227"/>
      <c r="C851" s="228"/>
      <c r="D851" s="217" t="s">
        <v>198</v>
      </c>
      <c r="E851" s="242" t="s">
        <v>21</v>
      </c>
      <c r="F851" s="243" t="s">
        <v>200</v>
      </c>
      <c r="G851" s="228"/>
      <c r="H851" s="244">
        <v>845.25</v>
      </c>
      <c r="I851" s="233"/>
      <c r="J851" s="228"/>
      <c r="K851" s="228"/>
      <c r="L851" s="234"/>
      <c r="M851" s="235"/>
      <c r="N851" s="236"/>
      <c r="O851" s="236"/>
      <c r="P851" s="236"/>
      <c r="Q851" s="236"/>
      <c r="R851" s="236"/>
      <c r="S851" s="236"/>
      <c r="T851" s="237"/>
      <c r="AT851" s="238" t="s">
        <v>198</v>
      </c>
      <c r="AU851" s="238" t="s">
        <v>80</v>
      </c>
      <c r="AV851" s="13" t="s">
        <v>115</v>
      </c>
      <c r="AW851" s="13" t="s">
        <v>33</v>
      </c>
      <c r="AX851" s="13" t="s">
        <v>69</v>
      </c>
      <c r="AY851" s="238" t="s">
        <v>189</v>
      </c>
    </row>
    <row r="852" spans="2:51" s="14" customFormat="1" ht="13.5">
      <c r="B852" s="245"/>
      <c r="C852" s="246"/>
      <c r="D852" s="229" t="s">
        <v>198</v>
      </c>
      <c r="E852" s="247" t="s">
        <v>21</v>
      </c>
      <c r="F852" s="248" t="s">
        <v>239</v>
      </c>
      <c r="G852" s="246"/>
      <c r="H852" s="249">
        <v>845.25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AT852" s="255" t="s">
        <v>198</v>
      </c>
      <c r="AU852" s="255" t="s">
        <v>80</v>
      </c>
      <c r="AV852" s="14" t="s">
        <v>196</v>
      </c>
      <c r="AW852" s="14" t="s">
        <v>33</v>
      </c>
      <c r="AX852" s="14" t="s">
        <v>76</v>
      </c>
      <c r="AY852" s="255" t="s">
        <v>189</v>
      </c>
    </row>
    <row r="853" spans="2:65" s="1" customFormat="1" ht="31.5" customHeight="1">
      <c r="B853" s="42"/>
      <c r="C853" s="203" t="s">
        <v>1345</v>
      </c>
      <c r="D853" s="203" t="s">
        <v>191</v>
      </c>
      <c r="E853" s="204" t="s">
        <v>1346</v>
      </c>
      <c r="F853" s="205" t="s">
        <v>1347</v>
      </c>
      <c r="G853" s="206" t="s">
        <v>194</v>
      </c>
      <c r="H853" s="207">
        <v>253575</v>
      </c>
      <c r="I853" s="208"/>
      <c r="J853" s="209">
        <f>ROUND(I853*H853,2)</f>
        <v>0</v>
      </c>
      <c r="K853" s="205" t="s">
        <v>195</v>
      </c>
      <c r="L853" s="62"/>
      <c r="M853" s="210" t="s">
        <v>21</v>
      </c>
      <c r="N853" s="211" t="s">
        <v>40</v>
      </c>
      <c r="O853" s="43"/>
      <c r="P853" s="212">
        <f>O853*H853</f>
        <v>0</v>
      </c>
      <c r="Q853" s="212">
        <v>0</v>
      </c>
      <c r="R853" s="212">
        <f>Q853*H853</f>
        <v>0</v>
      </c>
      <c r="S853" s="212">
        <v>0</v>
      </c>
      <c r="T853" s="213">
        <f>S853*H853</f>
        <v>0</v>
      </c>
      <c r="AR853" s="25" t="s">
        <v>196</v>
      </c>
      <c r="AT853" s="25" t="s">
        <v>191</v>
      </c>
      <c r="AU853" s="25" t="s">
        <v>80</v>
      </c>
      <c r="AY853" s="25" t="s">
        <v>189</v>
      </c>
      <c r="BE853" s="214">
        <f>IF(N853="základní",J853,0)</f>
        <v>0</v>
      </c>
      <c r="BF853" s="214">
        <f>IF(N853="snížená",J853,0)</f>
        <v>0</v>
      </c>
      <c r="BG853" s="214">
        <f>IF(N853="zákl. přenesená",J853,0)</f>
        <v>0</v>
      </c>
      <c r="BH853" s="214">
        <f>IF(N853="sníž. přenesená",J853,0)</f>
        <v>0</v>
      </c>
      <c r="BI853" s="214">
        <f>IF(N853="nulová",J853,0)</f>
        <v>0</v>
      </c>
      <c r="BJ853" s="25" t="s">
        <v>76</v>
      </c>
      <c r="BK853" s="214">
        <f>ROUND(I853*H853,2)</f>
        <v>0</v>
      </c>
      <c r="BL853" s="25" t="s">
        <v>196</v>
      </c>
      <c r="BM853" s="25" t="s">
        <v>1348</v>
      </c>
    </row>
    <row r="854" spans="2:51" s="12" customFormat="1" ht="13.5">
      <c r="B854" s="215"/>
      <c r="C854" s="216"/>
      <c r="D854" s="229" t="s">
        <v>198</v>
      </c>
      <c r="E854" s="239" t="s">
        <v>21</v>
      </c>
      <c r="F854" s="240" t="s">
        <v>1349</v>
      </c>
      <c r="G854" s="216"/>
      <c r="H854" s="241">
        <v>253575</v>
      </c>
      <c r="I854" s="221"/>
      <c r="J854" s="216"/>
      <c r="K854" s="216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198</v>
      </c>
      <c r="AU854" s="226" t="s">
        <v>80</v>
      </c>
      <c r="AV854" s="12" t="s">
        <v>80</v>
      </c>
      <c r="AW854" s="12" t="s">
        <v>33</v>
      </c>
      <c r="AX854" s="12" t="s">
        <v>76</v>
      </c>
      <c r="AY854" s="226" t="s">
        <v>189</v>
      </c>
    </row>
    <row r="855" spans="2:65" s="1" customFormat="1" ht="31.5" customHeight="1">
      <c r="B855" s="42"/>
      <c r="C855" s="203" t="s">
        <v>1350</v>
      </c>
      <c r="D855" s="203" t="s">
        <v>191</v>
      </c>
      <c r="E855" s="204" t="s">
        <v>1351</v>
      </c>
      <c r="F855" s="205" t="s">
        <v>1352</v>
      </c>
      <c r="G855" s="206" t="s">
        <v>194</v>
      </c>
      <c r="H855" s="207">
        <v>845.25</v>
      </c>
      <c r="I855" s="208"/>
      <c r="J855" s="209">
        <f>ROUND(I855*H855,2)</f>
        <v>0</v>
      </c>
      <c r="K855" s="205" t="s">
        <v>195</v>
      </c>
      <c r="L855" s="62"/>
      <c r="M855" s="210" t="s">
        <v>21</v>
      </c>
      <c r="N855" s="211" t="s">
        <v>40</v>
      </c>
      <c r="O855" s="43"/>
      <c r="P855" s="212">
        <f>O855*H855</f>
        <v>0</v>
      </c>
      <c r="Q855" s="212">
        <v>0</v>
      </c>
      <c r="R855" s="212">
        <f>Q855*H855</f>
        <v>0</v>
      </c>
      <c r="S855" s="212">
        <v>0</v>
      </c>
      <c r="T855" s="213">
        <f>S855*H855</f>
        <v>0</v>
      </c>
      <c r="AR855" s="25" t="s">
        <v>196</v>
      </c>
      <c r="AT855" s="25" t="s">
        <v>191</v>
      </c>
      <c r="AU855" s="25" t="s">
        <v>80</v>
      </c>
      <c r="AY855" s="25" t="s">
        <v>189</v>
      </c>
      <c r="BE855" s="214">
        <f>IF(N855="základní",J855,0)</f>
        <v>0</v>
      </c>
      <c r="BF855" s="214">
        <f>IF(N855="snížená",J855,0)</f>
        <v>0</v>
      </c>
      <c r="BG855" s="214">
        <f>IF(N855="zákl. přenesená",J855,0)</f>
        <v>0</v>
      </c>
      <c r="BH855" s="214">
        <f>IF(N855="sníž. přenesená",J855,0)</f>
        <v>0</v>
      </c>
      <c r="BI855" s="214">
        <f>IF(N855="nulová",J855,0)</f>
        <v>0</v>
      </c>
      <c r="BJ855" s="25" t="s">
        <v>76</v>
      </c>
      <c r="BK855" s="214">
        <f>ROUND(I855*H855,2)</f>
        <v>0</v>
      </c>
      <c r="BL855" s="25" t="s">
        <v>196</v>
      </c>
      <c r="BM855" s="25" t="s">
        <v>1353</v>
      </c>
    </row>
    <row r="856" spans="2:51" s="12" customFormat="1" ht="13.5">
      <c r="B856" s="215"/>
      <c r="C856" s="216"/>
      <c r="D856" s="229" t="s">
        <v>198</v>
      </c>
      <c r="E856" s="239" t="s">
        <v>21</v>
      </c>
      <c r="F856" s="240" t="s">
        <v>1354</v>
      </c>
      <c r="G856" s="216"/>
      <c r="H856" s="241">
        <v>845.25</v>
      </c>
      <c r="I856" s="221"/>
      <c r="J856" s="216"/>
      <c r="K856" s="216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198</v>
      </c>
      <c r="AU856" s="226" t="s">
        <v>80</v>
      </c>
      <c r="AV856" s="12" t="s">
        <v>80</v>
      </c>
      <c r="AW856" s="12" t="s">
        <v>33</v>
      </c>
      <c r="AX856" s="12" t="s">
        <v>76</v>
      </c>
      <c r="AY856" s="226" t="s">
        <v>189</v>
      </c>
    </row>
    <row r="857" spans="2:65" s="1" customFormat="1" ht="22.5" customHeight="1">
      <c r="B857" s="42"/>
      <c r="C857" s="203" t="s">
        <v>1355</v>
      </c>
      <c r="D857" s="203" t="s">
        <v>191</v>
      </c>
      <c r="E857" s="204" t="s">
        <v>1356</v>
      </c>
      <c r="F857" s="205" t="s">
        <v>1357</v>
      </c>
      <c r="G857" s="206" t="s">
        <v>194</v>
      </c>
      <c r="H857" s="207">
        <v>845.25</v>
      </c>
      <c r="I857" s="208"/>
      <c r="J857" s="209">
        <f>ROUND(I857*H857,2)</f>
        <v>0</v>
      </c>
      <c r="K857" s="205" t="s">
        <v>195</v>
      </c>
      <c r="L857" s="62"/>
      <c r="M857" s="210" t="s">
        <v>21</v>
      </c>
      <c r="N857" s="211" t="s">
        <v>40</v>
      </c>
      <c r="O857" s="43"/>
      <c r="P857" s="212">
        <f>O857*H857</f>
        <v>0</v>
      </c>
      <c r="Q857" s="212">
        <v>0</v>
      </c>
      <c r="R857" s="212">
        <f>Q857*H857</f>
        <v>0</v>
      </c>
      <c r="S857" s="212">
        <v>0</v>
      </c>
      <c r="T857" s="213">
        <f>S857*H857</f>
        <v>0</v>
      </c>
      <c r="AR857" s="25" t="s">
        <v>196</v>
      </c>
      <c r="AT857" s="25" t="s">
        <v>191</v>
      </c>
      <c r="AU857" s="25" t="s">
        <v>80</v>
      </c>
      <c r="AY857" s="25" t="s">
        <v>189</v>
      </c>
      <c r="BE857" s="214">
        <f>IF(N857="základní",J857,0)</f>
        <v>0</v>
      </c>
      <c r="BF857" s="214">
        <f>IF(N857="snížená",J857,0)</f>
        <v>0</v>
      </c>
      <c r="BG857" s="214">
        <f>IF(N857="zákl. přenesená",J857,0)</f>
        <v>0</v>
      </c>
      <c r="BH857" s="214">
        <f>IF(N857="sníž. přenesená",J857,0)</f>
        <v>0</v>
      </c>
      <c r="BI857" s="214">
        <f>IF(N857="nulová",J857,0)</f>
        <v>0</v>
      </c>
      <c r="BJ857" s="25" t="s">
        <v>76</v>
      </c>
      <c r="BK857" s="214">
        <f>ROUND(I857*H857,2)</f>
        <v>0</v>
      </c>
      <c r="BL857" s="25" t="s">
        <v>196</v>
      </c>
      <c r="BM857" s="25" t="s">
        <v>1358</v>
      </c>
    </row>
    <row r="858" spans="2:51" s="12" customFormat="1" ht="13.5">
      <c r="B858" s="215"/>
      <c r="C858" s="216"/>
      <c r="D858" s="229" t="s">
        <v>198</v>
      </c>
      <c r="E858" s="239" t="s">
        <v>21</v>
      </c>
      <c r="F858" s="240" t="s">
        <v>1354</v>
      </c>
      <c r="G858" s="216"/>
      <c r="H858" s="241">
        <v>845.25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198</v>
      </c>
      <c r="AU858" s="226" t="s">
        <v>80</v>
      </c>
      <c r="AV858" s="12" t="s">
        <v>80</v>
      </c>
      <c r="AW858" s="12" t="s">
        <v>33</v>
      </c>
      <c r="AX858" s="12" t="s">
        <v>76</v>
      </c>
      <c r="AY858" s="226" t="s">
        <v>189</v>
      </c>
    </row>
    <row r="859" spans="2:65" s="1" customFormat="1" ht="22.5" customHeight="1">
      <c r="B859" s="42"/>
      <c r="C859" s="203" t="s">
        <v>1359</v>
      </c>
      <c r="D859" s="203" t="s">
        <v>191</v>
      </c>
      <c r="E859" s="204" t="s">
        <v>1360</v>
      </c>
      <c r="F859" s="205" t="s">
        <v>1361</v>
      </c>
      <c r="G859" s="206" t="s">
        <v>194</v>
      </c>
      <c r="H859" s="207">
        <v>253575</v>
      </c>
      <c r="I859" s="208"/>
      <c r="J859" s="209">
        <f>ROUND(I859*H859,2)</f>
        <v>0</v>
      </c>
      <c r="K859" s="205" t="s">
        <v>195</v>
      </c>
      <c r="L859" s="62"/>
      <c r="M859" s="210" t="s">
        <v>21</v>
      </c>
      <c r="N859" s="211" t="s">
        <v>40</v>
      </c>
      <c r="O859" s="43"/>
      <c r="P859" s="212">
        <f>O859*H859</f>
        <v>0</v>
      </c>
      <c r="Q859" s="212">
        <v>0</v>
      </c>
      <c r="R859" s="212">
        <f>Q859*H859</f>
        <v>0</v>
      </c>
      <c r="S859" s="212">
        <v>0</v>
      </c>
      <c r="T859" s="213">
        <f>S859*H859</f>
        <v>0</v>
      </c>
      <c r="AR859" s="25" t="s">
        <v>196</v>
      </c>
      <c r="AT859" s="25" t="s">
        <v>191</v>
      </c>
      <c r="AU859" s="25" t="s">
        <v>80</v>
      </c>
      <c r="AY859" s="25" t="s">
        <v>189</v>
      </c>
      <c r="BE859" s="214">
        <f>IF(N859="základní",J859,0)</f>
        <v>0</v>
      </c>
      <c r="BF859" s="214">
        <f>IF(N859="snížená",J859,0)</f>
        <v>0</v>
      </c>
      <c r="BG859" s="214">
        <f>IF(N859="zákl. přenesená",J859,0)</f>
        <v>0</v>
      </c>
      <c r="BH859" s="214">
        <f>IF(N859="sníž. přenesená",J859,0)</f>
        <v>0</v>
      </c>
      <c r="BI859" s="214">
        <f>IF(N859="nulová",J859,0)</f>
        <v>0</v>
      </c>
      <c r="BJ859" s="25" t="s">
        <v>76</v>
      </c>
      <c r="BK859" s="214">
        <f>ROUND(I859*H859,2)</f>
        <v>0</v>
      </c>
      <c r="BL859" s="25" t="s">
        <v>196</v>
      </c>
      <c r="BM859" s="25" t="s">
        <v>1362</v>
      </c>
    </row>
    <row r="860" spans="2:51" s="12" customFormat="1" ht="13.5">
      <c r="B860" s="215"/>
      <c r="C860" s="216"/>
      <c r="D860" s="229" t="s">
        <v>198</v>
      </c>
      <c r="E860" s="239" t="s">
        <v>21</v>
      </c>
      <c r="F860" s="240" t="s">
        <v>1363</v>
      </c>
      <c r="G860" s="216"/>
      <c r="H860" s="241">
        <v>253575</v>
      </c>
      <c r="I860" s="221"/>
      <c r="J860" s="216"/>
      <c r="K860" s="216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198</v>
      </c>
      <c r="AU860" s="226" t="s">
        <v>80</v>
      </c>
      <c r="AV860" s="12" t="s">
        <v>80</v>
      </c>
      <c r="AW860" s="12" t="s">
        <v>33</v>
      </c>
      <c r="AX860" s="12" t="s">
        <v>76</v>
      </c>
      <c r="AY860" s="226" t="s">
        <v>189</v>
      </c>
    </row>
    <row r="861" spans="2:65" s="1" customFormat="1" ht="22.5" customHeight="1">
      <c r="B861" s="42"/>
      <c r="C861" s="203" t="s">
        <v>1364</v>
      </c>
      <c r="D861" s="203" t="s">
        <v>191</v>
      </c>
      <c r="E861" s="204" t="s">
        <v>1365</v>
      </c>
      <c r="F861" s="205" t="s">
        <v>1366</v>
      </c>
      <c r="G861" s="206" t="s">
        <v>194</v>
      </c>
      <c r="H861" s="207">
        <v>845.25</v>
      </c>
      <c r="I861" s="208"/>
      <c r="J861" s="209">
        <f>ROUND(I861*H861,2)</f>
        <v>0</v>
      </c>
      <c r="K861" s="205" t="s">
        <v>195</v>
      </c>
      <c r="L861" s="62"/>
      <c r="M861" s="210" t="s">
        <v>21</v>
      </c>
      <c r="N861" s="211" t="s">
        <v>40</v>
      </c>
      <c r="O861" s="43"/>
      <c r="P861" s="212">
        <f>O861*H861</f>
        <v>0</v>
      </c>
      <c r="Q861" s="212">
        <v>0</v>
      </c>
      <c r="R861" s="212">
        <f>Q861*H861</f>
        <v>0</v>
      </c>
      <c r="S861" s="212">
        <v>0</v>
      </c>
      <c r="T861" s="213">
        <f>S861*H861</f>
        <v>0</v>
      </c>
      <c r="AR861" s="25" t="s">
        <v>196</v>
      </c>
      <c r="AT861" s="25" t="s">
        <v>191</v>
      </c>
      <c r="AU861" s="25" t="s">
        <v>80</v>
      </c>
      <c r="AY861" s="25" t="s">
        <v>189</v>
      </c>
      <c r="BE861" s="214">
        <f>IF(N861="základní",J861,0)</f>
        <v>0</v>
      </c>
      <c r="BF861" s="214">
        <f>IF(N861="snížená",J861,0)</f>
        <v>0</v>
      </c>
      <c r="BG861" s="214">
        <f>IF(N861="zákl. přenesená",J861,0)</f>
        <v>0</v>
      </c>
      <c r="BH861" s="214">
        <f>IF(N861="sníž. přenesená",J861,0)</f>
        <v>0</v>
      </c>
      <c r="BI861" s="214">
        <f>IF(N861="nulová",J861,0)</f>
        <v>0</v>
      </c>
      <c r="BJ861" s="25" t="s">
        <v>76</v>
      </c>
      <c r="BK861" s="214">
        <f>ROUND(I861*H861,2)</f>
        <v>0</v>
      </c>
      <c r="BL861" s="25" t="s">
        <v>196</v>
      </c>
      <c r="BM861" s="25" t="s">
        <v>1367</v>
      </c>
    </row>
    <row r="862" spans="2:51" s="12" customFormat="1" ht="13.5">
      <c r="B862" s="215"/>
      <c r="C862" s="216"/>
      <c r="D862" s="229" t="s">
        <v>198</v>
      </c>
      <c r="E862" s="239" t="s">
        <v>21</v>
      </c>
      <c r="F862" s="240" t="s">
        <v>1354</v>
      </c>
      <c r="G862" s="216"/>
      <c r="H862" s="241">
        <v>845.25</v>
      </c>
      <c r="I862" s="221"/>
      <c r="J862" s="216"/>
      <c r="K862" s="216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198</v>
      </c>
      <c r="AU862" s="226" t="s">
        <v>80</v>
      </c>
      <c r="AV862" s="12" t="s">
        <v>80</v>
      </c>
      <c r="AW862" s="12" t="s">
        <v>33</v>
      </c>
      <c r="AX862" s="12" t="s">
        <v>76</v>
      </c>
      <c r="AY862" s="226" t="s">
        <v>189</v>
      </c>
    </row>
    <row r="863" spans="2:65" s="1" customFormat="1" ht="31.5" customHeight="1">
      <c r="B863" s="42"/>
      <c r="C863" s="203" t="s">
        <v>1368</v>
      </c>
      <c r="D863" s="203" t="s">
        <v>191</v>
      </c>
      <c r="E863" s="204" t="s">
        <v>1369</v>
      </c>
      <c r="F863" s="205" t="s">
        <v>1370</v>
      </c>
      <c r="G863" s="206" t="s">
        <v>194</v>
      </c>
      <c r="H863" s="207">
        <v>610.4</v>
      </c>
      <c r="I863" s="208"/>
      <c r="J863" s="209">
        <f>ROUND(I863*H863,2)</f>
        <v>0</v>
      </c>
      <c r="K863" s="205" t="s">
        <v>195</v>
      </c>
      <c r="L863" s="62"/>
      <c r="M863" s="210" t="s">
        <v>21</v>
      </c>
      <c r="N863" s="211" t="s">
        <v>40</v>
      </c>
      <c r="O863" s="43"/>
      <c r="P863" s="212">
        <f>O863*H863</f>
        <v>0</v>
      </c>
      <c r="Q863" s="212">
        <v>0.00013</v>
      </c>
      <c r="R863" s="212">
        <f>Q863*H863</f>
        <v>0.07935199999999999</v>
      </c>
      <c r="S863" s="212">
        <v>0</v>
      </c>
      <c r="T863" s="213">
        <f>S863*H863</f>
        <v>0</v>
      </c>
      <c r="AR863" s="25" t="s">
        <v>196</v>
      </c>
      <c r="AT863" s="25" t="s">
        <v>191</v>
      </c>
      <c r="AU863" s="25" t="s">
        <v>80</v>
      </c>
      <c r="AY863" s="25" t="s">
        <v>189</v>
      </c>
      <c r="BE863" s="214">
        <f>IF(N863="základní",J863,0)</f>
        <v>0</v>
      </c>
      <c r="BF863" s="214">
        <f>IF(N863="snížená",J863,0)</f>
        <v>0</v>
      </c>
      <c r="BG863" s="214">
        <f>IF(N863="zákl. přenesená",J863,0)</f>
        <v>0</v>
      </c>
      <c r="BH863" s="214">
        <f>IF(N863="sníž. přenesená",J863,0)</f>
        <v>0</v>
      </c>
      <c r="BI863" s="214">
        <f>IF(N863="nulová",J863,0)</f>
        <v>0</v>
      </c>
      <c r="BJ863" s="25" t="s">
        <v>76</v>
      </c>
      <c r="BK863" s="214">
        <f>ROUND(I863*H863,2)</f>
        <v>0</v>
      </c>
      <c r="BL863" s="25" t="s">
        <v>196</v>
      </c>
      <c r="BM863" s="25" t="s">
        <v>1371</v>
      </c>
    </row>
    <row r="864" spans="2:51" s="12" customFormat="1" ht="13.5">
      <c r="B864" s="215"/>
      <c r="C864" s="216"/>
      <c r="D864" s="217" t="s">
        <v>198</v>
      </c>
      <c r="E864" s="218" t="s">
        <v>21</v>
      </c>
      <c r="F864" s="219" t="s">
        <v>1278</v>
      </c>
      <c r="G864" s="216"/>
      <c r="H864" s="220">
        <v>24.2</v>
      </c>
      <c r="I864" s="221"/>
      <c r="J864" s="216"/>
      <c r="K864" s="216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198</v>
      </c>
      <c r="AU864" s="226" t="s">
        <v>80</v>
      </c>
      <c r="AV864" s="12" t="s">
        <v>80</v>
      </c>
      <c r="AW864" s="12" t="s">
        <v>33</v>
      </c>
      <c r="AX864" s="12" t="s">
        <v>69</v>
      </c>
      <c r="AY864" s="226" t="s">
        <v>189</v>
      </c>
    </row>
    <row r="865" spans="2:51" s="12" customFormat="1" ht="13.5">
      <c r="B865" s="215"/>
      <c r="C865" s="216"/>
      <c r="D865" s="217" t="s">
        <v>198</v>
      </c>
      <c r="E865" s="218" t="s">
        <v>21</v>
      </c>
      <c r="F865" s="219" t="s">
        <v>1273</v>
      </c>
      <c r="G865" s="216"/>
      <c r="H865" s="220">
        <v>24.7</v>
      </c>
      <c r="I865" s="221"/>
      <c r="J865" s="216"/>
      <c r="K865" s="216"/>
      <c r="L865" s="222"/>
      <c r="M865" s="223"/>
      <c r="N865" s="224"/>
      <c r="O865" s="224"/>
      <c r="P865" s="224"/>
      <c r="Q865" s="224"/>
      <c r="R865" s="224"/>
      <c r="S865" s="224"/>
      <c r="T865" s="225"/>
      <c r="AT865" s="226" t="s">
        <v>198</v>
      </c>
      <c r="AU865" s="226" t="s">
        <v>80</v>
      </c>
      <c r="AV865" s="12" t="s">
        <v>80</v>
      </c>
      <c r="AW865" s="12" t="s">
        <v>33</v>
      </c>
      <c r="AX865" s="12" t="s">
        <v>69</v>
      </c>
      <c r="AY865" s="226" t="s">
        <v>189</v>
      </c>
    </row>
    <row r="866" spans="2:51" s="12" customFormat="1" ht="13.5">
      <c r="B866" s="215"/>
      <c r="C866" s="216"/>
      <c r="D866" s="217" t="s">
        <v>198</v>
      </c>
      <c r="E866" s="218" t="s">
        <v>21</v>
      </c>
      <c r="F866" s="219" t="s">
        <v>1274</v>
      </c>
      <c r="G866" s="216"/>
      <c r="H866" s="220">
        <v>21.9</v>
      </c>
      <c r="I866" s="221"/>
      <c r="J866" s="216"/>
      <c r="K866" s="216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198</v>
      </c>
      <c r="AU866" s="226" t="s">
        <v>80</v>
      </c>
      <c r="AV866" s="12" t="s">
        <v>80</v>
      </c>
      <c r="AW866" s="12" t="s">
        <v>33</v>
      </c>
      <c r="AX866" s="12" t="s">
        <v>69</v>
      </c>
      <c r="AY866" s="226" t="s">
        <v>189</v>
      </c>
    </row>
    <row r="867" spans="2:51" s="12" customFormat="1" ht="13.5">
      <c r="B867" s="215"/>
      <c r="C867" s="216"/>
      <c r="D867" s="217" t="s">
        <v>198</v>
      </c>
      <c r="E867" s="218" t="s">
        <v>21</v>
      </c>
      <c r="F867" s="219" t="s">
        <v>1275</v>
      </c>
      <c r="G867" s="216"/>
      <c r="H867" s="220">
        <v>22.2</v>
      </c>
      <c r="I867" s="221"/>
      <c r="J867" s="216"/>
      <c r="K867" s="216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198</v>
      </c>
      <c r="AU867" s="226" t="s">
        <v>80</v>
      </c>
      <c r="AV867" s="12" t="s">
        <v>80</v>
      </c>
      <c r="AW867" s="12" t="s">
        <v>33</v>
      </c>
      <c r="AX867" s="12" t="s">
        <v>69</v>
      </c>
      <c r="AY867" s="226" t="s">
        <v>189</v>
      </c>
    </row>
    <row r="868" spans="2:51" s="12" customFormat="1" ht="13.5">
      <c r="B868" s="215"/>
      <c r="C868" s="216"/>
      <c r="D868" s="217" t="s">
        <v>198</v>
      </c>
      <c r="E868" s="218" t="s">
        <v>21</v>
      </c>
      <c r="F868" s="219" t="s">
        <v>1279</v>
      </c>
      <c r="G868" s="216"/>
      <c r="H868" s="220">
        <v>11.7</v>
      </c>
      <c r="I868" s="221"/>
      <c r="J868" s="216"/>
      <c r="K868" s="216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198</v>
      </c>
      <c r="AU868" s="226" t="s">
        <v>80</v>
      </c>
      <c r="AV868" s="12" t="s">
        <v>80</v>
      </c>
      <c r="AW868" s="12" t="s">
        <v>33</v>
      </c>
      <c r="AX868" s="12" t="s">
        <v>69</v>
      </c>
      <c r="AY868" s="226" t="s">
        <v>189</v>
      </c>
    </row>
    <row r="869" spans="2:51" s="12" customFormat="1" ht="13.5">
      <c r="B869" s="215"/>
      <c r="C869" s="216"/>
      <c r="D869" s="217" t="s">
        <v>198</v>
      </c>
      <c r="E869" s="218" t="s">
        <v>21</v>
      </c>
      <c r="F869" s="219" t="s">
        <v>996</v>
      </c>
      <c r="G869" s="216"/>
      <c r="H869" s="220">
        <v>25.4</v>
      </c>
      <c r="I869" s="221"/>
      <c r="J869" s="216"/>
      <c r="K869" s="216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198</v>
      </c>
      <c r="AU869" s="226" t="s">
        <v>80</v>
      </c>
      <c r="AV869" s="12" t="s">
        <v>80</v>
      </c>
      <c r="AW869" s="12" t="s">
        <v>33</v>
      </c>
      <c r="AX869" s="12" t="s">
        <v>69</v>
      </c>
      <c r="AY869" s="226" t="s">
        <v>189</v>
      </c>
    </row>
    <row r="870" spans="2:51" s="12" customFormat="1" ht="13.5">
      <c r="B870" s="215"/>
      <c r="C870" s="216"/>
      <c r="D870" s="217" t="s">
        <v>198</v>
      </c>
      <c r="E870" s="218" t="s">
        <v>21</v>
      </c>
      <c r="F870" s="219" t="s">
        <v>1260</v>
      </c>
      <c r="G870" s="216"/>
      <c r="H870" s="220">
        <v>8.5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198</v>
      </c>
      <c r="AU870" s="226" t="s">
        <v>80</v>
      </c>
      <c r="AV870" s="12" t="s">
        <v>80</v>
      </c>
      <c r="AW870" s="12" t="s">
        <v>33</v>
      </c>
      <c r="AX870" s="12" t="s">
        <v>69</v>
      </c>
      <c r="AY870" s="226" t="s">
        <v>189</v>
      </c>
    </row>
    <row r="871" spans="2:51" s="12" customFormat="1" ht="13.5">
      <c r="B871" s="215"/>
      <c r="C871" s="216"/>
      <c r="D871" s="217" t="s">
        <v>198</v>
      </c>
      <c r="E871" s="218" t="s">
        <v>21</v>
      </c>
      <c r="F871" s="219" t="s">
        <v>1280</v>
      </c>
      <c r="G871" s="216"/>
      <c r="H871" s="220">
        <v>10.5</v>
      </c>
      <c r="I871" s="221"/>
      <c r="J871" s="216"/>
      <c r="K871" s="216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198</v>
      </c>
      <c r="AU871" s="226" t="s">
        <v>80</v>
      </c>
      <c r="AV871" s="12" t="s">
        <v>80</v>
      </c>
      <c r="AW871" s="12" t="s">
        <v>33</v>
      </c>
      <c r="AX871" s="12" t="s">
        <v>69</v>
      </c>
      <c r="AY871" s="226" t="s">
        <v>189</v>
      </c>
    </row>
    <row r="872" spans="2:51" s="12" customFormat="1" ht="13.5">
      <c r="B872" s="215"/>
      <c r="C872" s="216"/>
      <c r="D872" s="217" t="s">
        <v>198</v>
      </c>
      <c r="E872" s="218" t="s">
        <v>21</v>
      </c>
      <c r="F872" s="219" t="s">
        <v>1261</v>
      </c>
      <c r="G872" s="216"/>
      <c r="H872" s="220">
        <v>9.7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198</v>
      </c>
      <c r="AU872" s="226" t="s">
        <v>80</v>
      </c>
      <c r="AV872" s="12" t="s">
        <v>80</v>
      </c>
      <c r="AW872" s="12" t="s">
        <v>33</v>
      </c>
      <c r="AX872" s="12" t="s">
        <v>69</v>
      </c>
      <c r="AY872" s="226" t="s">
        <v>189</v>
      </c>
    </row>
    <row r="873" spans="2:51" s="12" customFormat="1" ht="13.5">
      <c r="B873" s="215"/>
      <c r="C873" s="216"/>
      <c r="D873" s="217" t="s">
        <v>198</v>
      </c>
      <c r="E873" s="218" t="s">
        <v>21</v>
      </c>
      <c r="F873" s="219" t="s">
        <v>1281</v>
      </c>
      <c r="G873" s="216"/>
      <c r="H873" s="220">
        <v>10.6</v>
      </c>
      <c r="I873" s="221"/>
      <c r="J873" s="216"/>
      <c r="K873" s="216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198</v>
      </c>
      <c r="AU873" s="226" t="s">
        <v>80</v>
      </c>
      <c r="AV873" s="12" t="s">
        <v>80</v>
      </c>
      <c r="AW873" s="12" t="s">
        <v>33</v>
      </c>
      <c r="AX873" s="12" t="s">
        <v>69</v>
      </c>
      <c r="AY873" s="226" t="s">
        <v>189</v>
      </c>
    </row>
    <row r="874" spans="2:51" s="12" customFormat="1" ht="13.5">
      <c r="B874" s="215"/>
      <c r="C874" s="216"/>
      <c r="D874" s="217" t="s">
        <v>198</v>
      </c>
      <c r="E874" s="218" t="s">
        <v>21</v>
      </c>
      <c r="F874" s="219" t="s">
        <v>1282</v>
      </c>
      <c r="G874" s="216"/>
      <c r="H874" s="220">
        <v>18.3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198</v>
      </c>
      <c r="AU874" s="226" t="s">
        <v>80</v>
      </c>
      <c r="AV874" s="12" t="s">
        <v>80</v>
      </c>
      <c r="AW874" s="12" t="s">
        <v>33</v>
      </c>
      <c r="AX874" s="12" t="s">
        <v>69</v>
      </c>
      <c r="AY874" s="226" t="s">
        <v>189</v>
      </c>
    </row>
    <row r="875" spans="2:51" s="12" customFormat="1" ht="13.5">
      <c r="B875" s="215"/>
      <c r="C875" s="216"/>
      <c r="D875" s="217" t="s">
        <v>198</v>
      </c>
      <c r="E875" s="218" t="s">
        <v>21</v>
      </c>
      <c r="F875" s="219" t="s">
        <v>997</v>
      </c>
      <c r="G875" s="216"/>
      <c r="H875" s="220">
        <v>7</v>
      </c>
      <c r="I875" s="221"/>
      <c r="J875" s="216"/>
      <c r="K875" s="216"/>
      <c r="L875" s="222"/>
      <c r="M875" s="223"/>
      <c r="N875" s="224"/>
      <c r="O875" s="224"/>
      <c r="P875" s="224"/>
      <c r="Q875" s="224"/>
      <c r="R875" s="224"/>
      <c r="S875" s="224"/>
      <c r="T875" s="225"/>
      <c r="AT875" s="226" t="s">
        <v>198</v>
      </c>
      <c r="AU875" s="226" t="s">
        <v>80</v>
      </c>
      <c r="AV875" s="12" t="s">
        <v>80</v>
      </c>
      <c r="AW875" s="12" t="s">
        <v>33</v>
      </c>
      <c r="AX875" s="12" t="s">
        <v>69</v>
      </c>
      <c r="AY875" s="226" t="s">
        <v>189</v>
      </c>
    </row>
    <row r="876" spans="2:51" s="12" customFormat="1" ht="13.5">
      <c r="B876" s="215"/>
      <c r="C876" s="216"/>
      <c r="D876" s="217" t="s">
        <v>198</v>
      </c>
      <c r="E876" s="218" t="s">
        <v>21</v>
      </c>
      <c r="F876" s="219" t="s">
        <v>998</v>
      </c>
      <c r="G876" s="216"/>
      <c r="H876" s="220">
        <v>12.5</v>
      </c>
      <c r="I876" s="221"/>
      <c r="J876" s="216"/>
      <c r="K876" s="216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198</v>
      </c>
      <c r="AU876" s="226" t="s">
        <v>80</v>
      </c>
      <c r="AV876" s="12" t="s">
        <v>80</v>
      </c>
      <c r="AW876" s="12" t="s">
        <v>33</v>
      </c>
      <c r="AX876" s="12" t="s">
        <v>69</v>
      </c>
      <c r="AY876" s="226" t="s">
        <v>189</v>
      </c>
    </row>
    <row r="877" spans="2:51" s="12" customFormat="1" ht="13.5">
      <c r="B877" s="215"/>
      <c r="C877" s="216"/>
      <c r="D877" s="217" t="s">
        <v>198</v>
      </c>
      <c r="E877" s="218" t="s">
        <v>21</v>
      </c>
      <c r="F877" s="219" t="s">
        <v>999</v>
      </c>
      <c r="G877" s="216"/>
      <c r="H877" s="220">
        <v>2.7</v>
      </c>
      <c r="I877" s="221"/>
      <c r="J877" s="216"/>
      <c r="K877" s="216"/>
      <c r="L877" s="222"/>
      <c r="M877" s="223"/>
      <c r="N877" s="224"/>
      <c r="O877" s="224"/>
      <c r="P877" s="224"/>
      <c r="Q877" s="224"/>
      <c r="R877" s="224"/>
      <c r="S877" s="224"/>
      <c r="T877" s="225"/>
      <c r="AT877" s="226" t="s">
        <v>198</v>
      </c>
      <c r="AU877" s="226" t="s">
        <v>80</v>
      </c>
      <c r="AV877" s="12" t="s">
        <v>80</v>
      </c>
      <c r="AW877" s="12" t="s">
        <v>33</v>
      </c>
      <c r="AX877" s="12" t="s">
        <v>69</v>
      </c>
      <c r="AY877" s="226" t="s">
        <v>189</v>
      </c>
    </row>
    <row r="878" spans="2:51" s="12" customFormat="1" ht="13.5">
      <c r="B878" s="215"/>
      <c r="C878" s="216"/>
      <c r="D878" s="217" t="s">
        <v>198</v>
      </c>
      <c r="E878" s="218" t="s">
        <v>21</v>
      </c>
      <c r="F878" s="219" t="s">
        <v>1000</v>
      </c>
      <c r="G878" s="216"/>
      <c r="H878" s="220">
        <v>2.7</v>
      </c>
      <c r="I878" s="221"/>
      <c r="J878" s="216"/>
      <c r="K878" s="216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198</v>
      </c>
      <c r="AU878" s="226" t="s">
        <v>80</v>
      </c>
      <c r="AV878" s="12" t="s">
        <v>80</v>
      </c>
      <c r="AW878" s="12" t="s">
        <v>33</v>
      </c>
      <c r="AX878" s="12" t="s">
        <v>69</v>
      </c>
      <c r="AY878" s="226" t="s">
        <v>189</v>
      </c>
    </row>
    <row r="879" spans="2:51" s="13" customFormat="1" ht="13.5">
      <c r="B879" s="227"/>
      <c r="C879" s="228"/>
      <c r="D879" s="217" t="s">
        <v>198</v>
      </c>
      <c r="E879" s="242" t="s">
        <v>21</v>
      </c>
      <c r="F879" s="243" t="s">
        <v>200</v>
      </c>
      <c r="G879" s="228"/>
      <c r="H879" s="244">
        <v>212.6</v>
      </c>
      <c r="I879" s="233"/>
      <c r="J879" s="228"/>
      <c r="K879" s="228"/>
      <c r="L879" s="234"/>
      <c r="M879" s="235"/>
      <c r="N879" s="236"/>
      <c r="O879" s="236"/>
      <c r="P879" s="236"/>
      <c r="Q879" s="236"/>
      <c r="R879" s="236"/>
      <c r="S879" s="236"/>
      <c r="T879" s="237"/>
      <c r="AT879" s="238" t="s">
        <v>198</v>
      </c>
      <c r="AU879" s="238" t="s">
        <v>80</v>
      </c>
      <c r="AV879" s="13" t="s">
        <v>115</v>
      </c>
      <c r="AW879" s="13" t="s">
        <v>33</v>
      </c>
      <c r="AX879" s="13" t="s">
        <v>69</v>
      </c>
      <c r="AY879" s="238" t="s">
        <v>189</v>
      </c>
    </row>
    <row r="880" spans="2:51" s="12" customFormat="1" ht="13.5">
      <c r="B880" s="215"/>
      <c r="C880" s="216"/>
      <c r="D880" s="217" t="s">
        <v>198</v>
      </c>
      <c r="E880" s="218" t="s">
        <v>21</v>
      </c>
      <c r="F880" s="219" t="s">
        <v>1283</v>
      </c>
      <c r="G880" s="216"/>
      <c r="H880" s="220">
        <v>24.2</v>
      </c>
      <c r="I880" s="221"/>
      <c r="J880" s="216"/>
      <c r="K880" s="216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198</v>
      </c>
      <c r="AU880" s="226" t="s">
        <v>80</v>
      </c>
      <c r="AV880" s="12" t="s">
        <v>80</v>
      </c>
      <c r="AW880" s="12" t="s">
        <v>33</v>
      </c>
      <c r="AX880" s="12" t="s">
        <v>69</v>
      </c>
      <c r="AY880" s="226" t="s">
        <v>189</v>
      </c>
    </row>
    <row r="881" spans="2:51" s="12" customFormat="1" ht="13.5">
      <c r="B881" s="215"/>
      <c r="C881" s="216"/>
      <c r="D881" s="217" t="s">
        <v>198</v>
      </c>
      <c r="E881" s="218" t="s">
        <v>21</v>
      </c>
      <c r="F881" s="219" t="s">
        <v>1284</v>
      </c>
      <c r="G881" s="216"/>
      <c r="H881" s="220">
        <v>24.7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198</v>
      </c>
      <c r="AU881" s="226" t="s">
        <v>80</v>
      </c>
      <c r="AV881" s="12" t="s">
        <v>80</v>
      </c>
      <c r="AW881" s="12" t="s">
        <v>33</v>
      </c>
      <c r="AX881" s="12" t="s">
        <v>69</v>
      </c>
      <c r="AY881" s="226" t="s">
        <v>189</v>
      </c>
    </row>
    <row r="882" spans="2:51" s="12" customFormat="1" ht="13.5">
      <c r="B882" s="215"/>
      <c r="C882" s="216"/>
      <c r="D882" s="217" t="s">
        <v>198</v>
      </c>
      <c r="E882" s="218" t="s">
        <v>21</v>
      </c>
      <c r="F882" s="219" t="s">
        <v>1285</v>
      </c>
      <c r="G882" s="216"/>
      <c r="H882" s="220">
        <v>24.9</v>
      </c>
      <c r="I882" s="221"/>
      <c r="J882" s="216"/>
      <c r="K882" s="216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198</v>
      </c>
      <c r="AU882" s="226" t="s">
        <v>80</v>
      </c>
      <c r="AV882" s="12" t="s">
        <v>80</v>
      </c>
      <c r="AW882" s="12" t="s">
        <v>33</v>
      </c>
      <c r="AX882" s="12" t="s">
        <v>69</v>
      </c>
      <c r="AY882" s="226" t="s">
        <v>189</v>
      </c>
    </row>
    <row r="883" spans="2:51" s="12" customFormat="1" ht="13.5">
      <c r="B883" s="215"/>
      <c r="C883" s="216"/>
      <c r="D883" s="217" t="s">
        <v>198</v>
      </c>
      <c r="E883" s="218" t="s">
        <v>21</v>
      </c>
      <c r="F883" s="219" t="s">
        <v>1276</v>
      </c>
      <c r="G883" s="216"/>
      <c r="H883" s="220">
        <v>25.2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198</v>
      </c>
      <c r="AU883" s="226" t="s">
        <v>80</v>
      </c>
      <c r="AV883" s="12" t="s">
        <v>80</v>
      </c>
      <c r="AW883" s="12" t="s">
        <v>33</v>
      </c>
      <c r="AX883" s="12" t="s">
        <v>69</v>
      </c>
      <c r="AY883" s="226" t="s">
        <v>189</v>
      </c>
    </row>
    <row r="884" spans="2:51" s="12" customFormat="1" ht="13.5">
      <c r="B884" s="215"/>
      <c r="C884" s="216"/>
      <c r="D884" s="217" t="s">
        <v>198</v>
      </c>
      <c r="E884" s="218" t="s">
        <v>21</v>
      </c>
      <c r="F884" s="219" t="s">
        <v>1262</v>
      </c>
      <c r="G884" s="216"/>
      <c r="H884" s="220">
        <v>5.8</v>
      </c>
      <c r="I884" s="221"/>
      <c r="J884" s="216"/>
      <c r="K884" s="216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198</v>
      </c>
      <c r="AU884" s="226" t="s">
        <v>80</v>
      </c>
      <c r="AV884" s="12" t="s">
        <v>80</v>
      </c>
      <c r="AW884" s="12" t="s">
        <v>33</v>
      </c>
      <c r="AX884" s="12" t="s">
        <v>69</v>
      </c>
      <c r="AY884" s="226" t="s">
        <v>189</v>
      </c>
    </row>
    <row r="885" spans="2:51" s="12" customFormat="1" ht="13.5">
      <c r="B885" s="215"/>
      <c r="C885" s="216"/>
      <c r="D885" s="217" t="s">
        <v>198</v>
      </c>
      <c r="E885" s="218" t="s">
        <v>21</v>
      </c>
      <c r="F885" s="219" t="s">
        <v>1263</v>
      </c>
      <c r="G885" s="216"/>
      <c r="H885" s="220">
        <v>5.8</v>
      </c>
      <c r="I885" s="221"/>
      <c r="J885" s="216"/>
      <c r="K885" s="216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198</v>
      </c>
      <c r="AU885" s="226" t="s">
        <v>80</v>
      </c>
      <c r="AV885" s="12" t="s">
        <v>80</v>
      </c>
      <c r="AW885" s="12" t="s">
        <v>33</v>
      </c>
      <c r="AX885" s="12" t="s">
        <v>69</v>
      </c>
      <c r="AY885" s="226" t="s">
        <v>189</v>
      </c>
    </row>
    <row r="886" spans="2:51" s="12" customFormat="1" ht="13.5">
      <c r="B886" s="215"/>
      <c r="C886" s="216"/>
      <c r="D886" s="217" t="s">
        <v>198</v>
      </c>
      <c r="E886" s="218" t="s">
        <v>21</v>
      </c>
      <c r="F886" s="219" t="s">
        <v>1286</v>
      </c>
      <c r="G886" s="216"/>
      <c r="H886" s="220">
        <v>6.8</v>
      </c>
      <c r="I886" s="221"/>
      <c r="J886" s="216"/>
      <c r="K886" s="216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198</v>
      </c>
      <c r="AU886" s="226" t="s">
        <v>80</v>
      </c>
      <c r="AV886" s="12" t="s">
        <v>80</v>
      </c>
      <c r="AW886" s="12" t="s">
        <v>33</v>
      </c>
      <c r="AX886" s="12" t="s">
        <v>69</v>
      </c>
      <c r="AY886" s="226" t="s">
        <v>189</v>
      </c>
    </row>
    <row r="887" spans="2:51" s="12" customFormat="1" ht="13.5">
      <c r="B887" s="215"/>
      <c r="C887" s="216"/>
      <c r="D887" s="217" t="s">
        <v>198</v>
      </c>
      <c r="E887" s="218" t="s">
        <v>21</v>
      </c>
      <c r="F887" s="219" t="s">
        <v>1287</v>
      </c>
      <c r="G887" s="216"/>
      <c r="H887" s="220">
        <v>13.9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198</v>
      </c>
      <c r="AU887" s="226" t="s">
        <v>80</v>
      </c>
      <c r="AV887" s="12" t="s">
        <v>80</v>
      </c>
      <c r="AW887" s="12" t="s">
        <v>33</v>
      </c>
      <c r="AX887" s="12" t="s">
        <v>69</v>
      </c>
      <c r="AY887" s="226" t="s">
        <v>189</v>
      </c>
    </row>
    <row r="888" spans="2:51" s="12" customFormat="1" ht="13.5">
      <c r="B888" s="215"/>
      <c r="C888" s="216"/>
      <c r="D888" s="217" t="s">
        <v>198</v>
      </c>
      <c r="E888" s="218" t="s">
        <v>21</v>
      </c>
      <c r="F888" s="219" t="s">
        <v>1264</v>
      </c>
      <c r="G888" s="216"/>
      <c r="H888" s="220">
        <v>5.8</v>
      </c>
      <c r="I888" s="221"/>
      <c r="J888" s="216"/>
      <c r="K888" s="216"/>
      <c r="L888" s="222"/>
      <c r="M888" s="223"/>
      <c r="N888" s="224"/>
      <c r="O888" s="224"/>
      <c r="P888" s="224"/>
      <c r="Q888" s="224"/>
      <c r="R888" s="224"/>
      <c r="S888" s="224"/>
      <c r="T888" s="225"/>
      <c r="AT888" s="226" t="s">
        <v>198</v>
      </c>
      <c r="AU888" s="226" t="s">
        <v>80</v>
      </c>
      <c r="AV888" s="12" t="s">
        <v>80</v>
      </c>
      <c r="AW888" s="12" t="s">
        <v>33</v>
      </c>
      <c r="AX888" s="12" t="s">
        <v>69</v>
      </c>
      <c r="AY888" s="226" t="s">
        <v>189</v>
      </c>
    </row>
    <row r="889" spans="2:51" s="12" customFormat="1" ht="13.5">
      <c r="B889" s="215"/>
      <c r="C889" s="216"/>
      <c r="D889" s="217" t="s">
        <v>198</v>
      </c>
      <c r="E889" s="218" t="s">
        <v>21</v>
      </c>
      <c r="F889" s="219" t="s">
        <v>1265</v>
      </c>
      <c r="G889" s="216"/>
      <c r="H889" s="220">
        <v>8.8</v>
      </c>
      <c r="I889" s="221"/>
      <c r="J889" s="216"/>
      <c r="K889" s="216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198</v>
      </c>
      <c r="AU889" s="226" t="s">
        <v>80</v>
      </c>
      <c r="AV889" s="12" t="s">
        <v>80</v>
      </c>
      <c r="AW889" s="12" t="s">
        <v>33</v>
      </c>
      <c r="AX889" s="12" t="s">
        <v>69</v>
      </c>
      <c r="AY889" s="226" t="s">
        <v>189</v>
      </c>
    </row>
    <row r="890" spans="2:51" s="12" customFormat="1" ht="13.5">
      <c r="B890" s="215"/>
      <c r="C890" s="216"/>
      <c r="D890" s="217" t="s">
        <v>198</v>
      </c>
      <c r="E890" s="218" t="s">
        <v>21</v>
      </c>
      <c r="F890" s="219" t="s">
        <v>1001</v>
      </c>
      <c r="G890" s="216"/>
      <c r="H890" s="220">
        <v>9</v>
      </c>
      <c r="I890" s="221"/>
      <c r="J890" s="216"/>
      <c r="K890" s="216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198</v>
      </c>
      <c r="AU890" s="226" t="s">
        <v>80</v>
      </c>
      <c r="AV890" s="12" t="s">
        <v>80</v>
      </c>
      <c r="AW890" s="12" t="s">
        <v>33</v>
      </c>
      <c r="AX890" s="12" t="s">
        <v>69</v>
      </c>
      <c r="AY890" s="226" t="s">
        <v>189</v>
      </c>
    </row>
    <row r="891" spans="2:51" s="12" customFormat="1" ht="13.5">
      <c r="B891" s="215"/>
      <c r="C891" s="216"/>
      <c r="D891" s="217" t="s">
        <v>198</v>
      </c>
      <c r="E891" s="218" t="s">
        <v>21</v>
      </c>
      <c r="F891" s="219" t="s">
        <v>1002</v>
      </c>
      <c r="G891" s="216"/>
      <c r="H891" s="220">
        <v>4.1</v>
      </c>
      <c r="I891" s="221"/>
      <c r="J891" s="216"/>
      <c r="K891" s="216"/>
      <c r="L891" s="222"/>
      <c r="M891" s="223"/>
      <c r="N891" s="224"/>
      <c r="O891" s="224"/>
      <c r="P891" s="224"/>
      <c r="Q891" s="224"/>
      <c r="R891" s="224"/>
      <c r="S891" s="224"/>
      <c r="T891" s="225"/>
      <c r="AT891" s="226" t="s">
        <v>198</v>
      </c>
      <c r="AU891" s="226" t="s">
        <v>80</v>
      </c>
      <c r="AV891" s="12" t="s">
        <v>80</v>
      </c>
      <c r="AW891" s="12" t="s">
        <v>33</v>
      </c>
      <c r="AX891" s="12" t="s">
        <v>69</v>
      </c>
      <c r="AY891" s="226" t="s">
        <v>189</v>
      </c>
    </row>
    <row r="892" spans="2:51" s="12" customFormat="1" ht="13.5">
      <c r="B892" s="215"/>
      <c r="C892" s="216"/>
      <c r="D892" s="217" t="s">
        <v>198</v>
      </c>
      <c r="E892" s="218" t="s">
        <v>21</v>
      </c>
      <c r="F892" s="219" t="s">
        <v>1003</v>
      </c>
      <c r="G892" s="216"/>
      <c r="H892" s="220">
        <v>25.4</v>
      </c>
      <c r="I892" s="221"/>
      <c r="J892" s="216"/>
      <c r="K892" s="216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198</v>
      </c>
      <c r="AU892" s="226" t="s">
        <v>80</v>
      </c>
      <c r="AV892" s="12" t="s">
        <v>80</v>
      </c>
      <c r="AW892" s="12" t="s">
        <v>33</v>
      </c>
      <c r="AX892" s="12" t="s">
        <v>69</v>
      </c>
      <c r="AY892" s="226" t="s">
        <v>189</v>
      </c>
    </row>
    <row r="893" spans="2:51" s="12" customFormat="1" ht="13.5">
      <c r="B893" s="215"/>
      <c r="C893" s="216"/>
      <c r="D893" s="217" t="s">
        <v>198</v>
      </c>
      <c r="E893" s="218" t="s">
        <v>21</v>
      </c>
      <c r="F893" s="219" t="s">
        <v>1288</v>
      </c>
      <c r="G893" s="216"/>
      <c r="H893" s="220">
        <v>19.6</v>
      </c>
      <c r="I893" s="221"/>
      <c r="J893" s="216"/>
      <c r="K893" s="216"/>
      <c r="L893" s="222"/>
      <c r="M893" s="223"/>
      <c r="N893" s="224"/>
      <c r="O893" s="224"/>
      <c r="P893" s="224"/>
      <c r="Q893" s="224"/>
      <c r="R893" s="224"/>
      <c r="S893" s="224"/>
      <c r="T893" s="225"/>
      <c r="AT893" s="226" t="s">
        <v>198</v>
      </c>
      <c r="AU893" s="226" t="s">
        <v>80</v>
      </c>
      <c r="AV893" s="12" t="s">
        <v>80</v>
      </c>
      <c r="AW893" s="12" t="s">
        <v>33</v>
      </c>
      <c r="AX893" s="12" t="s">
        <v>69</v>
      </c>
      <c r="AY893" s="226" t="s">
        <v>189</v>
      </c>
    </row>
    <row r="894" spans="2:51" s="12" customFormat="1" ht="13.5">
      <c r="B894" s="215"/>
      <c r="C894" s="216"/>
      <c r="D894" s="217" t="s">
        <v>198</v>
      </c>
      <c r="E894" s="218" t="s">
        <v>21</v>
      </c>
      <c r="F894" s="219" t="s">
        <v>1289</v>
      </c>
      <c r="G894" s="216"/>
      <c r="H894" s="220">
        <v>30.1</v>
      </c>
      <c r="I894" s="221"/>
      <c r="J894" s="216"/>
      <c r="K894" s="216"/>
      <c r="L894" s="222"/>
      <c r="M894" s="223"/>
      <c r="N894" s="224"/>
      <c r="O894" s="224"/>
      <c r="P894" s="224"/>
      <c r="Q894" s="224"/>
      <c r="R894" s="224"/>
      <c r="S894" s="224"/>
      <c r="T894" s="225"/>
      <c r="AT894" s="226" t="s">
        <v>198</v>
      </c>
      <c r="AU894" s="226" t="s">
        <v>80</v>
      </c>
      <c r="AV894" s="12" t="s">
        <v>80</v>
      </c>
      <c r="AW894" s="12" t="s">
        <v>33</v>
      </c>
      <c r="AX894" s="12" t="s">
        <v>69</v>
      </c>
      <c r="AY894" s="226" t="s">
        <v>189</v>
      </c>
    </row>
    <row r="895" spans="2:51" s="12" customFormat="1" ht="13.5">
      <c r="B895" s="215"/>
      <c r="C895" s="216"/>
      <c r="D895" s="217" t="s">
        <v>198</v>
      </c>
      <c r="E895" s="218" t="s">
        <v>21</v>
      </c>
      <c r="F895" s="219" t="s">
        <v>1290</v>
      </c>
      <c r="G895" s="216"/>
      <c r="H895" s="220">
        <v>62.5</v>
      </c>
      <c r="I895" s="221"/>
      <c r="J895" s="216"/>
      <c r="K895" s="216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198</v>
      </c>
      <c r="AU895" s="226" t="s">
        <v>80</v>
      </c>
      <c r="AV895" s="12" t="s">
        <v>80</v>
      </c>
      <c r="AW895" s="12" t="s">
        <v>33</v>
      </c>
      <c r="AX895" s="12" t="s">
        <v>69</v>
      </c>
      <c r="AY895" s="226" t="s">
        <v>189</v>
      </c>
    </row>
    <row r="896" spans="2:51" s="12" customFormat="1" ht="13.5">
      <c r="B896" s="215"/>
      <c r="C896" s="216"/>
      <c r="D896" s="217" t="s">
        <v>198</v>
      </c>
      <c r="E896" s="218" t="s">
        <v>21</v>
      </c>
      <c r="F896" s="219" t="s">
        <v>1266</v>
      </c>
      <c r="G896" s="216"/>
      <c r="H896" s="220">
        <v>3.9</v>
      </c>
      <c r="I896" s="221"/>
      <c r="J896" s="216"/>
      <c r="K896" s="216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198</v>
      </c>
      <c r="AU896" s="226" t="s">
        <v>80</v>
      </c>
      <c r="AV896" s="12" t="s">
        <v>80</v>
      </c>
      <c r="AW896" s="12" t="s">
        <v>33</v>
      </c>
      <c r="AX896" s="12" t="s">
        <v>69</v>
      </c>
      <c r="AY896" s="226" t="s">
        <v>189</v>
      </c>
    </row>
    <row r="897" spans="2:51" s="12" customFormat="1" ht="13.5">
      <c r="B897" s="215"/>
      <c r="C897" s="216"/>
      <c r="D897" s="217" t="s">
        <v>198</v>
      </c>
      <c r="E897" s="218" t="s">
        <v>21</v>
      </c>
      <c r="F897" s="219" t="s">
        <v>1267</v>
      </c>
      <c r="G897" s="216"/>
      <c r="H897" s="220">
        <v>6.6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198</v>
      </c>
      <c r="AU897" s="226" t="s">
        <v>80</v>
      </c>
      <c r="AV897" s="12" t="s">
        <v>80</v>
      </c>
      <c r="AW897" s="12" t="s">
        <v>33</v>
      </c>
      <c r="AX897" s="12" t="s">
        <v>69</v>
      </c>
      <c r="AY897" s="226" t="s">
        <v>189</v>
      </c>
    </row>
    <row r="898" spans="2:51" s="12" customFormat="1" ht="13.5">
      <c r="B898" s="215"/>
      <c r="C898" s="216"/>
      <c r="D898" s="217" t="s">
        <v>198</v>
      </c>
      <c r="E898" s="218" t="s">
        <v>21</v>
      </c>
      <c r="F898" s="219" t="s">
        <v>1268</v>
      </c>
      <c r="G898" s="216"/>
      <c r="H898" s="220">
        <v>13.3</v>
      </c>
      <c r="I898" s="221"/>
      <c r="J898" s="216"/>
      <c r="K898" s="216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198</v>
      </c>
      <c r="AU898" s="226" t="s">
        <v>80</v>
      </c>
      <c r="AV898" s="12" t="s">
        <v>80</v>
      </c>
      <c r="AW898" s="12" t="s">
        <v>33</v>
      </c>
      <c r="AX898" s="12" t="s">
        <v>69</v>
      </c>
      <c r="AY898" s="226" t="s">
        <v>189</v>
      </c>
    </row>
    <row r="899" spans="2:51" s="12" customFormat="1" ht="13.5">
      <c r="B899" s="215"/>
      <c r="C899" s="216"/>
      <c r="D899" s="217" t="s">
        <v>198</v>
      </c>
      <c r="E899" s="218" t="s">
        <v>21</v>
      </c>
      <c r="F899" s="219" t="s">
        <v>1291</v>
      </c>
      <c r="G899" s="216"/>
      <c r="H899" s="220">
        <v>29.2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198</v>
      </c>
      <c r="AU899" s="226" t="s">
        <v>80</v>
      </c>
      <c r="AV899" s="12" t="s">
        <v>80</v>
      </c>
      <c r="AW899" s="12" t="s">
        <v>33</v>
      </c>
      <c r="AX899" s="12" t="s">
        <v>69</v>
      </c>
      <c r="AY899" s="226" t="s">
        <v>189</v>
      </c>
    </row>
    <row r="900" spans="2:51" s="12" customFormat="1" ht="13.5">
      <c r="B900" s="215"/>
      <c r="C900" s="216"/>
      <c r="D900" s="217" t="s">
        <v>198</v>
      </c>
      <c r="E900" s="218" t="s">
        <v>21</v>
      </c>
      <c r="F900" s="219" t="s">
        <v>1292</v>
      </c>
      <c r="G900" s="216"/>
      <c r="H900" s="220">
        <v>20</v>
      </c>
      <c r="I900" s="221"/>
      <c r="J900" s="216"/>
      <c r="K900" s="216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198</v>
      </c>
      <c r="AU900" s="226" t="s">
        <v>80</v>
      </c>
      <c r="AV900" s="12" t="s">
        <v>80</v>
      </c>
      <c r="AW900" s="12" t="s">
        <v>33</v>
      </c>
      <c r="AX900" s="12" t="s">
        <v>69</v>
      </c>
      <c r="AY900" s="226" t="s">
        <v>189</v>
      </c>
    </row>
    <row r="901" spans="2:51" s="12" customFormat="1" ht="13.5">
      <c r="B901" s="215"/>
      <c r="C901" s="216"/>
      <c r="D901" s="217" t="s">
        <v>198</v>
      </c>
      <c r="E901" s="218" t="s">
        <v>21</v>
      </c>
      <c r="F901" s="219" t="s">
        <v>1004</v>
      </c>
      <c r="G901" s="216"/>
      <c r="H901" s="220">
        <v>7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198</v>
      </c>
      <c r="AU901" s="226" t="s">
        <v>80</v>
      </c>
      <c r="AV901" s="12" t="s">
        <v>80</v>
      </c>
      <c r="AW901" s="12" t="s">
        <v>33</v>
      </c>
      <c r="AX901" s="12" t="s">
        <v>69</v>
      </c>
      <c r="AY901" s="226" t="s">
        <v>189</v>
      </c>
    </row>
    <row r="902" spans="2:51" s="12" customFormat="1" ht="13.5">
      <c r="B902" s="215"/>
      <c r="C902" s="216"/>
      <c r="D902" s="217" t="s">
        <v>198</v>
      </c>
      <c r="E902" s="218" t="s">
        <v>21</v>
      </c>
      <c r="F902" s="219" t="s">
        <v>1005</v>
      </c>
      <c r="G902" s="216"/>
      <c r="H902" s="220">
        <v>12.5</v>
      </c>
      <c r="I902" s="221"/>
      <c r="J902" s="216"/>
      <c r="K902" s="216"/>
      <c r="L902" s="222"/>
      <c r="M902" s="223"/>
      <c r="N902" s="224"/>
      <c r="O902" s="224"/>
      <c r="P902" s="224"/>
      <c r="Q902" s="224"/>
      <c r="R902" s="224"/>
      <c r="S902" s="224"/>
      <c r="T902" s="225"/>
      <c r="AT902" s="226" t="s">
        <v>198</v>
      </c>
      <c r="AU902" s="226" t="s">
        <v>80</v>
      </c>
      <c r="AV902" s="12" t="s">
        <v>80</v>
      </c>
      <c r="AW902" s="12" t="s">
        <v>33</v>
      </c>
      <c r="AX902" s="12" t="s">
        <v>69</v>
      </c>
      <c r="AY902" s="226" t="s">
        <v>189</v>
      </c>
    </row>
    <row r="903" spans="2:51" s="12" customFormat="1" ht="13.5">
      <c r="B903" s="215"/>
      <c r="C903" s="216"/>
      <c r="D903" s="217" t="s">
        <v>198</v>
      </c>
      <c r="E903" s="218" t="s">
        <v>21</v>
      </c>
      <c r="F903" s="219" t="s">
        <v>1006</v>
      </c>
      <c r="G903" s="216"/>
      <c r="H903" s="220">
        <v>8.7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198</v>
      </c>
      <c r="AU903" s="226" t="s">
        <v>80</v>
      </c>
      <c r="AV903" s="12" t="s">
        <v>80</v>
      </c>
      <c r="AW903" s="12" t="s">
        <v>33</v>
      </c>
      <c r="AX903" s="12" t="s">
        <v>69</v>
      </c>
      <c r="AY903" s="226" t="s">
        <v>189</v>
      </c>
    </row>
    <row r="904" spans="2:51" s="13" customFormat="1" ht="13.5">
      <c r="B904" s="227"/>
      <c r="C904" s="228"/>
      <c r="D904" s="217" t="s">
        <v>198</v>
      </c>
      <c r="E904" s="242" t="s">
        <v>21</v>
      </c>
      <c r="F904" s="243" t="s">
        <v>200</v>
      </c>
      <c r="G904" s="228"/>
      <c r="H904" s="244">
        <v>397.8</v>
      </c>
      <c r="I904" s="233"/>
      <c r="J904" s="228"/>
      <c r="K904" s="228"/>
      <c r="L904" s="234"/>
      <c r="M904" s="235"/>
      <c r="N904" s="236"/>
      <c r="O904" s="236"/>
      <c r="P904" s="236"/>
      <c r="Q904" s="236"/>
      <c r="R904" s="236"/>
      <c r="S904" s="236"/>
      <c r="T904" s="237"/>
      <c r="AT904" s="238" t="s">
        <v>198</v>
      </c>
      <c r="AU904" s="238" t="s">
        <v>80</v>
      </c>
      <c r="AV904" s="13" t="s">
        <v>115</v>
      </c>
      <c r="AW904" s="13" t="s">
        <v>33</v>
      </c>
      <c r="AX904" s="13" t="s">
        <v>69</v>
      </c>
      <c r="AY904" s="238" t="s">
        <v>189</v>
      </c>
    </row>
    <row r="905" spans="2:51" s="14" customFormat="1" ht="13.5">
      <c r="B905" s="245"/>
      <c r="C905" s="246"/>
      <c r="D905" s="229" t="s">
        <v>198</v>
      </c>
      <c r="E905" s="247" t="s">
        <v>21</v>
      </c>
      <c r="F905" s="248" t="s">
        <v>239</v>
      </c>
      <c r="G905" s="246"/>
      <c r="H905" s="249">
        <v>610.4</v>
      </c>
      <c r="I905" s="250"/>
      <c r="J905" s="246"/>
      <c r="K905" s="246"/>
      <c r="L905" s="251"/>
      <c r="M905" s="252"/>
      <c r="N905" s="253"/>
      <c r="O905" s="253"/>
      <c r="P905" s="253"/>
      <c r="Q905" s="253"/>
      <c r="R905" s="253"/>
      <c r="S905" s="253"/>
      <c r="T905" s="254"/>
      <c r="AT905" s="255" t="s">
        <v>198</v>
      </c>
      <c r="AU905" s="255" t="s">
        <v>80</v>
      </c>
      <c r="AV905" s="14" t="s">
        <v>196</v>
      </c>
      <c r="AW905" s="14" t="s">
        <v>33</v>
      </c>
      <c r="AX905" s="14" t="s">
        <v>76</v>
      </c>
      <c r="AY905" s="255" t="s">
        <v>189</v>
      </c>
    </row>
    <row r="906" spans="2:65" s="1" customFormat="1" ht="31.5" customHeight="1">
      <c r="B906" s="42"/>
      <c r="C906" s="203" t="s">
        <v>1372</v>
      </c>
      <c r="D906" s="203" t="s">
        <v>191</v>
      </c>
      <c r="E906" s="204" t="s">
        <v>1373</v>
      </c>
      <c r="F906" s="205" t="s">
        <v>1374</v>
      </c>
      <c r="G906" s="206" t="s">
        <v>194</v>
      </c>
      <c r="H906" s="207">
        <v>391.2</v>
      </c>
      <c r="I906" s="208"/>
      <c r="J906" s="209">
        <f>ROUND(I906*H906,2)</f>
        <v>0</v>
      </c>
      <c r="K906" s="205" t="s">
        <v>195</v>
      </c>
      <c r="L906" s="62"/>
      <c r="M906" s="210" t="s">
        <v>21</v>
      </c>
      <c r="N906" s="211" t="s">
        <v>40</v>
      </c>
      <c r="O906" s="43"/>
      <c r="P906" s="212">
        <f>O906*H906</f>
        <v>0</v>
      </c>
      <c r="Q906" s="212">
        <v>0.00021</v>
      </c>
      <c r="R906" s="212">
        <f>Q906*H906</f>
        <v>0.082152</v>
      </c>
      <c r="S906" s="212">
        <v>0</v>
      </c>
      <c r="T906" s="213">
        <f>S906*H906</f>
        <v>0</v>
      </c>
      <c r="AR906" s="25" t="s">
        <v>196</v>
      </c>
      <c r="AT906" s="25" t="s">
        <v>191</v>
      </c>
      <c r="AU906" s="25" t="s">
        <v>80</v>
      </c>
      <c r="AY906" s="25" t="s">
        <v>189</v>
      </c>
      <c r="BE906" s="214">
        <f>IF(N906="základní",J906,0)</f>
        <v>0</v>
      </c>
      <c r="BF906" s="214">
        <f>IF(N906="snížená",J906,0)</f>
        <v>0</v>
      </c>
      <c r="BG906" s="214">
        <f>IF(N906="zákl. přenesená",J906,0)</f>
        <v>0</v>
      </c>
      <c r="BH906" s="214">
        <f>IF(N906="sníž. přenesená",J906,0)</f>
        <v>0</v>
      </c>
      <c r="BI906" s="214">
        <f>IF(N906="nulová",J906,0)</f>
        <v>0</v>
      </c>
      <c r="BJ906" s="25" t="s">
        <v>76</v>
      </c>
      <c r="BK906" s="214">
        <f>ROUND(I906*H906,2)</f>
        <v>0</v>
      </c>
      <c r="BL906" s="25" t="s">
        <v>196</v>
      </c>
      <c r="BM906" s="25" t="s">
        <v>1375</v>
      </c>
    </row>
    <row r="907" spans="2:51" s="12" customFormat="1" ht="13.5">
      <c r="B907" s="215"/>
      <c r="C907" s="216"/>
      <c r="D907" s="217" t="s">
        <v>198</v>
      </c>
      <c r="E907" s="218" t="s">
        <v>21</v>
      </c>
      <c r="F907" s="219" t="s">
        <v>980</v>
      </c>
      <c r="G907" s="216"/>
      <c r="H907" s="220">
        <v>13.8</v>
      </c>
      <c r="I907" s="221"/>
      <c r="J907" s="216"/>
      <c r="K907" s="216"/>
      <c r="L907" s="222"/>
      <c r="M907" s="223"/>
      <c r="N907" s="224"/>
      <c r="O907" s="224"/>
      <c r="P907" s="224"/>
      <c r="Q907" s="224"/>
      <c r="R907" s="224"/>
      <c r="S907" s="224"/>
      <c r="T907" s="225"/>
      <c r="AT907" s="226" t="s">
        <v>198</v>
      </c>
      <c r="AU907" s="226" t="s">
        <v>80</v>
      </c>
      <c r="AV907" s="12" t="s">
        <v>80</v>
      </c>
      <c r="AW907" s="12" t="s">
        <v>33</v>
      </c>
      <c r="AX907" s="12" t="s">
        <v>69</v>
      </c>
      <c r="AY907" s="226" t="s">
        <v>189</v>
      </c>
    </row>
    <row r="908" spans="2:51" s="12" customFormat="1" ht="13.5">
      <c r="B908" s="215"/>
      <c r="C908" s="216"/>
      <c r="D908" s="217" t="s">
        <v>198</v>
      </c>
      <c r="E908" s="218" t="s">
        <v>21</v>
      </c>
      <c r="F908" s="219" t="s">
        <v>981</v>
      </c>
      <c r="G908" s="216"/>
      <c r="H908" s="220">
        <v>7.7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198</v>
      </c>
      <c r="AU908" s="226" t="s">
        <v>80</v>
      </c>
      <c r="AV908" s="12" t="s">
        <v>80</v>
      </c>
      <c r="AW908" s="12" t="s">
        <v>33</v>
      </c>
      <c r="AX908" s="12" t="s">
        <v>69</v>
      </c>
      <c r="AY908" s="226" t="s">
        <v>189</v>
      </c>
    </row>
    <row r="909" spans="2:51" s="12" customFormat="1" ht="13.5">
      <c r="B909" s="215"/>
      <c r="C909" s="216"/>
      <c r="D909" s="217" t="s">
        <v>198</v>
      </c>
      <c r="E909" s="218" t="s">
        <v>21</v>
      </c>
      <c r="F909" s="219" t="s">
        <v>982</v>
      </c>
      <c r="G909" s="216"/>
      <c r="H909" s="220">
        <v>8.1</v>
      </c>
      <c r="I909" s="221"/>
      <c r="J909" s="216"/>
      <c r="K909" s="216"/>
      <c r="L909" s="222"/>
      <c r="M909" s="223"/>
      <c r="N909" s="224"/>
      <c r="O909" s="224"/>
      <c r="P909" s="224"/>
      <c r="Q909" s="224"/>
      <c r="R909" s="224"/>
      <c r="S909" s="224"/>
      <c r="T909" s="225"/>
      <c r="AT909" s="226" t="s">
        <v>198</v>
      </c>
      <c r="AU909" s="226" t="s">
        <v>80</v>
      </c>
      <c r="AV909" s="12" t="s">
        <v>80</v>
      </c>
      <c r="AW909" s="12" t="s">
        <v>33</v>
      </c>
      <c r="AX909" s="12" t="s">
        <v>69</v>
      </c>
      <c r="AY909" s="226" t="s">
        <v>189</v>
      </c>
    </row>
    <row r="910" spans="2:51" s="12" customFormat="1" ht="13.5">
      <c r="B910" s="215"/>
      <c r="C910" s="216"/>
      <c r="D910" s="217" t="s">
        <v>198</v>
      </c>
      <c r="E910" s="218" t="s">
        <v>21</v>
      </c>
      <c r="F910" s="219" t="s">
        <v>983</v>
      </c>
      <c r="G910" s="216"/>
      <c r="H910" s="220">
        <v>8.2</v>
      </c>
      <c r="I910" s="221"/>
      <c r="J910" s="216"/>
      <c r="K910" s="216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198</v>
      </c>
      <c r="AU910" s="226" t="s">
        <v>80</v>
      </c>
      <c r="AV910" s="12" t="s">
        <v>80</v>
      </c>
      <c r="AW910" s="12" t="s">
        <v>33</v>
      </c>
      <c r="AX910" s="12" t="s">
        <v>69</v>
      </c>
      <c r="AY910" s="226" t="s">
        <v>189</v>
      </c>
    </row>
    <row r="911" spans="2:51" s="12" customFormat="1" ht="13.5">
      <c r="B911" s="215"/>
      <c r="C911" s="216"/>
      <c r="D911" s="217" t="s">
        <v>198</v>
      </c>
      <c r="E911" s="218" t="s">
        <v>21</v>
      </c>
      <c r="F911" s="219" t="s">
        <v>984</v>
      </c>
      <c r="G911" s="216"/>
      <c r="H911" s="220">
        <v>9.7</v>
      </c>
      <c r="I911" s="221"/>
      <c r="J911" s="216"/>
      <c r="K911" s="216"/>
      <c r="L911" s="222"/>
      <c r="M911" s="223"/>
      <c r="N911" s="224"/>
      <c r="O911" s="224"/>
      <c r="P911" s="224"/>
      <c r="Q911" s="224"/>
      <c r="R911" s="224"/>
      <c r="S911" s="224"/>
      <c r="T911" s="225"/>
      <c r="AT911" s="226" t="s">
        <v>198</v>
      </c>
      <c r="AU911" s="226" t="s">
        <v>80</v>
      </c>
      <c r="AV911" s="12" t="s">
        <v>80</v>
      </c>
      <c r="AW911" s="12" t="s">
        <v>33</v>
      </c>
      <c r="AX911" s="12" t="s">
        <v>69</v>
      </c>
      <c r="AY911" s="226" t="s">
        <v>189</v>
      </c>
    </row>
    <row r="912" spans="2:51" s="12" customFormat="1" ht="13.5">
      <c r="B912" s="215"/>
      <c r="C912" s="216"/>
      <c r="D912" s="217" t="s">
        <v>198</v>
      </c>
      <c r="E912" s="218" t="s">
        <v>21</v>
      </c>
      <c r="F912" s="219" t="s">
        <v>985</v>
      </c>
      <c r="G912" s="216"/>
      <c r="H912" s="220">
        <v>7.4</v>
      </c>
      <c r="I912" s="221"/>
      <c r="J912" s="216"/>
      <c r="K912" s="216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198</v>
      </c>
      <c r="AU912" s="226" t="s">
        <v>80</v>
      </c>
      <c r="AV912" s="12" t="s">
        <v>80</v>
      </c>
      <c r="AW912" s="12" t="s">
        <v>33</v>
      </c>
      <c r="AX912" s="12" t="s">
        <v>69</v>
      </c>
      <c r="AY912" s="226" t="s">
        <v>189</v>
      </c>
    </row>
    <row r="913" spans="2:51" s="12" customFormat="1" ht="13.5">
      <c r="B913" s="215"/>
      <c r="C913" s="216"/>
      <c r="D913" s="217" t="s">
        <v>198</v>
      </c>
      <c r="E913" s="218" t="s">
        <v>21</v>
      </c>
      <c r="F913" s="219" t="s">
        <v>986</v>
      </c>
      <c r="G913" s="216"/>
      <c r="H913" s="220">
        <v>9.1</v>
      </c>
      <c r="I913" s="221"/>
      <c r="J913" s="216"/>
      <c r="K913" s="216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198</v>
      </c>
      <c r="AU913" s="226" t="s">
        <v>80</v>
      </c>
      <c r="AV913" s="12" t="s">
        <v>80</v>
      </c>
      <c r="AW913" s="12" t="s">
        <v>33</v>
      </c>
      <c r="AX913" s="12" t="s">
        <v>69</v>
      </c>
      <c r="AY913" s="226" t="s">
        <v>189</v>
      </c>
    </row>
    <row r="914" spans="2:51" s="12" customFormat="1" ht="13.5">
      <c r="B914" s="215"/>
      <c r="C914" s="216"/>
      <c r="D914" s="217" t="s">
        <v>198</v>
      </c>
      <c r="E914" s="218" t="s">
        <v>21</v>
      </c>
      <c r="F914" s="219" t="s">
        <v>987</v>
      </c>
      <c r="G914" s="216"/>
      <c r="H914" s="220">
        <v>7.7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198</v>
      </c>
      <c r="AU914" s="226" t="s">
        <v>80</v>
      </c>
      <c r="AV914" s="12" t="s">
        <v>80</v>
      </c>
      <c r="AW914" s="12" t="s">
        <v>33</v>
      </c>
      <c r="AX914" s="12" t="s">
        <v>69</v>
      </c>
      <c r="AY914" s="226" t="s">
        <v>189</v>
      </c>
    </row>
    <row r="915" spans="2:51" s="12" customFormat="1" ht="13.5">
      <c r="B915" s="215"/>
      <c r="C915" s="216"/>
      <c r="D915" s="217" t="s">
        <v>198</v>
      </c>
      <c r="E915" s="218" t="s">
        <v>21</v>
      </c>
      <c r="F915" s="219" t="s">
        <v>988</v>
      </c>
      <c r="G915" s="216"/>
      <c r="H915" s="220">
        <v>16.8</v>
      </c>
      <c r="I915" s="221"/>
      <c r="J915" s="216"/>
      <c r="K915" s="216"/>
      <c r="L915" s="222"/>
      <c r="M915" s="223"/>
      <c r="N915" s="224"/>
      <c r="O915" s="224"/>
      <c r="P915" s="224"/>
      <c r="Q915" s="224"/>
      <c r="R915" s="224"/>
      <c r="S915" s="224"/>
      <c r="T915" s="225"/>
      <c r="AT915" s="226" t="s">
        <v>198</v>
      </c>
      <c r="AU915" s="226" t="s">
        <v>80</v>
      </c>
      <c r="AV915" s="12" t="s">
        <v>80</v>
      </c>
      <c r="AW915" s="12" t="s">
        <v>33</v>
      </c>
      <c r="AX915" s="12" t="s">
        <v>69</v>
      </c>
      <c r="AY915" s="226" t="s">
        <v>189</v>
      </c>
    </row>
    <row r="916" spans="2:51" s="12" customFormat="1" ht="13.5">
      <c r="B916" s="215"/>
      <c r="C916" s="216"/>
      <c r="D916" s="217" t="s">
        <v>198</v>
      </c>
      <c r="E916" s="218" t="s">
        <v>21</v>
      </c>
      <c r="F916" s="219" t="s">
        <v>989</v>
      </c>
      <c r="G916" s="216"/>
      <c r="H916" s="220">
        <v>33.4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198</v>
      </c>
      <c r="AU916" s="226" t="s">
        <v>80</v>
      </c>
      <c r="AV916" s="12" t="s">
        <v>80</v>
      </c>
      <c r="AW916" s="12" t="s">
        <v>33</v>
      </c>
      <c r="AX916" s="12" t="s">
        <v>69</v>
      </c>
      <c r="AY916" s="226" t="s">
        <v>189</v>
      </c>
    </row>
    <row r="917" spans="2:51" s="12" customFormat="1" ht="13.5">
      <c r="B917" s="215"/>
      <c r="C917" s="216"/>
      <c r="D917" s="217" t="s">
        <v>198</v>
      </c>
      <c r="E917" s="218" t="s">
        <v>21</v>
      </c>
      <c r="F917" s="219" t="s">
        <v>990</v>
      </c>
      <c r="G917" s="216"/>
      <c r="H917" s="220">
        <v>69</v>
      </c>
      <c r="I917" s="221"/>
      <c r="J917" s="216"/>
      <c r="K917" s="216"/>
      <c r="L917" s="222"/>
      <c r="M917" s="223"/>
      <c r="N917" s="224"/>
      <c r="O917" s="224"/>
      <c r="P917" s="224"/>
      <c r="Q917" s="224"/>
      <c r="R917" s="224"/>
      <c r="S917" s="224"/>
      <c r="T917" s="225"/>
      <c r="AT917" s="226" t="s">
        <v>198</v>
      </c>
      <c r="AU917" s="226" t="s">
        <v>80</v>
      </c>
      <c r="AV917" s="12" t="s">
        <v>80</v>
      </c>
      <c r="AW917" s="12" t="s">
        <v>33</v>
      </c>
      <c r="AX917" s="12" t="s">
        <v>69</v>
      </c>
      <c r="AY917" s="226" t="s">
        <v>189</v>
      </c>
    </row>
    <row r="918" spans="2:51" s="12" customFormat="1" ht="13.5">
      <c r="B918" s="215"/>
      <c r="C918" s="216"/>
      <c r="D918" s="217" t="s">
        <v>198</v>
      </c>
      <c r="E918" s="218" t="s">
        <v>21</v>
      </c>
      <c r="F918" s="219" t="s">
        <v>991</v>
      </c>
      <c r="G918" s="216"/>
      <c r="H918" s="220">
        <v>118.7</v>
      </c>
      <c r="I918" s="221"/>
      <c r="J918" s="216"/>
      <c r="K918" s="216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198</v>
      </c>
      <c r="AU918" s="226" t="s">
        <v>80</v>
      </c>
      <c r="AV918" s="12" t="s">
        <v>80</v>
      </c>
      <c r="AW918" s="12" t="s">
        <v>33</v>
      </c>
      <c r="AX918" s="12" t="s">
        <v>69</v>
      </c>
      <c r="AY918" s="226" t="s">
        <v>189</v>
      </c>
    </row>
    <row r="919" spans="2:51" s="12" customFormat="1" ht="13.5">
      <c r="B919" s="215"/>
      <c r="C919" s="216"/>
      <c r="D919" s="217" t="s">
        <v>198</v>
      </c>
      <c r="E919" s="218" t="s">
        <v>21</v>
      </c>
      <c r="F919" s="219" t="s">
        <v>992</v>
      </c>
      <c r="G919" s="216"/>
      <c r="H919" s="220">
        <v>61.7</v>
      </c>
      <c r="I919" s="221"/>
      <c r="J919" s="216"/>
      <c r="K919" s="216"/>
      <c r="L919" s="222"/>
      <c r="M919" s="223"/>
      <c r="N919" s="224"/>
      <c r="O919" s="224"/>
      <c r="P919" s="224"/>
      <c r="Q919" s="224"/>
      <c r="R919" s="224"/>
      <c r="S919" s="224"/>
      <c r="T919" s="225"/>
      <c r="AT919" s="226" t="s">
        <v>198</v>
      </c>
      <c r="AU919" s="226" t="s">
        <v>80</v>
      </c>
      <c r="AV919" s="12" t="s">
        <v>80</v>
      </c>
      <c r="AW919" s="12" t="s">
        <v>33</v>
      </c>
      <c r="AX919" s="12" t="s">
        <v>69</v>
      </c>
      <c r="AY919" s="226" t="s">
        <v>189</v>
      </c>
    </row>
    <row r="920" spans="2:51" s="12" customFormat="1" ht="13.5">
      <c r="B920" s="215"/>
      <c r="C920" s="216"/>
      <c r="D920" s="217" t="s">
        <v>198</v>
      </c>
      <c r="E920" s="218" t="s">
        <v>21</v>
      </c>
      <c r="F920" s="219" t="s">
        <v>993</v>
      </c>
      <c r="G920" s="216"/>
      <c r="H920" s="220">
        <v>3.6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198</v>
      </c>
      <c r="AU920" s="226" t="s">
        <v>80</v>
      </c>
      <c r="AV920" s="12" t="s">
        <v>80</v>
      </c>
      <c r="AW920" s="12" t="s">
        <v>33</v>
      </c>
      <c r="AX920" s="12" t="s">
        <v>69</v>
      </c>
      <c r="AY920" s="226" t="s">
        <v>189</v>
      </c>
    </row>
    <row r="921" spans="2:51" s="12" customFormat="1" ht="13.5">
      <c r="B921" s="215"/>
      <c r="C921" s="216"/>
      <c r="D921" s="217" t="s">
        <v>198</v>
      </c>
      <c r="E921" s="218" t="s">
        <v>21</v>
      </c>
      <c r="F921" s="219" t="s">
        <v>994</v>
      </c>
      <c r="G921" s="216"/>
      <c r="H921" s="220">
        <v>3.2</v>
      </c>
      <c r="I921" s="221"/>
      <c r="J921" s="216"/>
      <c r="K921" s="216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198</v>
      </c>
      <c r="AU921" s="226" t="s">
        <v>80</v>
      </c>
      <c r="AV921" s="12" t="s">
        <v>80</v>
      </c>
      <c r="AW921" s="12" t="s">
        <v>33</v>
      </c>
      <c r="AX921" s="12" t="s">
        <v>69</v>
      </c>
      <c r="AY921" s="226" t="s">
        <v>189</v>
      </c>
    </row>
    <row r="922" spans="2:51" s="12" customFormat="1" ht="13.5">
      <c r="B922" s="215"/>
      <c r="C922" s="216"/>
      <c r="D922" s="217" t="s">
        <v>198</v>
      </c>
      <c r="E922" s="218" t="s">
        <v>21</v>
      </c>
      <c r="F922" s="219" t="s">
        <v>995</v>
      </c>
      <c r="G922" s="216"/>
      <c r="H922" s="220">
        <v>13.1</v>
      </c>
      <c r="I922" s="221"/>
      <c r="J922" s="216"/>
      <c r="K922" s="216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198</v>
      </c>
      <c r="AU922" s="226" t="s">
        <v>80</v>
      </c>
      <c r="AV922" s="12" t="s">
        <v>80</v>
      </c>
      <c r="AW922" s="12" t="s">
        <v>33</v>
      </c>
      <c r="AX922" s="12" t="s">
        <v>69</v>
      </c>
      <c r="AY922" s="226" t="s">
        <v>189</v>
      </c>
    </row>
    <row r="923" spans="2:51" s="13" customFormat="1" ht="13.5">
      <c r="B923" s="227"/>
      <c r="C923" s="228"/>
      <c r="D923" s="217" t="s">
        <v>198</v>
      </c>
      <c r="E923" s="242" t="s">
        <v>21</v>
      </c>
      <c r="F923" s="243" t="s">
        <v>200</v>
      </c>
      <c r="G923" s="228"/>
      <c r="H923" s="244">
        <v>391.2</v>
      </c>
      <c r="I923" s="233"/>
      <c r="J923" s="228"/>
      <c r="K923" s="228"/>
      <c r="L923" s="234"/>
      <c r="M923" s="235"/>
      <c r="N923" s="236"/>
      <c r="O923" s="236"/>
      <c r="P923" s="236"/>
      <c r="Q923" s="236"/>
      <c r="R923" s="236"/>
      <c r="S923" s="236"/>
      <c r="T923" s="237"/>
      <c r="AT923" s="238" t="s">
        <v>198</v>
      </c>
      <c r="AU923" s="238" t="s">
        <v>80</v>
      </c>
      <c r="AV923" s="13" t="s">
        <v>115</v>
      </c>
      <c r="AW923" s="13" t="s">
        <v>33</v>
      </c>
      <c r="AX923" s="13" t="s">
        <v>76</v>
      </c>
      <c r="AY923" s="238" t="s">
        <v>189</v>
      </c>
    </row>
    <row r="924" spans="2:63" s="11" customFormat="1" ht="29.85" customHeight="1">
      <c r="B924" s="186"/>
      <c r="C924" s="187"/>
      <c r="D924" s="200" t="s">
        <v>68</v>
      </c>
      <c r="E924" s="201" t="s">
        <v>1376</v>
      </c>
      <c r="F924" s="201" t="s">
        <v>1377</v>
      </c>
      <c r="G924" s="187"/>
      <c r="H924" s="187"/>
      <c r="I924" s="190"/>
      <c r="J924" s="202">
        <f>BK924</f>
        <v>0</v>
      </c>
      <c r="K924" s="187"/>
      <c r="L924" s="192"/>
      <c r="M924" s="193"/>
      <c r="N924" s="194"/>
      <c r="O924" s="194"/>
      <c r="P924" s="195">
        <f>SUM(P925:P986)</f>
        <v>0</v>
      </c>
      <c r="Q924" s="194"/>
      <c r="R924" s="195">
        <f>SUM(R925:R986)</f>
        <v>0.044144</v>
      </c>
      <c r="S924" s="194"/>
      <c r="T924" s="196">
        <f>SUM(T925:T986)</f>
        <v>0</v>
      </c>
      <c r="AR924" s="197" t="s">
        <v>76</v>
      </c>
      <c r="AT924" s="198" t="s">
        <v>68</v>
      </c>
      <c r="AU924" s="198" t="s">
        <v>76</v>
      </c>
      <c r="AY924" s="197" t="s">
        <v>189</v>
      </c>
      <c r="BK924" s="199">
        <f>SUM(BK925:BK986)</f>
        <v>0</v>
      </c>
    </row>
    <row r="925" spans="2:65" s="1" customFormat="1" ht="22.5" customHeight="1">
      <c r="B925" s="42"/>
      <c r="C925" s="203" t="s">
        <v>1378</v>
      </c>
      <c r="D925" s="203" t="s">
        <v>191</v>
      </c>
      <c r="E925" s="204" t="s">
        <v>1379</v>
      </c>
      <c r="F925" s="205" t="s">
        <v>1380</v>
      </c>
      <c r="G925" s="206" t="s">
        <v>194</v>
      </c>
      <c r="H925" s="207">
        <v>1001.6</v>
      </c>
      <c r="I925" s="208"/>
      <c r="J925" s="209">
        <f>ROUND(I925*H925,2)</f>
        <v>0</v>
      </c>
      <c r="K925" s="205" t="s">
        <v>195</v>
      </c>
      <c r="L925" s="62"/>
      <c r="M925" s="210" t="s">
        <v>21</v>
      </c>
      <c r="N925" s="211" t="s">
        <v>40</v>
      </c>
      <c r="O925" s="43"/>
      <c r="P925" s="212">
        <f>O925*H925</f>
        <v>0</v>
      </c>
      <c r="Q925" s="212">
        <v>4E-05</v>
      </c>
      <c r="R925" s="212">
        <f>Q925*H925</f>
        <v>0.040064</v>
      </c>
      <c r="S925" s="212">
        <v>0</v>
      </c>
      <c r="T925" s="213">
        <f>S925*H925</f>
        <v>0</v>
      </c>
      <c r="AR925" s="25" t="s">
        <v>196</v>
      </c>
      <c r="AT925" s="25" t="s">
        <v>191</v>
      </c>
      <c r="AU925" s="25" t="s">
        <v>80</v>
      </c>
      <c r="AY925" s="25" t="s">
        <v>189</v>
      </c>
      <c r="BE925" s="214">
        <f>IF(N925="základní",J925,0)</f>
        <v>0</v>
      </c>
      <c r="BF925" s="214">
        <f>IF(N925="snížená",J925,0)</f>
        <v>0</v>
      </c>
      <c r="BG925" s="214">
        <f>IF(N925="zákl. přenesená",J925,0)</f>
        <v>0</v>
      </c>
      <c r="BH925" s="214">
        <f>IF(N925="sníž. přenesená",J925,0)</f>
        <v>0</v>
      </c>
      <c r="BI925" s="214">
        <f>IF(N925="nulová",J925,0)</f>
        <v>0</v>
      </c>
      <c r="BJ925" s="25" t="s">
        <v>76</v>
      </c>
      <c r="BK925" s="214">
        <f>ROUND(I925*H925,2)</f>
        <v>0</v>
      </c>
      <c r="BL925" s="25" t="s">
        <v>196</v>
      </c>
      <c r="BM925" s="25" t="s">
        <v>1381</v>
      </c>
    </row>
    <row r="926" spans="2:51" s="12" customFormat="1" ht="13.5">
      <c r="B926" s="215"/>
      <c r="C926" s="216"/>
      <c r="D926" s="217" t="s">
        <v>198</v>
      </c>
      <c r="E926" s="218" t="s">
        <v>21</v>
      </c>
      <c r="F926" s="219" t="s">
        <v>980</v>
      </c>
      <c r="G926" s="216"/>
      <c r="H926" s="220">
        <v>13.8</v>
      </c>
      <c r="I926" s="221"/>
      <c r="J926" s="216"/>
      <c r="K926" s="216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198</v>
      </c>
      <c r="AU926" s="226" t="s">
        <v>80</v>
      </c>
      <c r="AV926" s="12" t="s">
        <v>80</v>
      </c>
      <c r="AW926" s="12" t="s">
        <v>33</v>
      </c>
      <c r="AX926" s="12" t="s">
        <v>69</v>
      </c>
      <c r="AY926" s="226" t="s">
        <v>189</v>
      </c>
    </row>
    <row r="927" spans="2:51" s="12" customFormat="1" ht="13.5">
      <c r="B927" s="215"/>
      <c r="C927" s="216"/>
      <c r="D927" s="217" t="s">
        <v>198</v>
      </c>
      <c r="E927" s="218" t="s">
        <v>21</v>
      </c>
      <c r="F927" s="219" t="s">
        <v>981</v>
      </c>
      <c r="G927" s="216"/>
      <c r="H927" s="220">
        <v>7.7</v>
      </c>
      <c r="I927" s="221"/>
      <c r="J927" s="216"/>
      <c r="K927" s="216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198</v>
      </c>
      <c r="AU927" s="226" t="s">
        <v>80</v>
      </c>
      <c r="AV927" s="12" t="s">
        <v>80</v>
      </c>
      <c r="AW927" s="12" t="s">
        <v>33</v>
      </c>
      <c r="AX927" s="12" t="s">
        <v>69</v>
      </c>
      <c r="AY927" s="226" t="s">
        <v>189</v>
      </c>
    </row>
    <row r="928" spans="2:51" s="12" customFormat="1" ht="13.5">
      <c r="B928" s="215"/>
      <c r="C928" s="216"/>
      <c r="D928" s="217" t="s">
        <v>198</v>
      </c>
      <c r="E928" s="218" t="s">
        <v>21</v>
      </c>
      <c r="F928" s="219" t="s">
        <v>982</v>
      </c>
      <c r="G928" s="216"/>
      <c r="H928" s="220">
        <v>8.1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198</v>
      </c>
      <c r="AU928" s="226" t="s">
        <v>80</v>
      </c>
      <c r="AV928" s="12" t="s">
        <v>80</v>
      </c>
      <c r="AW928" s="12" t="s">
        <v>33</v>
      </c>
      <c r="AX928" s="12" t="s">
        <v>69</v>
      </c>
      <c r="AY928" s="226" t="s">
        <v>189</v>
      </c>
    </row>
    <row r="929" spans="2:51" s="12" customFormat="1" ht="13.5">
      <c r="B929" s="215"/>
      <c r="C929" s="216"/>
      <c r="D929" s="217" t="s">
        <v>198</v>
      </c>
      <c r="E929" s="218" t="s">
        <v>21</v>
      </c>
      <c r="F929" s="219" t="s">
        <v>983</v>
      </c>
      <c r="G929" s="216"/>
      <c r="H929" s="220">
        <v>8.2</v>
      </c>
      <c r="I929" s="221"/>
      <c r="J929" s="216"/>
      <c r="K929" s="216"/>
      <c r="L929" s="222"/>
      <c r="M929" s="223"/>
      <c r="N929" s="224"/>
      <c r="O929" s="224"/>
      <c r="P929" s="224"/>
      <c r="Q929" s="224"/>
      <c r="R929" s="224"/>
      <c r="S929" s="224"/>
      <c r="T929" s="225"/>
      <c r="AT929" s="226" t="s">
        <v>198</v>
      </c>
      <c r="AU929" s="226" t="s">
        <v>80</v>
      </c>
      <c r="AV929" s="12" t="s">
        <v>80</v>
      </c>
      <c r="AW929" s="12" t="s">
        <v>33</v>
      </c>
      <c r="AX929" s="12" t="s">
        <v>69</v>
      </c>
      <c r="AY929" s="226" t="s">
        <v>189</v>
      </c>
    </row>
    <row r="930" spans="2:51" s="12" customFormat="1" ht="13.5">
      <c r="B930" s="215"/>
      <c r="C930" s="216"/>
      <c r="D930" s="217" t="s">
        <v>198</v>
      </c>
      <c r="E930" s="218" t="s">
        <v>21</v>
      </c>
      <c r="F930" s="219" t="s">
        <v>984</v>
      </c>
      <c r="G930" s="216"/>
      <c r="H930" s="220">
        <v>9.7</v>
      </c>
      <c r="I930" s="221"/>
      <c r="J930" s="216"/>
      <c r="K930" s="216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198</v>
      </c>
      <c r="AU930" s="226" t="s">
        <v>80</v>
      </c>
      <c r="AV930" s="12" t="s">
        <v>80</v>
      </c>
      <c r="AW930" s="12" t="s">
        <v>33</v>
      </c>
      <c r="AX930" s="12" t="s">
        <v>69</v>
      </c>
      <c r="AY930" s="226" t="s">
        <v>189</v>
      </c>
    </row>
    <row r="931" spans="2:51" s="12" customFormat="1" ht="13.5">
      <c r="B931" s="215"/>
      <c r="C931" s="216"/>
      <c r="D931" s="217" t="s">
        <v>198</v>
      </c>
      <c r="E931" s="218" t="s">
        <v>21</v>
      </c>
      <c r="F931" s="219" t="s">
        <v>985</v>
      </c>
      <c r="G931" s="216"/>
      <c r="H931" s="220">
        <v>7.4</v>
      </c>
      <c r="I931" s="221"/>
      <c r="J931" s="216"/>
      <c r="K931" s="216"/>
      <c r="L931" s="222"/>
      <c r="M931" s="223"/>
      <c r="N931" s="224"/>
      <c r="O931" s="224"/>
      <c r="P931" s="224"/>
      <c r="Q931" s="224"/>
      <c r="R931" s="224"/>
      <c r="S931" s="224"/>
      <c r="T931" s="225"/>
      <c r="AT931" s="226" t="s">
        <v>198</v>
      </c>
      <c r="AU931" s="226" t="s">
        <v>80</v>
      </c>
      <c r="AV931" s="12" t="s">
        <v>80</v>
      </c>
      <c r="AW931" s="12" t="s">
        <v>33</v>
      </c>
      <c r="AX931" s="12" t="s">
        <v>69</v>
      </c>
      <c r="AY931" s="226" t="s">
        <v>189</v>
      </c>
    </row>
    <row r="932" spans="2:51" s="12" customFormat="1" ht="13.5">
      <c r="B932" s="215"/>
      <c r="C932" s="216"/>
      <c r="D932" s="217" t="s">
        <v>198</v>
      </c>
      <c r="E932" s="218" t="s">
        <v>21</v>
      </c>
      <c r="F932" s="219" t="s">
        <v>986</v>
      </c>
      <c r="G932" s="216"/>
      <c r="H932" s="220">
        <v>9.1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198</v>
      </c>
      <c r="AU932" s="226" t="s">
        <v>80</v>
      </c>
      <c r="AV932" s="12" t="s">
        <v>80</v>
      </c>
      <c r="AW932" s="12" t="s">
        <v>33</v>
      </c>
      <c r="AX932" s="12" t="s">
        <v>69</v>
      </c>
      <c r="AY932" s="226" t="s">
        <v>189</v>
      </c>
    </row>
    <row r="933" spans="2:51" s="12" customFormat="1" ht="13.5">
      <c r="B933" s="215"/>
      <c r="C933" s="216"/>
      <c r="D933" s="217" t="s">
        <v>198</v>
      </c>
      <c r="E933" s="218" t="s">
        <v>21</v>
      </c>
      <c r="F933" s="219" t="s">
        <v>987</v>
      </c>
      <c r="G933" s="216"/>
      <c r="H933" s="220">
        <v>7.7</v>
      </c>
      <c r="I933" s="221"/>
      <c r="J933" s="216"/>
      <c r="K933" s="216"/>
      <c r="L933" s="222"/>
      <c r="M933" s="223"/>
      <c r="N933" s="224"/>
      <c r="O933" s="224"/>
      <c r="P933" s="224"/>
      <c r="Q933" s="224"/>
      <c r="R933" s="224"/>
      <c r="S933" s="224"/>
      <c r="T933" s="225"/>
      <c r="AT933" s="226" t="s">
        <v>198</v>
      </c>
      <c r="AU933" s="226" t="s">
        <v>80</v>
      </c>
      <c r="AV933" s="12" t="s">
        <v>80</v>
      </c>
      <c r="AW933" s="12" t="s">
        <v>33</v>
      </c>
      <c r="AX933" s="12" t="s">
        <v>69</v>
      </c>
      <c r="AY933" s="226" t="s">
        <v>189</v>
      </c>
    </row>
    <row r="934" spans="2:51" s="12" customFormat="1" ht="13.5">
      <c r="B934" s="215"/>
      <c r="C934" s="216"/>
      <c r="D934" s="217" t="s">
        <v>198</v>
      </c>
      <c r="E934" s="218" t="s">
        <v>21</v>
      </c>
      <c r="F934" s="219" t="s">
        <v>988</v>
      </c>
      <c r="G934" s="216"/>
      <c r="H934" s="220">
        <v>16.8</v>
      </c>
      <c r="I934" s="221"/>
      <c r="J934" s="216"/>
      <c r="K934" s="216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198</v>
      </c>
      <c r="AU934" s="226" t="s">
        <v>80</v>
      </c>
      <c r="AV934" s="12" t="s">
        <v>80</v>
      </c>
      <c r="AW934" s="12" t="s">
        <v>33</v>
      </c>
      <c r="AX934" s="12" t="s">
        <v>69</v>
      </c>
      <c r="AY934" s="226" t="s">
        <v>189</v>
      </c>
    </row>
    <row r="935" spans="2:51" s="12" customFormat="1" ht="13.5">
      <c r="B935" s="215"/>
      <c r="C935" s="216"/>
      <c r="D935" s="217" t="s">
        <v>198</v>
      </c>
      <c r="E935" s="218" t="s">
        <v>21</v>
      </c>
      <c r="F935" s="219" t="s">
        <v>989</v>
      </c>
      <c r="G935" s="216"/>
      <c r="H935" s="220">
        <v>33.4</v>
      </c>
      <c r="I935" s="221"/>
      <c r="J935" s="216"/>
      <c r="K935" s="216"/>
      <c r="L935" s="222"/>
      <c r="M935" s="223"/>
      <c r="N935" s="224"/>
      <c r="O935" s="224"/>
      <c r="P935" s="224"/>
      <c r="Q935" s="224"/>
      <c r="R935" s="224"/>
      <c r="S935" s="224"/>
      <c r="T935" s="225"/>
      <c r="AT935" s="226" t="s">
        <v>198</v>
      </c>
      <c r="AU935" s="226" t="s">
        <v>80</v>
      </c>
      <c r="AV935" s="12" t="s">
        <v>80</v>
      </c>
      <c r="AW935" s="12" t="s">
        <v>33</v>
      </c>
      <c r="AX935" s="12" t="s">
        <v>69</v>
      </c>
      <c r="AY935" s="226" t="s">
        <v>189</v>
      </c>
    </row>
    <row r="936" spans="2:51" s="12" customFormat="1" ht="13.5">
      <c r="B936" s="215"/>
      <c r="C936" s="216"/>
      <c r="D936" s="217" t="s">
        <v>198</v>
      </c>
      <c r="E936" s="218" t="s">
        <v>21</v>
      </c>
      <c r="F936" s="219" t="s">
        <v>990</v>
      </c>
      <c r="G936" s="216"/>
      <c r="H936" s="220">
        <v>69</v>
      </c>
      <c r="I936" s="221"/>
      <c r="J936" s="216"/>
      <c r="K936" s="216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198</v>
      </c>
      <c r="AU936" s="226" t="s">
        <v>80</v>
      </c>
      <c r="AV936" s="12" t="s">
        <v>80</v>
      </c>
      <c r="AW936" s="12" t="s">
        <v>33</v>
      </c>
      <c r="AX936" s="12" t="s">
        <v>69</v>
      </c>
      <c r="AY936" s="226" t="s">
        <v>189</v>
      </c>
    </row>
    <row r="937" spans="2:51" s="12" customFormat="1" ht="13.5">
      <c r="B937" s="215"/>
      <c r="C937" s="216"/>
      <c r="D937" s="217" t="s">
        <v>198</v>
      </c>
      <c r="E937" s="218" t="s">
        <v>21</v>
      </c>
      <c r="F937" s="219" t="s">
        <v>991</v>
      </c>
      <c r="G937" s="216"/>
      <c r="H937" s="220">
        <v>118.7</v>
      </c>
      <c r="I937" s="221"/>
      <c r="J937" s="216"/>
      <c r="K937" s="216"/>
      <c r="L937" s="222"/>
      <c r="M937" s="223"/>
      <c r="N937" s="224"/>
      <c r="O937" s="224"/>
      <c r="P937" s="224"/>
      <c r="Q937" s="224"/>
      <c r="R937" s="224"/>
      <c r="S937" s="224"/>
      <c r="T937" s="225"/>
      <c r="AT937" s="226" t="s">
        <v>198</v>
      </c>
      <c r="AU937" s="226" t="s">
        <v>80</v>
      </c>
      <c r="AV937" s="12" t="s">
        <v>80</v>
      </c>
      <c r="AW937" s="12" t="s">
        <v>33</v>
      </c>
      <c r="AX937" s="12" t="s">
        <v>69</v>
      </c>
      <c r="AY937" s="226" t="s">
        <v>189</v>
      </c>
    </row>
    <row r="938" spans="2:51" s="12" customFormat="1" ht="13.5">
      <c r="B938" s="215"/>
      <c r="C938" s="216"/>
      <c r="D938" s="217" t="s">
        <v>198</v>
      </c>
      <c r="E938" s="218" t="s">
        <v>21</v>
      </c>
      <c r="F938" s="219" t="s">
        <v>992</v>
      </c>
      <c r="G938" s="216"/>
      <c r="H938" s="220">
        <v>61.7</v>
      </c>
      <c r="I938" s="221"/>
      <c r="J938" s="216"/>
      <c r="K938" s="216"/>
      <c r="L938" s="222"/>
      <c r="M938" s="223"/>
      <c r="N938" s="224"/>
      <c r="O938" s="224"/>
      <c r="P938" s="224"/>
      <c r="Q938" s="224"/>
      <c r="R938" s="224"/>
      <c r="S938" s="224"/>
      <c r="T938" s="225"/>
      <c r="AT938" s="226" t="s">
        <v>198</v>
      </c>
      <c r="AU938" s="226" t="s">
        <v>80</v>
      </c>
      <c r="AV938" s="12" t="s">
        <v>80</v>
      </c>
      <c r="AW938" s="12" t="s">
        <v>33</v>
      </c>
      <c r="AX938" s="12" t="s">
        <v>69</v>
      </c>
      <c r="AY938" s="226" t="s">
        <v>189</v>
      </c>
    </row>
    <row r="939" spans="2:51" s="12" customFormat="1" ht="13.5">
      <c r="B939" s="215"/>
      <c r="C939" s="216"/>
      <c r="D939" s="217" t="s">
        <v>198</v>
      </c>
      <c r="E939" s="218" t="s">
        <v>21</v>
      </c>
      <c r="F939" s="219" t="s">
        <v>993</v>
      </c>
      <c r="G939" s="216"/>
      <c r="H939" s="220">
        <v>3.6</v>
      </c>
      <c r="I939" s="221"/>
      <c r="J939" s="216"/>
      <c r="K939" s="216"/>
      <c r="L939" s="222"/>
      <c r="M939" s="223"/>
      <c r="N939" s="224"/>
      <c r="O939" s="224"/>
      <c r="P939" s="224"/>
      <c r="Q939" s="224"/>
      <c r="R939" s="224"/>
      <c r="S939" s="224"/>
      <c r="T939" s="225"/>
      <c r="AT939" s="226" t="s">
        <v>198</v>
      </c>
      <c r="AU939" s="226" t="s">
        <v>80</v>
      </c>
      <c r="AV939" s="12" t="s">
        <v>80</v>
      </c>
      <c r="AW939" s="12" t="s">
        <v>33</v>
      </c>
      <c r="AX939" s="12" t="s">
        <v>69</v>
      </c>
      <c r="AY939" s="226" t="s">
        <v>189</v>
      </c>
    </row>
    <row r="940" spans="2:51" s="12" customFormat="1" ht="13.5">
      <c r="B940" s="215"/>
      <c r="C940" s="216"/>
      <c r="D940" s="217" t="s">
        <v>198</v>
      </c>
      <c r="E940" s="218" t="s">
        <v>21</v>
      </c>
      <c r="F940" s="219" t="s">
        <v>994</v>
      </c>
      <c r="G940" s="216"/>
      <c r="H940" s="220">
        <v>3.2</v>
      </c>
      <c r="I940" s="221"/>
      <c r="J940" s="216"/>
      <c r="K940" s="216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198</v>
      </c>
      <c r="AU940" s="226" t="s">
        <v>80</v>
      </c>
      <c r="AV940" s="12" t="s">
        <v>80</v>
      </c>
      <c r="AW940" s="12" t="s">
        <v>33</v>
      </c>
      <c r="AX940" s="12" t="s">
        <v>69</v>
      </c>
      <c r="AY940" s="226" t="s">
        <v>189</v>
      </c>
    </row>
    <row r="941" spans="2:51" s="12" customFormat="1" ht="13.5">
      <c r="B941" s="215"/>
      <c r="C941" s="216"/>
      <c r="D941" s="217" t="s">
        <v>198</v>
      </c>
      <c r="E941" s="218" t="s">
        <v>21</v>
      </c>
      <c r="F941" s="219" t="s">
        <v>995</v>
      </c>
      <c r="G941" s="216"/>
      <c r="H941" s="220">
        <v>13.1</v>
      </c>
      <c r="I941" s="221"/>
      <c r="J941" s="216"/>
      <c r="K941" s="216"/>
      <c r="L941" s="222"/>
      <c r="M941" s="223"/>
      <c r="N941" s="224"/>
      <c r="O941" s="224"/>
      <c r="P941" s="224"/>
      <c r="Q941" s="224"/>
      <c r="R941" s="224"/>
      <c r="S941" s="224"/>
      <c r="T941" s="225"/>
      <c r="AT941" s="226" t="s">
        <v>198</v>
      </c>
      <c r="AU941" s="226" t="s">
        <v>80</v>
      </c>
      <c r="AV941" s="12" t="s">
        <v>80</v>
      </c>
      <c r="AW941" s="12" t="s">
        <v>33</v>
      </c>
      <c r="AX941" s="12" t="s">
        <v>69</v>
      </c>
      <c r="AY941" s="226" t="s">
        <v>189</v>
      </c>
    </row>
    <row r="942" spans="2:51" s="13" customFormat="1" ht="13.5">
      <c r="B942" s="227"/>
      <c r="C942" s="228"/>
      <c r="D942" s="217" t="s">
        <v>198</v>
      </c>
      <c r="E942" s="242" t="s">
        <v>21</v>
      </c>
      <c r="F942" s="243" t="s">
        <v>200</v>
      </c>
      <c r="G942" s="228"/>
      <c r="H942" s="244">
        <v>391.2</v>
      </c>
      <c r="I942" s="233"/>
      <c r="J942" s="228"/>
      <c r="K942" s="228"/>
      <c r="L942" s="234"/>
      <c r="M942" s="235"/>
      <c r="N942" s="236"/>
      <c r="O942" s="236"/>
      <c r="P942" s="236"/>
      <c r="Q942" s="236"/>
      <c r="R942" s="236"/>
      <c r="S942" s="236"/>
      <c r="T942" s="237"/>
      <c r="AT942" s="238" t="s">
        <v>198</v>
      </c>
      <c r="AU942" s="238" t="s">
        <v>80</v>
      </c>
      <c r="AV942" s="13" t="s">
        <v>115</v>
      </c>
      <c r="AW942" s="13" t="s">
        <v>33</v>
      </c>
      <c r="AX942" s="13" t="s">
        <v>69</v>
      </c>
      <c r="AY942" s="238" t="s">
        <v>189</v>
      </c>
    </row>
    <row r="943" spans="2:51" s="12" customFormat="1" ht="13.5">
      <c r="B943" s="215"/>
      <c r="C943" s="216"/>
      <c r="D943" s="217" t="s">
        <v>198</v>
      </c>
      <c r="E943" s="218" t="s">
        <v>21</v>
      </c>
      <c r="F943" s="219" t="s">
        <v>1278</v>
      </c>
      <c r="G943" s="216"/>
      <c r="H943" s="220">
        <v>24.2</v>
      </c>
      <c r="I943" s="221"/>
      <c r="J943" s="216"/>
      <c r="K943" s="216"/>
      <c r="L943" s="222"/>
      <c r="M943" s="223"/>
      <c r="N943" s="224"/>
      <c r="O943" s="224"/>
      <c r="P943" s="224"/>
      <c r="Q943" s="224"/>
      <c r="R943" s="224"/>
      <c r="S943" s="224"/>
      <c r="T943" s="225"/>
      <c r="AT943" s="226" t="s">
        <v>198</v>
      </c>
      <c r="AU943" s="226" t="s">
        <v>80</v>
      </c>
      <c r="AV943" s="12" t="s">
        <v>80</v>
      </c>
      <c r="AW943" s="12" t="s">
        <v>33</v>
      </c>
      <c r="AX943" s="12" t="s">
        <v>69</v>
      </c>
      <c r="AY943" s="226" t="s">
        <v>189</v>
      </c>
    </row>
    <row r="944" spans="2:51" s="12" customFormat="1" ht="13.5">
      <c r="B944" s="215"/>
      <c r="C944" s="216"/>
      <c r="D944" s="217" t="s">
        <v>198</v>
      </c>
      <c r="E944" s="218" t="s">
        <v>21</v>
      </c>
      <c r="F944" s="219" t="s">
        <v>1273</v>
      </c>
      <c r="G944" s="216"/>
      <c r="H944" s="220">
        <v>24.7</v>
      </c>
      <c r="I944" s="221"/>
      <c r="J944" s="216"/>
      <c r="K944" s="216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198</v>
      </c>
      <c r="AU944" s="226" t="s">
        <v>80</v>
      </c>
      <c r="AV944" s="12" t="s">
        <v>80</v>
      </c>
      <c r="AW944" s="12" t="s">
        <v>33</v>
      </c>
      <c r="AX944" s="12" t="s">
        <v>69</v>
      </c>
      <c r="AY944" s="226" t="s">
        <v>189</v>
      </c>
    </row>
    <row r="945" spans="2:51" s="12" customFormat="1" ht="13.5">
      <c r="B945" s="215"/>
      <c r="C945" s="216"/>
      <c r="D945" s="217" t="s">
        <v>198</v>
      </c>
      <c r="E945" s="218" t="s">
        <v>21</v>
      </c>
      <c r="F945" s="219" t="s">
        <v>1274</v>
      </c>
      <c r="G945" s="216"/>
      <c r="H945" s="220">
        <v>21.9</v>
      </c>
      <c r="I945" s="221"/>
      <c r="J945" s="216"/>
      <c r="K945" s="216"/>
      <c r="L945" s="222"/>
      <c r="M945" s="223"/>
      <c r="N945" s="224"/>
      <c r="O945" s="224"/>
      <c r="P945" s="224"/>
      <c r="Q945" s="224"/>
      <c r="R945" s="224"/>
      <c r="S945" s="224"/>
      <c r="T945" s="225"/>
      <c r="AT945" s="226" t="s">
        <v>198</v>
      </c>
      <c r="AU945" s="226" t="s">
        <v>80</v>
      </c>
      <c r="AV945" s="12" t="s">
        <v>80</v>
      </c>
      <c r="AW945" s="12" t="s">
        <v>33</v>
      </c>
      <c r="AX945" s="12" t="s">
        <v>69</v>
      </c>
      <c r="AY945" s="226" t="s">
        <v>189</v>
      </c>
    </row>
    <row r="946" spans="2:51" s="12" customFormat="1" ht="13.5">
      <c r="B946" s="215"/>
      <c r="C946" s="216"/>
      <c r="D946" s="217" t="s">
        <v>198</v>
      </c>
      <c r="E946" s="218" t="s">
        <v>21</v>
      </c>
      <c r="F946" s="219" t="s">
        <v>1275</v>
      </c>
      <c r="G946" s="216"/>
      <c r="H946" s="220">
        <v>22.2</v>
      </c>
      <c r="I946" s="221"/>
      <c r="J946" s="216"/>
      <c r="K946" s="216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198</v>
      </c>
      <c r="AU946" s="226" t="s">
        <v>80</v>
      </c>
      <c r="AV946" s="12" t="s">
        <v>80</v>
      </c>
      <c r="AW946" s="12" t="s">
        <v>33</v>
      </c>
      <c r="AX946" s="12" t="s">
        <v>69</v>
      </c>
      <c r="AY946" s="226" t="s">
        <v>189</v>
      </c>
    </row>
    <row r="947" spans="2:51" s="12" customFormat="1" ht="13.5">
      <c r="B947" s="215"/>
      <c r="C947" s="216"/>
      <c r="D947" s="217" t="s">
        <v>198</v>
      </c>
      <c r="E947" s="218" t="s">
        <v>21</v>
      </c>
      <c r="F947" s="219" t="s">
        <v>1279</v>
      </c>
      <c r="G947" s="216"/>
      <c r="H947" s="220">
        <v>11.7</v>
      </c>
      <c r="I947" s="221"/>
      <c r="J947" s="216"/>
      <c r="K947" s="216"/>
      <c r="L947" s="222"/>
      <c r="M947" s="223"/>
      <c r="N947" s="224"/>
      <c r="O947" s="224"/>
      <c r="P947" s="224"/>
      <c r="Q947" s="224"/>
      <c r="R947" s="224"/>
      <c r="S947" s="224"/>
      <c r="T947" s="225"/>
      <c r="AT947" s="226" t="s">
        <v>198</v>
      </c>
      <c r="AU947" s="226" t="s">
        <v>80</v>
      </c>
      <c r="AV947" s="12" t="s">
        <v>80</v>
      </c>
      <c r="AW947" s="12" t="s">
        <v>33</v>
      </c>
      <c r="AX947" s="12" t="s">
        <v>69</v>
      </c>
      <c r="AY947" s="226" t="s">
        <v>189</v>
      </c>
    </row>
    <row r="948" spans="2:51" s="12" customFormat="1" ht="13.5">
      <c r="B948" s="215"/>
      <c r="C948" s="216"/>
      <c r="D948" s="217" t="s">
        <v>198</v>
      </c>
      <c r="E948" s="218" t="s">
        <v>21</v>
      </c>
      <c r="F948" s="219" t="s">
        <v>996</v>
      </c>
      <c r="G948" s="216"/>
      <c r="H948" s="220">
        <v>25.4</v>
      </c>
      <c r="I948" s="221"/>
      <c r="J948" s="216"/>
      <c r="K948" s="216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198</v>
      </c>
      <c r="AU948" s="226" t="s">
        <v>80</v>
      </c>
      <c r="AV948" s="12" t="s">
        <v>80</v>
      </c>
      <c r="AW948" s="12" t="s">
        <v>33</v>
      </c>
      <c r="AX948" s="12" t="s">
        <v>69</v>
      </c>
      <c r="AY948" s="226" t="s">
        <v>189</v>
      </c>
    </row>
    <row r="949" spans="2:51" s="12" customFormat="1" ht="13.5">
      <c r="B949" s="215"/>
      <c r="C949" s="216"/>
      <c r="D949" s="217" t="s">
        <v>198</v>
      </c>
      <c r="E949" s="218" t="s">
        <v>21</v>
      </c>
      <c r="F949" s="219" t="s">
        <v>1260</v>
      </c>
      <c r="G949" s="216"/>
      <c r="H949" s="220">
        <v>8.5</v>
      </c>
      <c r="I949" s="221"/>
      <c r="J949" s="216"/>
      <c r="K949" s="216"/>
      <c r="L949" s="222"/>
      <c r="M949" s="223"/>
      <c r="N949" s="224"/>
      <c r="O949" s="224"/>
      <c r="P949" s="224"/>
      <c r="Q949" s="224"/>
      <c r="R949" s="224"/>
      <c r="S949" s="224"/>
      <c r="T949" s="225"/>
      <c r="AT949" s="226" t="s">
        <v>198</v>
      </c>
      <c r="AU949" s="226" t="s">
        <v>80</v>
      </c>
      <c r="AV949" s="12" t="s">
        <v>80</v>
      </c>
      <c r="AW949" s="12" t="s">
        <v>33</v>
      </c>
      <c r="AX949" s="12" t="s">
        <v>69</v>
      </c>
      <c r="AY949" s="226" t="s">
        <v>189</v>
      </c>
    </row>
    <row r="950" spans="2:51" s="12" customFormat="1" ht="13.5">
      <c r="B950" s="215"/>
      <c r="C950" s="216"/>
      <c r="D950" s="217" t="s">
        <v>198</v>
      </c>
      <c r="E950" s="218" t="s">
        <v>21</v>
      </c>
      <c r="F950" s="219" t="s">
        <v>1280</v>
      </c>
      <c r="G950" s="216"/>
      <c r="H950" s="220">
        <v>10.5</v>
      </c>
      <c r="I950" s="221"/>
      <c r="J950" s="216"/>
      <c r="K950" s="216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198</v>
      </c>
      <c r="AU950" s="226" t="s">
        <v>80</v>
      </c>
      <c r="AV950" s="12" t="s">
        <v>80</v>
      </c>
      <c r="AW950" s="12" t="s">
        <v>33</v>
      </c>
      <c r="AX950" s="12" t="s">
        <v>69</v>
      </c>
      <c r="AY950" s="226" t="s">
        <v>189</v>
      </c>
    </row>
    <row r="951" spans="2:51" s="12" customFormat="1" ht="13.5">
      <c r="B951" s="215"/>
      <c r="C951" s="216"/>
      <c r="D951" s="217" t="s">
        <v>198</v>
      </c>
      <c r="E951" s="218" t="s">
        <v>21</v>
      </c>
      <c r="F951" s="219" t="s">
        <v>1261</v>
      </c>
      <c r="G951" s="216"/>
      <c r="H951" s="220">
        <v>9.7</v>
      </c>
      <c r="I951" s="221"/>
      <c r="J951" s="216"/>
      <c r="K951" s="216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198</v>
      </c>
      <c r="AU951" s="226" t="s">
        <v>80</v>
      </c>
      <c r="AV951" s="12" t="s">
        <v>80</v>
      </c>
      <c r="AW951" s="12" t="s">
        <v>33</v>
      </c>
      <c r="AX951" s="12" t="s">
        <v>69</v>
      </c>
      <c r="AY951" s="226" t="s">
        <v>189</v>
      </c>
    </row>
    <row r="952" spans="2:51" s="12" customFormat="1" ht="13.5">
      <c r="B952" s="215"/>
      <c r="C952" s="216"/>
      <c r="D952" s="217" t="s">
        <v>198</v>
      </c>
      <c r="E952" s="218" t="s">
        <v>21</v>
      </c>
      <c r="F952" s="219" t="s">
        <v>1281</v>
      </c>
      <c r="G952" s="216"/>
      <c r="H952" s="220">
        <v>10.6</v>
      </c>
      <c r="I952" s="221"/>
      <c r="J952" s="216"/>
      <c r="K952" s="216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198</v>
      </c>
      <c r="AU952" s="226" t="s">
        <v>80</v>
      </c>
      <c r="AV952" s="12" t="s">
        <v>80</v>
      </c>
      <c r="AW952" s="12" t="s">
        <v>33</v>
      </c>
      <c r="AX952" s="12" t="s">
        <v>69</v>
      </c>
      <c r="AY952" s="226" t="s">
        <v>189</v>
      </c>
    </row>
    <row r="953" spans="2:51" s="12" customFormat="1" ht="13.5">
      <c r="B953" s="215"/>
      <c r="C953" s="216"/>
      <c r="D953" s="217" t="s">
        <v>198</v>
      </c>
      <c r="E953" s="218" t="s">
        <v>21</v>
      </c>
      <c r="F953" s="219" t="s">
        <v>1282</v>
      </c>
      <c r="G953" s="216"/>
      <c r="H953" s="220">
        <v>18.3</v>
      </c>
      <c r="I953" s="221"/>
      <c r="J953" s="216"/>
      <c r="K953" s="216"/>
      <c r="L953" s="222"/>
      <c r="M953" s="223"/>
      <c r="N953" s="224"/>
      <c r="O953" s="224"/>
      <c r="P953" s="224"/>
      <c r="Q953" s="224"/>
      <c r="R953" s="224"/>
      <c r="S953" s="224"/>
      <c r="T953" s="225"/>
      <c r="AT953" s="226" t="s">
        <v>198</v>
      </c>
      <c r="AU953" s="226" t="s">
        <v>80</v>
      </c>
      <c r="AV953" s="12" t="s">
        <v>80</v>
      </c>
      <c r="AW953" s="12" t="s">
        <v>33</v>
      </c>
      <c r="AX953" s="12" t="s">
        <v>69</v>
      </c>
      <c r="AY953" s="226" t="s">
        <v>189</v>
      </c>
    </row>
    <row r="954" spans="2:51" s="12" customFormat="1" ht="13.5">
      <c r="B954" s="215"/>
      <c r="C954" s="216"/>
      <c r="D954" s="217" t="s">
        <v>198</v>
      </c>
      <c r="E954" s="218" t="s">
        <v>21</v>
      </c>
      <c r="F954" s="219" t="s">
        <v>997</v>
      </c>
      <c r="G954" s="216"/>
      <c r="H954" s="220">
        <v>7</v>
      </c>
      <c r="I954" s="221"/>
      <c r="J954" s="216"/>
      <c r="K954" s="216"/>
      <c r="L954" s="222"/>
      <c r="M954" s="223"/>
      <c r="N954" s="224"/>
      <c r="O954" s="224"/>
      <c r="P954" s="224"/>
      <c r="Q954" s="224"/>
      <c r="R954" s="224"/>
      <c r="S954" s="224"/>
      <c r="T954" s="225"/>
      <c r="AT954" s="226" t="s">
        <v>198</v>
      </c>
      <c r="AU954" s="226" t="s">
        <v>80</v>
      </c>
      <c r="AV954" s="12" t="s">
        <v>80</v>
      </c>
      <c r="AW954" s="12" t="s">
        <v>33</v>
      </c>
      <c r="AX954" s="12" t="s">
        <v>69</v>
      </c>
      <c r="AY954" s="226" t="s">
        <v>189</v>
      </c>
    </row>
    <row r="955" spans="2:51" s="12" customFormat="1" ht="13.5">
      <c r="B955" s="215"/>
      <c r="C955" s="216"/>
      <c r="D955" s="217" t="s">
        <v>198</v>
      </c>
      <c r="E955" s="218" t="s">
        <v>21</v>
      </c>
      <c r="F955" s="219" t="s">
        <v>998</v>
      </c>
      <c r="G955" s="216"/>
      <c r="H955" s="220">
        <v>12.5</v>
      </c>
      <c r="I955" s="221"/>
      <c r="J955" s="216"/>
      <c r="K955" s="216"/>
      <c r="L955" s="222"/>
      <c r="M955" s="223"/>
      <c r="N955" s="224"/>
      <c r="O955" s="224"/>
      <c r="P955" s="224"/>
      <c r="Q955" s="224"/>
      <c r="R955" s="224"/>
      <c r="S955" s="224"/>
      <c r="T955" s="225"/>
      <c r="AT955" s="226" t="s">
        <v>198</v>
      </c>
      <c r="AU955" s="226" t="s">
        <v>80</v>
      </c>
      <c r="AV955" s="12" t="s">
        <v>80</v>
      </c>
      <c r="AW955" s="12" t="s">
        <v>33</v>
      </c>
      <c r="AX955" s="12" t="s">
        <v>69</v>
      </c>
      <c r="AY955" s="226" t="s">
        <v>189</v>
      </c>
    </row>
    <row r="956" spans="2:51" s="12" customFormat="1" ht="13.5">
      <c r="B956" s="215"/>
      <c r="C956" s="216"/>
      <c r="D956" s="217" t="s">
        <v>198</v>
      </c>
      <c r="E956" s="218" t="s">
        <v>21</v>
      </c>
      <c r="F956" s="219" t="s">
        <v>999</v>
      </c>
      <c r="G956" s="216"/>
      <c r="H956" s="220">
        <v>2.7</v>
      </c>
      <c r="I956" s="221"/>
      <c r="J956" s="216"/>
      <c r="K956" s="216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198</v>
      </c>
      <c r="AU956" s="226" t="s">
        <v>80</v>
      </c>
      <c r="AV956" s="12" t="s">
        <v>80</v>
      </c>
      <c r="AW956" s="12" t="s">
        <v>33</v>
      </c>
      <c r="AX956" s="12" t="s">
        <v>69</v>
      </c>
      <c r="AY956" s="226" t="s">
        <v>189</v>
      </c>
    </row>
    <row r="957" spans="2:51" s="12" customFormat="1" ht="13.5">
      <c r="B957" s="215"/>
      <c r="C957" s="216"/>
      <c r="D957" s="217" t="s">
        <v>198</v>
      </c>
      <c r="E957" s="218" t="s">
        <v>21</v>
      </c>
      <c r="F957" s="219" t="s">
        <v>1000</v>
      </c>
      <c r="G957" s="216"/>
      <c r="H957" s="220">
        <v>2.7</v>
      </c>
      <c r="I957" s="221"/>
      <c r="J957" s="216"/>
      <c r="K957" s="216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198</v>
      </c>
      <c r="AU957" s="226" t="s">
        <v>80</v>
      </c>
      <c r="AV957" s="12" t="s">
        <v>80</v>
      </c>
      <c r="AW957" s="12" t="s">
        <v>33</v>
      </c>
      <c r="AX957" s="12" t="s">
        <v>69</v>
      </c>
      <c r="AY957" s="226" t="s">
        <v>189</v>
      </c>
    </row>
    <row r="958" spans="2:51" s="13" customFormat="1" ht="13.5">
      <c r="B958" s="227"/>
      <c r="C958" s="228"/>
      <c r="D958" s="217" t="s">
        <v>198</v>
      </c>
      <c r="E958" s="242" t="s">
        <v>21</v>
      </c>
      <c r="F958" s="243" t="s">
        <v>200</v>
      </c>
      <c r="G958" s="228"/>
      <c r="H958" s="244">
        <v>212.6</v>
      </c>
      <c r="I958" s="233"/>
      <c r="J958" s="228"/>
      <c r="K958" s="228"/>
      <c r="L958" s="234"/>
      <c r="M958" s="235"/>
      <c r="N958" s="236"/>
      <c r="O958" s="236"/>
      <c r="P958" s="236"/>
      <c r="Q958" s="236"/>
      <c r="R958" s="236"/>
      <c r="S958" s="236"/>
      <c r="T958" s="237"/>
      <c r="AT958" s="238" t="s">
        <v>198</v>
      </c>
      <c r="AU958" s="238" t="s">
        <v>80</v>
      </c>
      <c r="AV958" s="13" t="s">
        <v>115</v>
      </c>
      <c r="AW958" s="13" t="s">
        <v>33</v>
      </c>
      <c r="AX958" s="13" t="s">
        <v>69</v>
      </c>
      <c r="AY958" s="238" t="s">
        <v>189</v>
      </c>
    </row>
    <row r="959" spans="2:51" s="12" customFormat="1" ht="13.5">
      <c r="B959" s="215"/>
      <c r="C959" s="216"/>
      <c r="D959" s="217" t="s">
        <v>198</v>
      </c>
      <c r="E959" s="218" t="s">
        <v>21</v>
      </c>
      <c r="F959" s="219" t="s">
        <v>1283</v>
      </c>
      <c r="G959" s="216"/>
      <c r="H959" s="220">
        <v>24.2</v>
      </c>
      <c r="I959" s="221"/>
      <c r="J959" s="216"/>
      <c r="K959" s="216"/>
      <c r="L959" s="222"/>
      <c r="M959" s="223"/>
      <c r="N959" s="224"/>
      <c r="O959" s="224"/>
      <c r="P959" s="224"/>
      <c r="Q959" s="224"/>
      <c r="R959" s="224"/>
      <c r="S959" s="224"/>
      <c r="T959" s="225"/>
      <c r="AT959" s="226" t="s">
        <v>198</v>
      </c>
      <c r="AU959" s="226" t="s">
        <v>80</v>
      </c>
      <c r="AV959" s="12" t="s">
        <v>80</v>
      </c>
      <c r="AW959" s="12" t="s">
        <v>33</v>
      </c>
      <c r="AX959" s="12" t="s">
        <v>69</v>
      </c>
      <c r="AY959" s="226" t="s">
        <v>189</v>
      </c>
    </row>
    <row r="960" spans="2:51" s="12" customFormat="1" ht="13.5">
      <c r="B960" s="215"/>
      <c r="C960" s="216"/>
      <c r="D960" s="217" t="s">
        <v>198</v>
      </c>
      <c r="E960" s="218" t="s">
        <v>21</v>
      </c>
      <c r="F960" s="219" t="s">
        <v>1284</v>
      </c>
      <c r="G960" s="216"/>
      <c r="H960" s="220">
        <v>24.7</v>
      </c>
      <c r="I960" s="221"/>
      <c r="J960" s="216"/>
      <c r="K960" s="216"/>
      <c r="L960" s="222"/>
      <c r="M960" s="223"/>
      <c r="N960" s="224"/>
      <c r="O960" s="224"/>
      <c r="P960" s="224"/>
      <c r="Q960" s="224"/>
      <c r="R960" s="224"/>
      <c r="S960" s="224"/>
      <c r="T960" s="225"/>
      <c r="AT960" s="226" t="s">
        <v>198</v>
      </c>
      <c r="AU960" s="226" t="s">
        <v>80</v>
      </c>
      <c r="AV960" s="12" t="s">
        <v>80</v>
      </c>
      <c r="AW960" s="12" t="s">
        <v>33</v>
      </c>
      <c r="AX960" s="12" t="s">
        <v>69</v>
      </c>
      <c r="AY960" s="226" t="s">
        <v>189</v>
      </c>
    </row>
    <row r="961" spans="2:51" s="12" customFormat="1" ht="13.5">
      <c r="B961" s="215"/>
      <c r="C961" s="216"/>
      <c r="D961" s="217" t="s">
        <v>198</v>
      </c>
      <c r="E961" s="218" t="s">
        <v>21</v>
      </c>
      <c r="F961" s="219" t="s">
        <v>1285</v>
      </c>
      <c r="G961" s="216"/>
      <c r="H961" s="220">
        <v>24.9</v>
      </c>
      <c r="I961" s="221"/>
      <c r="J961" s="216"/>
      <c r="K961" s="216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198</v>
      </c>
      <c r="AU961" s="226" t="s">
        <v>80</v>
      </c>
      <c r="AV961" s="12" t="s">
        <v>80</v>
      </c>
      <c r="AW961" s="12" t="s">
        <v>33</v>
      </c>
      <c r="AX961" s="12" t="s">
        <v>69</v>
      </c>
      <c r="AY961" s="226" t="s">
        <v>189</v>
      </c>
    </row>
    <row r="962" spans="2:51" s="12" customFormat="1" ht="13.5">
      <c r="B962" s="215"/>
      <c r="C962" s="216"/>
      <c r="D962" s="217" t="s">
        <v>198</v>
      </c>
      <c r="E962" s="218" t="s">
        <v>21</v>
      </c>
      <c r="F962" s="219" t="s">
        <v>1276</v>
      </c>
      <c r="G962" s="216"/>
      <c r="H962" s="220">
        <v>25.2</v>
      </c>
      <c r="I962" s="221"/>
      <c r="J962" s="216"/>
      <c r="K962" s="216"/>
      <c r="L962" s="222"/>
      <c r="M962" s="223"/>
      <c r="N962" s="224"/>
      <c r="O962" s="224"/>
      <c r="P962" s="224"/>
      <c r="Q962" s="224"/>
      <c r="R962" s="224"/>
      <c r="S962" s="224"/>
      <c r="T962" s="225"/>
      <c r="AT962" s="226" t="s">
        <v>198</v>
      </c>
      <c r="AU962" s="226" t="s">
        <v>80</v>
      </c>
      <c r="AV962" s="12" t="s">
        <v>80</v>
      </c>
      <c r="AW962" s="12" t="s">
        <v>33</v>
      </c>
      <c r="AX962" s="12" t="s">
        <v>69</v>
      </c>
      <c r="AY962" s="226" t="s">
        <v>189</v>
      </c>
    </row>
    <row r="963" spans="2:51" s="12" customFormat="1" ht="13.5">
      <c r="B963" s="215"/>
      <c r="C963" s="216"/>
      <c r="D963" s="217" t="s">
        <v>198</v>
      </c>
      <c r="E963" s="218" t="s">
        <v>21</v>
      </c>
      <c r="F963" s="219" t="s">
        <v>1262</v>
      </c>
      <c r="G963" s="216"/>
      <c r="H963" s="220">
        <v>5.8</v>
      </c>
      <c r="I963" s="221"/>
      <c r="J963" s="216"/>
      <c r="K963" s="216"/>
      <c r="L963" s="222"/>
      <c r="M963" s="223"/>
      <c r="N963" s="224"/>
      <c r="O963" s="224"/>
      <c r="P963" s="224"/>
      <c r="Q963" s="224"/>
      <c r="R963" s="224"/>
      <c r="S963" s="224"/>
      <c r="T963" s="225"/>
      <c r="AT963" s="226" t="s">
        <v>198</v>
      </c>
      <c r="AU963" s="226" t="s">
        <v>80</v>
      </c>
      <c r="AV963" s="12" t="s">
        <v>80</v>
      </c>
      <c r="AW963" s="12" t="s">
        <v>33</v>
      </c>
      <c r="AX963" s="12" t="s">
        <v>69</v>
      </c>
      <c r="AY963" s="226" t="s">
        <v>189</v>
      </c>
    </row>
    <row r="964" spans="2:51" s="12" customFormat="1" ht="13.5">
      <c r="B964" s="215"/>
      <c r="C964" s="216"/>
      <c r="D964" s="217" t="s">
        <v>198</v>
      </c>
      <c r="E964" s="218" t="s">
        <v>21</v>
      </c>
      <c r="F964" s="219" t="s">
        <v>1263</v>
      </c>
      <c r="G964" s="216"/>
      <c r="H964" s="220">
        <v>5.8</v>
      </c>
      <c r="I964" s="221"/>
      <c r="J964" s="216"/>
      <c r="K964" s="216"/>
      <c r="L964" s="222"/>
      <c r="M964" s="223"/>
      <c r="N964" s="224"/>
      <c r="O964" s="224"/>
      <c r="P964" s="224"/>
      <c r="Q964" s="224"/>
      <c r="R964" s="224"/>
      <c r="S964" s="224"/>
      <c r="T964" s="225"/>
      <c r="AT964" s="226" t="s">
        <v>198</v>
      </c>
      <c r="AU964" s="226" t="s">
        <v>80</v>
      </c>
      <c r="AV964" s="12" t="s">
        <v>80</v>
      </c>
      <c r="AW964" s="12" t="s">
        <v>33</v>
      </c>
      <c r="AX964" s="12" t="s">
        <v>69</v>
      </c>
      <c r="AY964" s="226" t="s">
        <v>189</v>
      </c>
    </row>
    <row r="965" spans="2:51" s="12" customFormat="1" ht="13.5">
      <c r="B965" s="215"/>
      <c r="C965" s="216"/>
      <c r="D965" s="217" t="s">
        <v>198</v>
      </c>
      <c r="E965" s="218" t="s">
        <v>21</v>
      </c>
      <c r="F965" s="219" t="s">
        <v>1286</v>
      </c>
      <c r="G965" s="216"/>
      <c r="H965" s="220">
        <v>6.8</v>
      </c>
      <c r="I965" s="221"/>
      <c r="J965" s="216"/>
      <c r="K965" s="216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198</v>
      </c>
      <c r="AU965" s="226" t="s">
        <v>80</v>
      </c>
      <c r="AV965" s="12" t="s">
        <v>80</v>
      </c>
      <c r="AW965" s="12" t="s">
        <v>33</v>
      </c>
      <c r="AX965" s="12" t="s">
        <v>69</v>
      </c>
      <c r="AY965" s="226" t="s">
        <v>189</v>
      </c>
    </row>
    <row r="966" spans="2:51" s="12" customFormat="1" ht="13.5">
      <c r="B966" s="215"/>
      <c r="C966" s="216"/>
      <c r="D966" s="217" t="s">
        <v>198</v>
      </c>
      <c r="E966" s="218" t="s">
        <v>21</v>
      </c>
      <c r="F966" s="219" t="s">
        <v>1287</v>
      </c>
      <c r="G966" s="216"/>
      <c r="H966" s="220">
        <v>13.9</v>
      </c>
      <c r="I966" s="221"/>
      <c r="J966" s="216"/>
      <c r="K966" s="216"/>
      <c r="L966" s="222"/>
      <c r="M966" s="223"/>
      <c r="N966" s="224"/>
      <c r="O966" s="224"/>
      <c r="P966" s="224"/>
      <c r="Q966" s="224"/>
      <c r="R966" s="224"/>
      <c r="S966" s="224"/>
      <c r="T966" s="225"/>
      <c r="AT966" s="226" t="s">
        <v>198</v>
      </c>
      <c r="AU966" s="226" t="s">
        <v>80</v>
      </c>
      <c r="AV966" s="12" t="s">
        <v>80</v>
      </c>
      <c r="AW966" s="12" t="s">
        <v>33</v>
      </c>
      <c r="AX966" s="12" t="s">
        <v>69</v>
      </c>
      <c r="AY966" s="226" t="s">
        <v>189</v>
      </c>
    </row>
    <row r="967" spans="2:51" s="12" customFormat="1" ht="13.5">
      <c r="B967" s="215"/>
      <c r="C967" s="216"/>
      <c r="D967" s="217" t="s">
        <v>198</v>
      </c>
      <c r="E967" s="218" t="s">
        <v>21</v>
      </c>
      <c r="F967" s="219" t="s">
        <v>1264</v>
      </c>
      <c r="G967" s="216"/>
      <c r="H967" s="220">
        <v>5.8</v>
      </c>
      <c r="I967" s="221"/>
      <c r="J967" s="216"/>
      <c r="K967" s="216"/>
      <c r="L967" s="222"/>
      <c r="M967" s="223"/>
      <c r="N967" s="224"/>
      <c r="O967" s="224"/>
      <c r="P967" s="224"/>
      <c r="Q967" s="224"/>
      <c r="R967" s="224"/>
      <c r="S967" s="224"/>
      <c r="T967" s="225"/>
      <c r="AT967" s="226" t="s">
        <v>198</v>
      </c>
      <c r="AU967" s="226" t="s">
        <v>80</v>
      </c>
      <c r="AV967" s="12" t="s">
        <v>80</v>
      </c>
      <c r="AW967" s="12" t="s">
        <v>33</v>
      </c>
      <c r="AX967" s="12" t="s">
        <v>69</v>
      </c>
      <c r="AY967" s="226" t="s">
        <v>189</v>
      </c>
    </row>
    <row r="968" spans="2:51" s="12" customFormat="1" ht="13.5">
      <c r="B968" s="215"/>
      <c r="C968" s="216"/>
      <c r="D968" s="217" t="s">
        <v>198</v>
      </c>
      <c r="E968" s="218" t="s">
        <v>21</v>
      </c>
      <c r="F968" s="219" t="s">
        <v>1265</v>
      </c>
      <c r="G968" s="216"/>
      <c r="H968" s="220">
        <v>8.8</v>
      </c>
      <c r="I968" s="221"/>
      <c r="J968" s="216"/>
      <c r="K968" s="216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198</v>
      </c>
      <c r="AU968" s="226" t="s">
        <v>80</v>
      </c>
      <c r="AV968" s="12" t="s">
        <v>80</v>
      </c>
      <c r="AW968" s="12" t="s">
        <v>33</v>
      </c>
      <c r="AX968" s="12" t="s">
        <v>69</v>
      </c>
      <c r="AY968" s="226" t="s">
        <v>189</v>
      </c>
    </row>
    <row r="969" spans="2:51" s="12" customFormat="1" ht="13.5">
      <c r="B969" s="215"/>
      <c r="C969" s="216"/>
      <c r="D969" s="217" t="s">
        <v>198</v>
      </c>
      <c r="E969" s="218" t="s">
        <v>21</v>
      </c>
      <c r="F969" s="219" t="s">
        <v>1001</v>
      </c>
      <c r="G969" s="216"/>
      <c r="H969" s="220">
        <v>9</v>
      </c>
      <c r="I969" s="221"/>
      <c r="J969" s="216"/>
      <c r="K969" s="216"/>
      <c r="L969" s="222"/>
      <c r="M969" s="223"/>
      <c r="N969" s="224"/>
      <c r="O969" s="224"/>
      <c r="P969" s="224"/>
      <c r="Q969" s="224"/>
      <c r="R969" s="224"/>
      <c r="S969" s="224"/>
      <c r="T969" s="225"/>
      <c r="AT969" s="226" t="s">
        <v>198</v>
      </c>
      <c r="AU969" s="226" t="s">
        <v>80</v>
      </c>
      <c r="AV969" s="12" t="s">
        <v>80</v>
      </c>
      <c r="AW969" s="12" t="s">
        <v>33</v>
      </c>
      <c r="AX969" s="12" t="s">
        <v>69</v>
      </c>
      <c r="AY969" s="226" t="s">
        <v>189</v>
      </c>
    </row>
    <row r="970" spans="2:51" s="12" customFormat="1" ht="13.5">
      <c r="B970" s="215"/>
      <c r="C970" s="216"/>
      <c r="D970" s="217" t="s">
        <v>198</v>
      </c>
      <c r="E970" s="218" t="s">
        <v>21</v>
      </c>
      <c r="F970" s="219" t="s">
        <v>1002</v>
      </c>
      <c r="G970" s="216"/>
      <c r="H970" s="220">
        <v>4.1</v>
      </c>
      <c r="I970" s="221"/>
      <c r="J970" s="216"/>
      <c r="K970" s="216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198</v>
      </c>
      <c r="AU970" s="226" t="s">
        <v>80</v>
      </c>
      <c r="AV970" s="12" t="s">
        <v>80</v>
      </c>
      <c r="AW970" s="12" t="s">
        <v>33</v>
      </c>
      <c r="AX970" s="12" t="s">
        <v>69</v>
      </c>
      <c r="AY970" s="226" t="s">
        <v>189</v>
      </c>
    </row>
    <row r="971" spans="2:51" s="12" customFormat="1" ht="13.5">
      <c r="B971" s="215"/>
      <c r="C971" s="216"/>
      <c r="D971" s="217" t="s">
        <v>198</v>
      </c>
      <c r="E971" s="218" t="s">
        <v>21</v>
      </c>
      <c r="F971" s="219" t="s">
        <v>1003</v>
      </c>
      <c r="G971" s="216"/>
      <c r="H971" s="220">
        <v>25.4</v>
      </c>
      <c r="I971" s="221"/>
      <c r="J971" s="216"/>
      <c r="K971" s="216"/>
      <c r="L971" s="222"/>
      <c r="M971" s="223"/>
      <c r="N971" s="224"/>
      <c r="O971" s="224"/>
      <c r="P971" s="224"/>
      <c r="Q971" s="224"/>
      <c r="R971" s="224"/>
      <c r="S971" s="224"/>
      <c r="T971" s="225"/>
      <c r="AT971" s="226" t="s">
        <v>198</v>
      </c>
      <c r="AU971" s="226" t="s">
        <v>80</v>
      </c>
      <c r="AV971" s="12" t="s">
        <v>80</v>
      </c>
      <c r="AW971" s="12" t="s">
        <v>33</v>
      </c>
      <c r="AX971" s="12" t="s">
        <v>69</v>
      </c>
      <c r="AY971" s="226" t="s">
        <v>189</v>
      </c>
    </row>
    <row r="972" spans="2:51" s="12" customFormat="1" ht="13.5">
      <c r="B972" s="215"/>
      <c r="C972" s="216"/>
      <c r="D972" s="217" t="s">
        <v>198</v>
      </c>
      <c r="E972" s="218" t="s">
        <v>21</v>
      </c>
      <c r="F972" s="219" t="s">
        <v>1288</v>
      </c>
      <c r="G972" s="216"/>
      <c r="H972" s="220">
        <v>19.6</v>
      </c>
      <c r="I972" s="221"/>
      <c r="J972" s="216"/>
      <c r="K972" s="216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198</v>
      </c>
      <c r="AU972" s="226" t="s">
        <v>80</v>
      </c>
      <c r="AV972" s="12" t="s">
        <v>80</v>
      </c>
      <c r="AW972" s="12" t="s">
        <v>33</v>
      </c>
      <c r="AX972" s="12" t="s">
        <v>69</v>
      </c>
      <c r="AY972" s="226" t="s">
        <v>189</v>
      </c>
    </row>
    <row r="973" spans="2:51" s="12" customFormat="1" ht="13.5">
      <c r="B973" s="215"/>
      <c r="C973" s="216"/>
      <c r="D973" s="217" t="s">
        <v>198</v>
      </c>
      <c r="E973" s="218" t="s">
        <v>21</v>
      </c>
      <c r="F973" s="219" t="s">
        <v>1289</v>
      </c>
      <c r="G973" s="216"/>
      <c r="H973" s="220">
        <v>30.1</v>
      </c>
      <c r="I973" s="221"/>
      <c r="J973" s="216"/>
      <c r="K973" s="216"/>
      <c r="L973" s="222"/>
      <c r="M973" s="223"/>
      <c r="N973" s="224"/>
      <c r="O973" s="224"/>
      <c r="P973" s="224"/>
      <c r="Q973" s="224"/>
      <c r="R973" s="224"/>
      <c r="S973" s="224"/>
      <c r="T973" s="225"/>
      <c r="AT973" s="226" t="s">
        <v>198</v>
      </c>
      <c r="AU973" s="226" t="s">
        <v>80</v>
      </c>
      <c r="AV973" s="12" t="s">
        <v>80</v>
      </c>
      <c r="AW973" s="12" t="s">
        <v>33</v>
      </c>
      <c r="AX973" s="12" t="s">
        <v>69</v>
      </c>
      <c r="AY973" s="226" t="s">
        <v>189</v>
      </c>
    </row>
    <row r="974" spans="2:51" s="12" customFormat="1" ht="13.5">
      <c r="B974" s="215"/>
      <c r="C974" s="216"/>
      <c r="D974" s="217" t="s">
        <v>198</v>
      </c>
      <c r="E974" s="218" t="s">
        <v>21</v>
      </c>
      <c r="F974" s="219" t="s">
        <v>1290</v>
      </c>
      <c r="G974" s="216"/>
      <c r="H974" s="220">
        <v>62.5</v>
      </c>
      <c r="I974" s="221"/>
      <c r="J974" s="216"/>
      <c r="K974" s="216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198</v>
      </c>
      <c r="AU974" s="226" t="s">
        <v>80</v>
      </c>
      <c r="AV974" s="12" t="s">
        <v>80</v>
      </c>
      <c r="AW974" s="12" t="s">
        <v>33</v>
      </c>
      <c r="AX974" s="12" t="s">
        <v>69</v>
      </c>
      <c r="AY974" s="226" t="s">
        <v>189</v>
      </c>
    </row>
    <row r="975" spans="2:51" s="12" customFormat="1" ht="13.5">
      <c r="B975" s="215"/>
      <c r="C975" s="216"/>
      <c r="D975" s="217" t="s">
        <v>198</v>
      </c>
      <c r="E975" s="218" t="s">
        <v>21</v>
      </c>
      <c r="F975" s="219" t="s">
        <v>1266</v>
      </c>
      <c r="G975" s="216"/>
      <c r="H975" s="220">
        <v>3.9</v>
      </c>
      <c r="I975" s="221"/>
      <c r="J975" s="216"/>
      <c r="K975" s="216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198</v>
      </c>
      <c r="AU975" s="226" t="s">
        <v>80</v>
      </c>
      <c r="AV975" s="12" t="s">
        <v>80</v>
      </c>
      <c r="AW975" s="12" t="s">
        <v>33</v>
      </c>
      <c r="AX975" s="12" t="s">
        <v>69</v>
      </c>
      <c r="AY975" s="226" t="s">
        <v>189</v>
      </c>
    </row>
    <row r="976" spans="2:51" s="12" customFormat="1" ht="13.5">
      <c r="B976" s="215"/>
      <c r="C976" s="216"/>
      <c r="D976" s="217" t="s">
        <v>198</v>
      </c>
      <c r="E976" s="218" t="s">
        <v>21</v>
      </c>
      <c r="F976" s="219" t="s">
        <v>1267</v>
      </c>
      <c r="G976" s="216"/>
      <c r="H976" s="220">
        <v>6.6</v>
      </c>
      <c r="I976" s="221"/>
      <c r="J976" s="216"/>
      <c r="K976" s="216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198</v>
      </c>
      <c r="AU976" s="226" t="s">
        <v>80</v>
      </c>
      <c r="AV976" s="12" t="s">
        <v>80</v>
      </c>
      <c r="AW976" s="12" t="s">
        <v>33</v>
      </c>
      <c r="AX976" s="12" t="s">
        <v>69</v>
      </c>
      <c r="AY976" s="226" t="s">
        <v>189</v>
      </c>
    </row>
    <row r="977" spans="2:51" s="12" customFormat="1" ht="13.5">
      <c r="B977" s="215"/>
      <c r="C977" s="216"/>
      <c r="D977" s="217" t="s">
        <v>198</v>
      </c>
      <c r="E977" s="218" t="s">
        <v>21</v>
      </c>
      <c r="F977" s="219" t="s">
        <v>1268</v>
      </c>
      <c r="G977" s="216"/>
      <c r="H977" s="220">
        <v>13.3</v>
      </c>
      <c r="I977" s="221"/>
      <c r="J977" s="216"/>
      <c r="K977" s="216"/>
      <c r="L977" s="222"/>
      <c r="M977" s="223"/>
      <c r="N977" s="224"/>
      <c r="O977" s="224"/>
      <c r="P977" s="224"/>
      <c r="Q977" s="224"/>
      <c r="R977" s="224"/>
      <c r="S977" s="224"/>
      <c r="T977" s="225"/>
      <c r="AT977" s="226" t="s">
        <v>198</v>
      </c>
      <c r="AU977" s="226" t="s">
        <v>80</v>
      </c>
      <c r="AV977" s="12" t="s">
        <v>80</v>
      </c>
      <c r="AW977" s="12" t="s">
        <v>33</v>
      </c>
      <c r="AX977" s="12" t="s">
        <v>69</v>
      </c>
      <c r="AY977" s="226" t="s">
        <v>189</v>
      </c>
    </row>
    <row r="978" spans="2:51" s="12" customFormat="1" ht="13.5">
      <c r="B978" s="215"/>
      <c r="C978" s="216"/>
      <c r="D978" s="217" t="s">
        <v>198</v>
      </c>
      <c r="E978" s="218" t="s">
        <v>21</v>
      </c>
      <c r="F978" s="219" t="s">
        <v>1291</v>
      </c>
      <c r="G978" s="216"/>
      <c r="H978" s="220">
        <v>29.2</v>
      </c>
      <c r="I978" s="221"/>
      <c r="J978" s="216"/>
      <c r="K978" s="216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198</v>
      </c>
      <c r="AU978" s="226" t="s">
        <v>80</v>
      </c>
      <c r="AV978" s="12" t="s">
        <v>80</v>
      </c>
      <c r="AW978" s="12" t="s">
        <v>33</v>
      </c>
      <c r="AX978" s="12" t="s">
        <v>69</v>
      </c>
      <c r="AY978" s="226" t="s">
        <v>189</v>
      </c>
    </row>
    <row r="979" spans="2:51" s="12" customFormat="1" ht="13.5">
      <c r="B979" s="215"/>
      <c r="C979" s="216"/>
      <c r="D979" s="217" t="s">
        <v>198</v>
      </c>
      <c r="E979" s="218" t="s">
        <v>21</v>
      </c>
      <c r="F979" s="219" t="s">
        <v>1292</v>
      </c>
      <c r="G979" s="216"/>
      <c r="H979" s="220">
        <v>20</v>
      </c>
      <c r="I979" s="221"/>
      <c r="J979" s="216"/>
      <c r="K979" s="216"/>
      <c r="L979" s="222"/>
      <c r="M979" s="223"/>
      <c r="N979" s="224"/>
      <c r="O979" s="224"/>
      <c r="P979" s="224"/>
      <c r="Q979" s="224"/>
      <c r="R979" s="224"/>
      <c r="S979" s="224"/>
      <c r="T979" s="225"/>
      <c r="AT979" s="226" t="s">
        <v>198</v>
      </c>
      <c r="AU979" s="226" t="s">
        <v>80</v>
      </c>
      <c r="AV979" s="12" t="s">
        <v>80</v>
      </c>
      <c r="AW979" s="12" t="s">
        <v>33</v>
      </c>
      <c r="AX979" s="12" t="s">
        <v>69</v>
      </c>
      <c r="AY979" s="226" t="s">
        <v>189</v>
      </c>
    </row>
    <row r="980" spans="2:51" s="12" customFormat="1" ht="13.5">
      <c r="B980" s="215"/>
      <c r="C980" s="216"/>
      <c r="D980" s="217" t="s">
        <v>198</v>
      </c>
      <c r="E980" s="218" t="s">
        <v>21</v>
      </c>
      <c r="F980" s="219" t="s">
        <v>1004</v>
      </c>
      <c r="G980" s="216"/>
      <c r="H980" s="220">
        <v>7</v>
      </c>
      <c r="I980" s="221"/>
      <c r="J980" s="216"/>
      <c r="K980" s="216"/>
      <c r="L980" s="222"/>
      <c r="M980" s="223"/>
      <c r="N980" s="224"/>
      <c r="O980" s="224"/>
      <c r="P980" s="224"/>
      <c r="Q980" s="224"/>
      <c r="R980" s="224"/>
      <c r="S980" s="224"/>
      <c r="T980" s="225"/>
      <c r="AT980" s="226" t="s">
        <v>198</v>
      </c>
      <c r="AU980" s="226" t="s">
        <v>80</v>
      </c>
      <c r="AV980" s="12" t="s">
        <v>80</v>
      </c>
      <c r="AW980" s="12" t="s">
        <v>33</v>
      </c>
      <c r="AX980" s="12" t="s">
        <v>69</v>
      </c>
      <c r="AY980" s="226" t="s">
        <v>189</v>
      </c>
    </row>
    <row r="981" spans="2:51" s="12" customFormat="1" ht="13.5">
      <c r="B981" s="215"/>
      <c r="C981" s="216"/>
      <c r="D981" s="217" t="s">
        <v>198</v>
      </c>
      <c r="E981" s="218" t="s">
        <v>21</v>
      </c>
      <c r="F981" s="219" t="s">
        <v>1005</v>
      </c>
      <c r="G981" s="216"/>
      <c r="H981" s="220">
        <v>12.5</v>
      </c>
      <c r="I981" s="221"/>
      <c r="J981" s="216"/>
      <c r="K981" s="216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198</v>
      </c>
      <c r="AU981" s="226" t="s">
        <v>80</v>
      </c>
      <c r="AV981" s="12" t="s">
        <v>80</v>
      </c>
      <c r="AW981" s="12" t="s">
        <v>33</v>
      </c>
      <c r="AX981" s="12" t="s">
        <v>69</v>
      </c>
      <c r="AY981" s="226" t="s">
        <v>189</v>
      </c>
    </row>
    <row r="982" spans="2:51" s="12" customFormat="1" ht="13.5">
      <c r="B982" s="215"/>
      <c r="C982" s="216"/>
      <c r="D982" s="217" t="s">
        <v>198</v>
      </c>
      <c r="E982" s="218" t="s">
        <v>21</v>
      </c>
      <c r="F982" s="219" t="s">
        <v>1006</v>
      </c>
      <c r="G982" s="216"/>
      <c r="H982" s="220">
        <v>8.7</v>
      </c>
      <c r="I982" s="221"/>
      <c r="J982" s="216"/>
      <c r="K982" s="216"/>
      <c r="L982" s="222"/>
      <c r="M982" s="223"/>
      <c r="N982" s="224"/>
      <c r="O982" s="224"/>
      <c r="P982" s="224"/>
      <c r="Q982" s="224"/>
      <c r="R982" s="224"/>
      <c r="S982" s="224"/>
      <c r="T982" s="225"/>
      <c r="AT982" s="226" t="s">
        <v>198</v>
      </c>
      <c r="AU982" s="226" t="s">
        <v>80</v>
      </c>
      <c r="AV982" s="12" t="s">
        <v>80</v>
      </c>
      <c r="AW982" s="12" t="s">
        <v>33</v>
      </c>
      <c r="AX982" s="12" t="s">
        <v>69</v>
      </c>
      <c r="AY982" s="226" t="s">
        <v>189</v>
      </c>
    </row>
    <row r="983" spans="2:51" s="13" customFormat="1" ht="13.5">
      <c r="B983" s="227"/>
      <c r="C983" s="228"/>
      <c r="D983" s="217" t="s">
        <v>198</v>
      </c>
      <c r="E983" s="242" t="s">
        <v>21</v>
      </c>
      <c r="F983" s="243" t="s">
        <v>200</v>
      </c>
      <c r="G983" s="228"/>
      <c r="H983" s="244">
        <v>397.8</v>
      </c>
      <c r="I983" s="233"/>
      <c r="J983" s="228"/>
      <c r="K983" s="228"/>
      <c r="L983" s="234"/>
      <c r="M983" s="235"/>
      <c r="N983" s="236"/>
      <c r="O983" s="236"/>
      <c r="P983" s="236"/>
      <c r="Q983" s="236"/>
      <c r="R983" s="236"/>
      <c r="S983" s="236"/>
      <c r="T983" s="237"/>
      <c r="AT983" s="238" t="s">
        <v>198</v>
      </c>
      <c r="AU983" s="238" t="s">
        <v>80</v>
      </c>
      <c r="AV983" s="13" t="s">
        <v>115</v>
      </c>
      <c r="AW983" s="13" t="s">
        <v>33</v>
      </c>
      <c r="AX983" s="13" t="s">
        <v>69</v>
      </c>
      <c r="AY983" s="238" t="s">
        <v>189</v>
      </c>
    </row>
    <row r="984" spans="2:51" s="14" customFormat="1" ht="13.5">
      <c r="B984" s="245"/>
      <c r="C984" s="246"/>
      <c r="D984" s="229" t="s">
        <v>198</v>
      </c>
      <c r="E984" s="247" t="s">
        <v>21</v>
      </c>
      <c r="F984" s="248" t="s">
        <v>239</v>
      </c>
      <c r="G984" s="246"/>
      <c r="H984" s="249">
        <v>1001.6</v>
      </c>
      <c r="I984" s="250"/>
      <c r="J984" s="246"/>
      <c r="K984" s="246"/>
      <c r="L984" s="251"/>
      <c r="M984" s="252"/>
      <c r="N984" s="253"/>
      <c r="O984" s="253"/>
      <c r="P984" s="253"/>
      <c r="Q984" s="253"/>
      <c r="R984" s="253"/>
      <c r="S984" s="253"/>
      <c r="T984" s="254"/>
      <c r="AT984" s="255" t="s">
        <v>198</v>
      </c>
      <c r="AU984" s="255" t="s">
        <v>80</v>
      </c>
      <c r="AV984" s="14" t="s">
        <v>196</v>
      </c>
      <c r="AW984" s="14" t="s">
        <v>33</v>
      </c>
      <c r="AX984" s="14" t="s">
        <v>76</v>
      </c>
      <c r="AY984" s="255" t="s">
        <v>189</v>
      </c>
    </row>
    <row r="985" spans="2:65" s="1" customFormat="1" ht="31.5" customHeight="1">
      <c r="B985" s="42"/>
      <c r="C985" s="203" t="s">
        <v>1382</v>
      </c>
      <c r="D985" s="203" t="s">
        <v>191</v>
      </c>
      <c r="E985" s="204" t="s">
        <v>1383</v>
      </c>
      <c r="F985" s="205" t="s">
        <v>1384</v>
      </c>
      <c r="G985" s="206" t="s">
        <v>235</v>
      </c>
      <c r="H985" s="207">
        <v>6</v>
      </c>
      <c r="I985" s="208"/>
      <c r="J985" s="209">
        <f>ROUND(I985*H985,2)</f>
        <v>0</v>
      </c>
      <c r="K985" s="205" t="s">
        <v>195</v>
      </c>
      <c r="L985" s="62"/>
      <c r="M985" s="210" t="s">
        <v>21</v>
      </c>
      <c r="N985" s="211" t="s">
        <v>40</v>
      </c>
      <c r="O985" s="43"/>
      <c r="P985" s="212">
        <f>O985*H985</f>
        <v>0</v>
      </c>
      <c r="Q985" s="212">
        <v>0.00068</v>
      </c>
      <c r="R985" s="212">
        <f>Q985*H985</f>
        <v>0.00408</v>
      </c>
      <c r="S985" s="212">
        <v>0</v>
      </c>
      <c r="T985" s="213">
        <f>S985*H985</f>
        <v>0</v>
      </c>
      <c r="AR985" s="25" t="s">
        <v>196</v>
      </c>
      <c r="AT985" s="25" t="s">
        <v>191</v>
      </c>
      <c r="AU985" s="25" t="s">
        <v>80</v>
      </c>
      <c r="AY985" s="25" t="s">
        <v>189</v>
      </c>
      <c r="BE985" s="214">
        <f>IF(N985="základní",J985,0)</f>
        <v>0</v>
      </c>
      <c r="BF985" s="214">
        <f>IF(N985="snížená",J985,0)</f>
        <v>0</v>
      </c>
      <c r="BG985" s="214">
        <f>IF(N985="zákl. přenesená",J985,0)</f>
        <v>0</v>
      </c>
      <c r="BH985" s="214">
        <f>IF(N985="sníž. přenesená",J985,0)</f>
        <v>0</v>
      </c>
      <c r="BI985" s="214">
        <f>IF(N985="nulová",J985,0)</f>
        <v>0</v>
      </c>
      <c r="BJ985" s="25" t="s">
        <v>76</v>
      </c>
      <c r="BK985" s="214">
        <f>ROUND(I985*H985,2)</f>
        <v>0</v>
      </c>
      <c r="BL985" s="25" t="s">
        <v>196</v>
      </c>
      <c r="BM985" s="25" t="s">
        <v>1385</v>
      </c>
    </row>
    <row r="986" spans="2:51" s="12" customFormat="1" ht="13.5">
      <c r="B986" s="215"/>
      <c r="C986" s="216"/>
      <c r="D986" s="217" t="s">
        <v>198</v>
      </c>
      <c r="E986" s="218" t="s">
        <v>21</v>
      </c>
      <c r="F986" s="219" t="s">
        <v>1386</v>
      </c>
      <c r="G986" s="216"/>
      <c r="H986" s="220">
        <v>6</v>
      </c>
      <c r="I986" s="221"/>
      <c r="J986" s="216"/>
      <c r="K986" s="216"/>
      <c r="L986" s="222"/>
      <c r="M986" s="223"/>
      <c r="N986" s="224"/>
      <c r="O986" s="224"/>
      <c r="P986" s="224"/>
      <c r="Q986" s="224"/>
      <c r="R986" s="224"/>
      <c r="S986" s="224"/>
      <c r="T986" s="225"/>
      <c r="AT986" s="226" t="s">
        <v>198</v>
      </c>
      <c r="AU986" s="226" t="s">
        <v>80</v>
      </c>
      <c r="AV986" s="12" t="s">
        <v>80</v>
      </c>
      <c r="AW986" s="12" t="s">
        <v>33</v>
      </c>
      <c r="AX986" s="12" t="s">
        <v>76</v>
      </c>
      <c r="AY986" s="226" t="s">
        <v>189</v>
      </c>
    </row>
    <row r="987" spans="2:63" s="11" customFormat="1" ht="29.85" customHeight="1">
      <c r="B987" s="186"/>
      <c r="C987" s="187"/>
      <c r="D987" s="200" t="s">
        <v>68</v>
      </c>
      <c r="E987" s="201" t="s">
        <v>569</v>
      </c>
      <c r="F987" s="201" t="s">
        <v>570</v>
      </c>
      <c r="G987" s="187"/>
      <c r="H987" s="187"/>
      <c r="I987" s="190"/>
      <c r="J987" s="202">
        <f>BK987</f>
        <v>0</v>
      </c>
      <c r="K987" s="187"/>
      <c r="L987" s="192"/>
      <c r="M987" s="193"/>
      <c r="N987" s="194"/>
      <c r="O987" s="194"/>
      <c r="P987" s="195">
        <f>P988</f>
        <v>0</v>
      </c>
      <c r="Q987" s="194"/>
      <c r="R987" s="195">
        <f>R988</f>
        <v>0</v>
      </c>
      <c r="S987" s="194"/>
      <c r="T987" s="196">
        <f>T988</f>
        <v>0</v>
      </c>
      <c r="AR987" s="197" t="s">
        <v>76</v>
      </c>
      <c r="AT987" s="198" t="s">
        <v>68</v>
      </c>
      <c r="AU987" s="198" t="s">
        <v>76</v>
      </c>
      <c r="AY987" s="197" t="s">
        <v>189</v>
      </c>
      <c r="BK987" s="199">
        <f>BK988</f>
        <v>0</v>
      </c>
    </row>
    <row r="988" spans="2:65" s="1" customFormat="1" ht="22.5" customHeight="1">
      <c r="B988" s="42"/>
      <c r="C988" s="203" t="s">
        <v>1387</v>
      </c>
      <c r="D988" s="203" t="s">
        <v>191</v>
      </c>
      <c r="E988" s="204" t="s">
        <v>1388</v>
      </c>
      <c r="F988" s="205" t="s">
        <v>1389</v>
      </c>
      <c r="G988" s="206" t="s">
        <v>284</v>
      </c>
      <c r="H988" s="207">
        <v>1321.84</v>
      </c>
      <c r="I988" s="208"/>
      <c r="J988" s="209">
        <f>ROUND(I988*H988,2)</f>
        <v>0</v>
      </c>
      <c r="K988" s="205" t="s">
        <v>195</v>
      </c>
      <c r="L988" s="62"/>
      <c r="M988" s="210" t="s">
        <v>21</v>
      </c>
      <c r="N988" s="211" t="s">
        <v>40</v>
      </c>
      <c r="O988" s="43"/>
      <c r="P988" s="212">
        <f>O988*H988</f>
        <v>0</v>
      </c>
      <c r="Q988" s="212">
        <v>0</v>
      </c>
      <c r="R988" s="212">
        <f>Q988*H988</f>
        <v>0</v>
      </c>
      <c r="S988" s="212">
        <v>0</v>
      </c>
      <c r="T988" s="213">
        <f>S988*H988</f>
        <v>0</v>
      </c>
      <c r="AR988" s="25" t="s">
        <v>196</v>
      </c>
      <c r="AT988" s="25" t="s">
        <v>191</v>
      </c>
      <c r="AU988" s="25" t="s">
        <v>80</v>
      </c>
      <c r="AY988" s="25" t="s">
        <v>189</v>
      </c>
      <c r="BE988" s="214">
        <f>IF(N988="základní",J988,0)</f>
        <v>0</v>
      </c>
      <c r="BF988" s="214">
        <f>IF(N988="snížená",J988,0)</f>
        <v>0</v>
      </c>
      <c r="BG988" s="214">
        <f>IF(N988="zákl. přenesená",J988,0)</f>
        <v>0</v>
      </c>
      <c r="BH988" s="214">
        <f>IF(N988="sníž. přenesená",J988,0)</f>
        <v>0</v>
      </c>
      <c r="BI988" s="214">
        <f>IF(N988="nulová",J988,0)</f>
        <v>0</v>
      </c>
      <c r="BJ988" s="25" t="s">
        <v>76</v>
      </c>
      <c r="BK988" s="214">
        <f>ROUND(I988*H988,2)</f>
        <v>0</v>
      </c>
      <c r="BL988" s="25" t="s">
        <v>196</v>
      </c>
      <c r="BM988" s="25" t="s">
        <v>1390</v>
      </c>
    </row>
    <row r="989" spans="2:63" s="11" customFormat="1" ht="37.35" customHeight="1">
      <c r="B989" s="186"/>
      <c r="C989" s="187"/>
      <c r="D989" s="188" t="s">
        <v>68</v>
      </c>
      <c r="E989" s="189" t="s">
        <v>1391</v>
      </c>
      <c r="F989" s="189" t="s">
        <v>1392</v>
      </c>
      <c r="G989" s="187"/>
      <c r="H989" s="187"/>
      <c r="I989" s="190"/>
      <c r="J989" s="191">
        <f>BK989</f>
        <v>0</v>
      </c>
      <c r="K989" s="187"/>
      <c r="L989" s="192"/>
      <c r="M989" s="193"/>
      <c r="N989" s="194"/>
      <c r="O989" s="194"/>
      <c r="P989" s="195">
        <f>P990+P1061+P1160+P1362+P1369+P1377+P1479+P1517+P1606+P1684+P1797+P1845+P1855+P1923</f>
        <v>0</v>
      </c>
      <c r="Q989" s="194"/>
      <c r="R989" s="195">
        <f>R990+R1061+R1160+R1362+R1369+R1377+R1479+R1517+R1606+R1684+R1797+R1845+R1855+R1923</f>
        <v>81.04507862000001</v>
      </c>
      <c r="S989" s="194"/>
      <c r="T989" s="196">
        <f>T990+T1061+T1160+T1362+T1369+T1377+T1479+T1517+T1606+T1684+T1797+T1845+T1855+T1923</f>
        <v>0</v>
      </c>
      <c r="AR989" s="197" t="s">
        <v>80</v>
      </c>
      <c r="AT989" s="198" t="s">
        <v>68</v>
      </c>
      <c r="AU989" s="198" t="s">
        <v>69</v>
      </c>
      <c r="AY989" s="197" t="s">
        <v>189</v>
      </c>
      <c r="BK989" s="199">
        <f>BK990+BK1061+BK1160+BK1362+BK1369+BK1377+BK1479+BK1517+BK1606+BK1684+BK1797+BK1845+BK1855+BK1923</f>
        <v>0</v>
      </c>
    </row>
    <row r="990" spans="2:63" s="11" customFormat="1" ht="19.9" customHeight="1">
      <c r="B990" s="186"/>
      <c r="C990" s="187"/>
      <c r="D990" s="200" t="s">
        <v>68</v>
      </c>
      <c r="E990" s="201" t="s">
        <v>1393</v>
      </c>
      <c r="F990" s="201" t="s">
        <v>1394</v>
      </c>
      <c r="G990" s="187"/>
      <c r="H990" s="187"/>
      <c r="I990" s="190"/>
      <c r="J990" s="202">
        <f>BK990</f>
        <v>0</v>
      </c>
      <c r="K990" s="187"/>
      <c r="L990" s="192"/>
      <c r="M990" s="193"/>
      <c r="N990" s="194"/>
      <c r="O990" s="194"/>
      <c r="P990" s="195">
        <f>SUM(P991:P1060)</f>
        <v>0</v>
      </c>
      <c r="Q990" s="194"/>
      <c r="R990" s="195">
        <f>SUM(R991:R1060)</f>
        <v>7.738653300000001</v>
      </c>
      <c r="S990" s="194"/>
      <c r="T990" s="196">
        <f>SUM(T991:T1060)</f>
        <v>0</v>
      </c>
      <c r="AR990" s="197" t="s">
        <v>80</v>
      </c>
      <c r="AT990" s="198" t="s">
        <v>68</v>
      </c>
      <c r="AU990" s="198" t="s">
        <v>76</v>
      </c>
      <c r="AY990" s="197" t="s">
        <v>189</v>
      </c>
      <c r="BK990" s="199">
        <f>SUM(BK991:BK1060)</f>
        <v>0</v>
      </c>
    </row>
    <row r="991" spans="2:65" s="1" customFormat="1" ht="22.5" customHeight="1">
      <c r="B991" s="42"/>
      <c r="C991" s="203" t="s">
        <v>1395</v>
      </c>
      <c r="D991" s="203" t="s">
        <v>191</v>
      </c>
      <c r="E991" s="204" t="s">
        <v>1396</v>
      </c>
      <c r="F991" s="205" t="s">
        <v>1397</v>
      </c>
      <c r="G991" s="206" t="s">
        <v>194</v>
      </c>
      <c r="H991" s="207">
        <v>434.6</v>
      </c>
      <c r="I991" s="208"/>
      <c r="J991" s="209">
        <f>ROUND(I991*H991,2)</f>
        <v>0</v>
      </c>
      <c r="K991" s="205" t="s">
        <v>195</v>
      </c>
      <c r="L991" s="62"/>
      <c r="M991" s="210" t="s">
        <v>21</v>
      </c>
      <c r="N991" s="211" t="s">
        <v>40</v>
      </c>
      <c r="O991" s="43"/>
      <c r="P991" s="212">
        <f>O991*H991</f>
        <v>0</v>
      </c>
      <c r="Q991" s="212">
        <v>0</v>
      </c>
      <c r="R991" s="212">
        <f>Q991*H991</f>
        <v>0</v>
      </c>
      <c r="S991" s="212">
        <v>0</v>
      </c>
      <c r="T991" s="213">
        <f>S991*H991</f>
        <v>0</v>
      </c>
      <c r="AR991" s="25" t="s">
        <v>271</v>
      </c>
      <c r="AT991" s="25" t="s">
        <v>191</v>
      </c>
      <c r="AU991" s="25" t="s">
        <v>80</v>
      </c>
      <c r="AY991" s="25" t="s">
        <v>189</v>
      </c>
      <c r="BE991" s="214">
        <f>IF(N991="základní",J991,0)</f>
        <v>0</v>
      </c>
      <c r="BF991" s="214">
        <f>IF(N991="snížená",J991,0)</f>
        <v>0</v>
      </c>
      <c r="BG991" s="214">
        <f>IF(N991="zákl. přenesená",J991,0)</f>
        <v>0</v>
      </c>
      <c r="BH991" s="214">
        <f>IF(N991="sníž. přenesená",J991,0)</f>
        <v>0</v>
      </c>
      <c r="BI991" s="214">
        <f>IF(N991="nulová",J991,0)</f>
        <v>0</v>
      </c>
      <c r="BJ991" s="25" t="s">
        <v>76</v>
      </c>
      <c r="BK991" s="214">
        <f>ROUND(I991*H991,2)</f>
        <v>0</v>
      </c>
      <c r="BL991" s="25" t="s">
        <v>271</v>
      </c>
      <c r="BM991" s="25" t="s">
        <v>1398</v>
      </c>
    </row>
    <row r="992" spans="2:51" s="15" customFormat="1" ht="13.5">
      <c r="B992" s="283"/>
      <c r="C992" s="284"/>
      <c r="D992" s="217" t="s">
        <v>198</v>
      </c>
      <c r="E992" s="285" t="s">
        <v>21</v>
      </c>
      <c r="F992" s="286" t="s">
        <v>1399</v>
      </c>
      <c r="G992" s="284"/>
      <c r="H992" s="287" t="s">
        <v>21</v>
      </c>
      <c r="I992" s="288"/>
      <c r="J992" s="284"/>
      <c r="K992" s="284"/>
      <c r="L992" s="289"/>
      <c r="M992" s="290"/>
      <c r="N992" s="291"/>
      <c r="O992" s="291"/>
      <c r="P992" s="291"/>
      <c r="Q992" s="291"/>
      <c r="R992" s="291"/>
      <c r="S992" s="291"/>
      <c r="T992" s="292"/>
      <c r="AT992" s="293" t="s">
        <v>198</v>
      </c>
      <c r="AU992" s="293" t="s">
        <v>80</v>
      </c>
      <c r="AV992" s="15" t="s">
        <v>76</v>
      </c>
      <c r="AW992" s="15" t="s">
        <v>33</v>
      </c>
      <c r="AX992" s="15" t="s">
        <v>69</v>
      </c>
      <c r="AY992" s="293" t="s">
        <v>189</v>
      </c>
    </row>
    <row r="993" spans="2:51" s="12" customFormat="1" ht="13.5">
      <c r="B993" s="215"/>
      <c r="C993" s="216"/>
      <c r="D993" s="217" t="s">
        <v>198</v>
      </c>
      <c r="E993" s="218" t="s">
        <v>21</v>
      </c>
      <c r="F993" s="219" t="s">
        <v>1400</v>
      </c>
      <c r="G993" s="216"/>
      <c r="H993" s="220">
        <v>434.6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198</v>
      </c>
      <c r="AU993" s="226" t="s">
        <v>80</v>
      </c>
      <c r="AV993" s="12" t="s">
        <v>80</v>
      </c>
      <c r="AW993" s="12" t="s">
        <v>33</v>
      </c>
      <c r="AX993" s="12" t="s">
        <v>69</v>
      </c>
      <c r="AY993" s="226" t="s">
        <v>189</v>
      </c>
    </row>
    <row r="994" spans="2:51" s="13" customFormat="1" ht="13.5">
      <c r="B994" s="227"/>
      <c r="C994" s="228"/>
      <c r="D994" s="229" t="s">
        <v>198</v>
      </c>
      <c r="E994" s="230" t="s">
        <v>21</v>
      </c>
      <c r="F994" s="231" t="s">
        <v>200</v>
      </c>
      <c r="G994" s="228"/>
      <c r="H994" s="232">
        <v>434.6</v>
      </c>
      <c r="I994" s="233"/>
      <c r="J994" s="228"/>
      <c r="K994" s="228"/>
      <c r="L994" s="234"/>
      <c r="M994" s="235"/>
      <c r="N994" s="236"/>
      <c r="O994" s="236"/>
      <c r="P994" s="236"/>
      <c r="Q994" s="236"/>
      <c r="R994" s="236"/>
      <c r="S994" s="236"/>
      <c r="T994" s="237"/>
      <c r="AT994" s="238" t="s">
        <v>198</v>
      </c>
      <c r="AU994" s="238" t="s">
        <v>80</v>
      </c>
      <c r="AV994" s="13" t="s">
        <v>115</v>
      </c>
      <c r="AW994" s="13" t="s">
        <v>33</v>
      </c>
      <c r="AX994" s="13" t="s">
        <v>76</v>
      </c>
      <c r="AY994" s="238" t="s">
        <v>189</v>
      </c>
    </row>
    <row r="995" spans="2:65" s="1" customFormat="1" ht="22.5" customHeight="1">
      <c r="B995" s="42"/>
      <c r="C995" s="256" t="s">
        <v>1401</v>
      </c>
      <c r="D995" s="256" t="s">
        <v>293</v>
      </c>
      <c r="E995" s="257" t="s">
        <v>1402</v>
      </c>
      <c r="F995" s="258" t="s">
        <v>1403</v>
      </c>
      <c r="G995" s="259" t="s">
        <v>284</v>
      </c>
      <c r="H995" s="260">
        <v>0.13</v>
      </c>
      <c r="I995" s="261"/>
      <c r="J995" s="262">
        <f>ROUND(I995*H995,2)</f>
        <v>0</v>
      </c>
      <c r="K995" s="258" t="s">
        <v>195</v>
      </c>
      <c r="L995" s="263"/>
      <c r="M995" s="264" t="s">
        <v>21</v>
      </c>
      <c r="N995" s="265" t="s">
        <v>40</v>
      </c>
      <c r="O995" s="43"/>
      <c r="P995" s="212">
        <f>O995*H995</f>
        <v>0</v>
      </c>
      <c r="Q995" s="212">
        <v>1</v>
      </c>
      <c r="R995" s="212">
        <f>Q995*H995</f>
        <v>0.13</v>
      </c>
      <c r="S995" s="212">
        <v>0</v>
      </c>
      <c r="T995" s="213">
        <f>S995*H995</f>
        <v>0</v>
      </c>
      <c r="AR995" s="25" t="s">
        <v>355</v>
      </c>
      <c r="AT995" s="25" t="s">
        <v>293</v>
      </c>
      <c r="AU995" s="25" t="s">
        <v>80</v>
      </c>
      <c r="AY995" s="25" t="s">
        <v>189</v>
      </c>
      <c r="BE995" s="214">
        <f>IF(N995="základní",J995,0)</f>
        <v>0</v>
      </c>
      <c r="BF995" s="214">
        <f>IF(N995="snížená",J995,0)</f>
        <v>0</v>
      </c>
      <c r="BG995" s="214">
        <f>IF(N995="zákl. přenesená",J995,0)</f>
        <v>0</v>
      </c>
      <c r="BH995" s="214">
        <f>IF(N995="sníž. přenesená",J995,0)</f>
        <v>0</v>
      </c>
      <c r="BI995" s="214">
        <f>IF(N995="nulová",J995,0)</f>
        <v>0</v>
      </c>
      <c r="BJ995" s="25" t="s">
        <v>76</v>
      </c>
      <c r="BK995" s="214">
        <f>ROUND(I995*H995,2)</f>
        <v>0</v>
      </c>
      <c r="BL995" s="25" t="s">
        <v>271</v>
      </c>
      <c r="BM995" s="25" t="s">
        <v>1404</v>
      </c>
    </row>
    <row r="996" spans="2:51" s="12" customFormat="1" ht="13.5">
      <c r="B996" s="215"/>
      <c r="C996" s="216"/>
      <c r="D996" s="229" t="s">
        <v>198</v>
      </c>
      <c r="E996" s="239" t="s">
        <v>21</v>
      </c>
      <c r="F996" s="240" t="s">
        <v>1405</v>
      </c>
      <c r="G996" s="216"/>
      <c r="H996" s="241">
        <v>0.13</v>
      </c>
      <c r="I996" s="221"/>
      <c r="J996" s="216"/>
      <c r="K996" s="216"/>
      <c r="L996" s="222"/>
      <c r="M996" s="223"/>
      <c r="N996" s="224"/>
      <c r="O996" s="224"/>
      <c r="P996" s="224"/>
      <c r="Q996" s="224"/>
      <c r="R996" s="224"/>
      <c r="S996" s="224"/>
      <c r="T996" s="225"/>
      <c r="AT996" s="226" t="s">
        <v>198</v>
      </c>
      <c r="AU996" s="226" t="s">
        <v>80</v>
      </c>
      <c r="AV996" s="12" t="s">
        <v>80</v>
      </c>
      <c r="AW996" s="12" t="s">
        <v>33</v>
      </c>
      <c r="AX996" s="12" t="s">
        <v>76</v>
      </c>
      <c r="AY996" s="226" t="s">
        <v>189</v>
      </c>
    </row>
    <row r="997" spans="2:65" s="1" customFormat="1" ht="22.5" customHeight="1">
      <c r="B997" s="42"/>
      <c r="C997" s="203" t="s">
        <v>426</v>
      </c>
      <c r="D997" s="203" t="s">
        <v>191</v>
      </c>
      <c r="E997" s="204" t="s">
        <v>1406</v>
      </c>
      <c r="F997" s="205" t="s">
        <v>1407</v>
      </c>
      <c r="G997" s="206" t="s">
        <v>194</v>
      </c>
      <c r="H997" s="207">
        <v>138.75</v>
      </c>
      <c r="I997" s="208"/>
      <c r="J997" s="209">
        <f>ROUND(I997*H997,2)</f>
        <v>0</v>
      </c>
      <c r="K997" s="205" t="s">
        <v>195</v>
      </c>
      <c r="L997" s="62"/>
      <c r="M997" s="210" t="s">
        <v>21</v>
      </c>
      <c r="N997" s="211" t="s">
        <v>40</v>
      </c>
      <c r="O997" s="43"/>
      <c r="P997" s="212">
        <f>O997*H997</f>
        <v>0</v>
      </c>
      <c r="Q997" s="212">
        <v>0</v>
      </c>
      <c r="R997" s="212">
        <f>Q997*H997</f>
        <v>0</v>
      </c>
      <c r="S997" s="212">
        <v>0</v>
      </c>
      <c r="T997" s="213">
        <f>S997*H997</f>
        <v>0</v>
      </c>
      <c r="AR997" s="25" t="s">
        <v>271</v>
      </c>
      <c r="AT997" s="25" t="s">
        <v>191</v>
      </c>
      <c r="AU997" s="25" t="s">
        <v>80</v>
      </c>
      <c r="AY997" s="25" t="s">
        <v>189</v>
      </c>
      <c r="BE997" s="214">
        <f>IF(N997="základní",J997,0)</f>
        <v>0</v>
      </c>
      <c r="BF997" s="214">
        <f>IF(N997="snížená",J997,0)</f>
        <v>0</v>
      </c>
      <c r="BG997" s="214">
        <f>IF(N997="zákl. přenesená",J997,0)</f>
        <v>0</v>
      </c>
      <c r="BH997" s="214">
        <f>IF(N997="sníž. přenesená",J997,0)</f>
        <v>0</v>
      </c>
      <c r="BI997" s="214">
        <f>IF(N997="nulová",J997,0)</f>
        <v>0</v>
      </c>
      <c r="BJ997" s="25" t="s">
        <v>76</v>
      </c>
      <c r="BK997" s="214">
        <f>ROUND(I997*H997,2)</f>
        <v>0</v>
      </c>
      <c r="BL997" s="25" t="s">
        <v>271</v>
      </c>
      <c r="BM997" s="25" t="s">
        <v>1408</v>
      </c>
    </row>
    <row r="998" spans="2:51" s="12" customFormat="1" ht="13.5">
      <c r="B998" s="215"/>
      <c r="C998" s="216"/>
      <c r="D998" s="229" t="s">
        <v>198</v>
      </c>
      <c r="E998" s="239" t="s">
        <v>21</v>
      </c>
      <c r="F998" s="240" t="s">
        <v>1167</v>
      </c>
      <c r="G998" s="216"/>
      <c r="H998" s="241">
        <v>138.75</v>
      </c>
      <c r="I998" s="221"/>
      <c r="J998" s="216"/>
      <c r="K998" s="216"/>
      <c r="L998" s="222"/>
      <c r="M998" s="223"/>
      <c r="N998" s="224"/>
      <c r="O998" s="224"/>
      <c r="P998" s="224"/>
      <c r="Q998" s="224"/>
      <c r="R998" s="224"/>
      <c r="S998" s="224"/>
      <c r="T998" s="225"/>
      <c r="AT998" s="226" t="s">
        <v>198</v>
      </c>
      <c r="AU998" s="226" t="s">
        <v>80</v>
      </c>
      <c r="AV998" s="12" t="s">
        <v>80</v>
      </c>
      <c r="AW998" s="12" t="s">
        <v>33</v>
      </c>
      <c r="AX998" s="12" t="s">
        <v>76</v>
      </c>
      <c r="AY998" s="226" t="s">
        <v>189</v>
      </c>
    </row>
    <row r="999" spans="2:65" s="1" customFormat="1" ht="22.5" customHeight="1">
      <c r="B999" s="42"/>
      <c r="C999" s="256" t="s">
        <v>1409</v>
      </c>
      <c r="D999" s="256" t="s">
        <v>293</v>
      </c>
      <c r="E999" s="257" t="s">
        <v>1402</v>
      </c>
      <c r="F999" s="258" t="s">
        <v>1403</v>
      </c>
      <c r="G999" s="259" t="s">
        <v>284</v>
      </c>
      <c r="H999" s="260">
        <v>0.049</v>
      </c>
      <c r="I999" s="261"/>
      <c r="J999" s="262">
        <f>ROUND(I999*H999,2)</f>
        <v>0</v>
      </c>
      <c r="K999" s="258" t="s">
        <v>195</v>
      </c>
      <c r="L999" s="263"/>
      <c r="M999" s="264" t="s">
        <v>21</v>
      </c>
      <c r="N999" s="265" t="s">
        <v>40</v>
      </c>
      <c r="O999" s="43"/>
      <c r="P999" s="212">
        <f>O999*H999</f>
        <v>0</v>
      </c>
      <c r="Q999" s="212">
        <v>1</v>
      </c>
      <c r="R999" s="212">
        <f>Q999*H999</f>
        <v>0.049</v>
      </c>
      <c r="S999" s="212">
        <v>0</v>
      </c>
      <c r="T999" s="213">
        <f>S999*H999</f>
        <v>0</v>
      </c>
      <c r="AR999" s="25" t="s">
        <v>355</v>
      </c>
      <c r="AT999" s="25" t="s">
        <v>293</v>
      </c>
      <c r="AU999" s="25" t="s">
        <v>80</v>
      </c>
      <c r="AY999" s="25" t="s">
        <v>189</v>
      </c>
      <c r="BE999" s="214">
        <f>IF(N999="základní",J999,0)</f>
        <v>0</v>
      </c>
      <c r="BF999" s="214">
        <f>IF(N999="snížená",J999,0)</f>
        <v>0</v>
      </c>
      <c r="BG999" s="214">
        <f>IF(N999="zákl. přenesená",J999,0)</f>
        <v>0</v>
      </c>
      <c r="BH999" s="214">
        <f>IF(N999="sníž. přenesená",J999,0)</f>
        <v>0</v>
      </c>
      <c r="BI999" s="214">
        <f>IF(N999="nulová",J999,0)</f>
        <v>0</v>
      </c>
      <c r="BJ999" s="25" t="s">
        <v>76</v>
      </c>
      <c r="BK999" s="214">
        <f>ROUND(I999*H999,2)</f>
        <v>0</v>
      </c>
      <c r="BL999" s="25" t="s">
        <v>271</v>
      </c>
      <c r="BM999" s="25" t="s">
        <v>1410</v>
      </c>
    </row>
    <row r="1000" spans="2:51" s="12" customFormat="1" ht="13.5">
      <c r="B1000" s="215"/>
      <c r="C1000" s="216"/>
      <c r="D1000" s="229" t="s">
        <v>198</v>
      </c>
      <c r="E1000" s="239" t="s">
        <v>21</v>
      </c>
      <c r="F1000" s="240" t="s">
        <v>1411</v>
      </c>
      <c r="G1000" s="216"/>
      <c r="H1000" s="241">
        <v>0.049</v>
      </c>
      <c r="I1000" s="221"/>
      <c r="J1000" s="216"/>
      <c r="K1000" s="216"/>
      <c r="L1000" s="222"/>
      <c r="M1000" s="223"/>
      <c r="N1000" s="224"/>
      <c r="O1000" s="224"/>
      <c r="P1000" s="224"/>
      <c r="Q1000" s="224"/>
      <c r="R1000" s="224"/>
      <c r="S1000" s="224"/>
      <c r="T1000" s="225"/>
      <c r="AT1000" s="226" t="s">
        <v>198</v>
      </c>
      <c r="AU1000" s="226" t="s">
        <v>80</v>
      </c>
      <c r="AV1000" s="12" t="s">
        <v>80</v>
      </c>
      <c r="AW1000" s="12" t="s">
        <v>33</v>
      </c>
      <c r="AX1000" s="12" t="s">
        <v>76</v>
      </c>
      <c r="AY1000" s="226" t="s">
        <v>189</v>
      </c>
    </row>
    <row r="1001" spans="2:65" s="1" customFormat="1" ht="22.5" customHeight="1">
      <c r="B1001" s="42"/>
      <c r="C1001" s="203" t="s">
        <v>511</v>
      </c>
      <c r="D1001" s="203" t="s">
        <v>191</v>
      </c>
      <c r="E1001" s="204" t="s">
        <v>1412</v>
      </c>
      <c r="F1001" s="205" t="s">
        <v>1413</v>
      </c>
      <c r="G1001" s="206" t="s">
        <v>194</v>
      </c>
      <c r="H1001" s="207">
        <v>101.1</v>
      </c>
      <c r="I1001" s="208"/>
      <c r="J1001" s="209">
        <f>ROUND(I1001*H1001,2)</f>
        <v>0</v>
      </c>
      <c r="K1001" s="205" t="s">
        <v>195</v>
      </c>
      <c r="L1001" s="62"/>
      <c r="M1001" s="210" t="s">
        <v>21</v>
      </c>
      <c r="N1001" s="211" t="s">
        <v>40</v>
      </c>
      <c r="O1001" s="43"/>
      <c r="P1001" s="212">
        <f>O1001*H1001</f>
        <v>0</v>
      </c>
      <c r="Q1001" s="212">
        <v>0.003</v>
      </c>
      <c r="R1001" s="212">
        <f>Q1001*H1001</f>
        <v>0.3033</v>
      </c>
      <c r="S1001" s="212">
        <v>0</v>
      </c>
      <c r="T1001" s="213">
        <f>S1001*H1001</f>
        <v>0</v>
      </c>
      <c r="AR1001" s="25" t="s">
        <v>271</v>
      </c>
      <c r="AT1001" s="25" t="s">
        <v>191</v>
      </c>
      <c r="AU1001" s="25" t="s">
        <v>80</v>
      </c>
      <c r="AY1001" s="25" t="s">
        <v>189</v>
      </c>
      <c r="BE1001" s="214">
        <f>IF(N1001="základní",J1001,0)</f>
        <v>0</v>
      </c>
      <c r="BF1001" s="214">
        <f>IF(N1001="snížená",J1001,0)</f>
        <v>0</v>
      </c>
      <c r="BG1001" s="214">
        <f>IF(N1001="zákl. přenesená",J1001,0)</f>
        <v>0</v>
      </c>
      <c r="BH1001" s="214">
        <f>IF(N1001="sníž. přenesená",J1001,0)</f>
        <v>0</v>
      </c>
      <c r="BI1001" s="214">
        <f>IF(N1001="nulová",J1001,0)</f>
        <v>0</v>
      </c>
      <c r="BJ1001" s="25" t="s">
        <v>76</v>
      </c>
      <c r="BK1001" s="214">
        <f>ROUND(I1001*H1001,2)</f>
        <v>0</v>
      </c>
      <c r="BL1001" s="25" t="s">
        <v>271</v>
      </c>
      <c r="BM1001" s="25" t="s">
        <v>1414</v>
      </c>
    </row>
    <row r="1002" spans="2:51" s="12" customFormat="1" ht="13.5">
      <c r="B1002" s="215"/>
      <c r="C1002" s="216"/>
      <c r="D1002" s="217" t="s">
        <v>198</v>
      </c>
      <c r="E1002" s="218" t="s">
        <v>21</v>
      </c>
      <c r="F1002" s="219" t="s">
        <v>1260</v>
      </c>
      <c r="G1002" s="216"/>
      <c r="H1002" s="220">
        <v>8.5</v>
      </c>
      <c r="I1002" s="221"/>
      <c r="J1002" s="216"/>
      <c r="K1002" s="216"/>
      <c r="L1002" s="222"/>
      <c r="M1002" s="223"/>
      <c r="N1002" s="224"/>
      <c r="O1002" s="224"/>
      <c r="P1002" s="224"/>
      <c r="Q1002" s="224"/>
      <c r="R1002" s="224"/>
      <c r="S1002" s="224"/>
      <c r="T1002" s="225"/>
      <c r="AT1002" s="226" t="s">
        <v>198</v>
      </c>
      <c r="AU1002" s="226" t="s">
        <v>80</v>
      </c>
      <c r="AV1002" s="12" t="s">
        <v>80</v>
      </c>
      <c r="AW1002" s="12" t="s">
        <v>33</v>
      </c>
      <c r="AX1002" s="12" t="s">
        <v>69</v>
      </c>
      <c r="AY1002" s="226" t="s">
        <v>189</v>
      </c>
    </row>
    <row r="1003" spans="2:51" s="12" customFormat="1" ht="13.5">
      <c r="B1003" s="215"/>
      <c r="C1003" s="216"/>
      <c r="D1003" s="217" t="s">
        <v>198</v>
      </c>
      <c r="E1003" s="218" t="s">
        <v>21</v>
      </c>
      <c r="F1003" s="219" t="s">
        <v>1261</v>
      </c>
      <c r="G1003" s="216"/>
      <c r="H1003" s="220">
        <v>9.7</v>
      </c>
      <c r="I1003" s="221"/>
      <c r="J1003" s="216"/>
      <c r="K1003" s="216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198</v>
      </c>
      <c r="AU1003" s="226" t="s">
        <v>80</v>
      </c>
      <c r="AV1003" s="12" t="s">
        <v>80</v>
      </c>
      <c r="AW1003" s="12" t="s">
        <v>33</v>
      </c>
      <c r="AX1003" s="12" t="s">
        <v>69</v>
      </c>
      <c r="AY1003" s="226" t="s">
        <v>189</v>
      </c>
    </row>
    <row r="1004" spans="2:51" s="12" customFormat="1" ht="13.5">
      <c r="B1004" s="215"/>
      <c r="C1004" s="216"/>
      <c r="D1004" s="217" t="s">
        <v>198</v>
      </c>
      <c r="E1004" s="218" t="s">
        <v>21</v>
      </c>
      <c r="F1004" s="219" t="s">
        <v>1264</v>
      </c>
      <c r="G1004" s="216"/>
      <c r="H1004" s="220">
        <v>5.8</v>
      </c>
      <c r="I1004" s="221"/>
      <c r="J1004" s="216"/>
      <c r="K1004" s="216"/>
      <c r="L1004" s="222"/>
      <c r="M1004" s="223"/>
      <c r="N1004" s="224"/>
      <c r="O1004" s="224"/>
      <c r="P1004" s="224"/>
      <c r="Q1004" s="224"/>
      <c r="R1004" s="224"/>
      <c r="S1004" s="224"/>
      <c r="T1004" s="225"/>
      <c r="AT1004" s="226" t="s">
        <v>198</v>
      </c>
      <c r="AU1004" s="226" t="s">
        <v>80</v>
      </c>
      <c r="AV1004" s="12" t="s">
        <v>80</v>
      </c>
      <c r="AW1004" s="12" t="s">
        <v>33</v>
      </c>
      <c r="AX1004" s="12" t="s">
        <v>69</v>
      </c>
      <c r="AY1004" s="226" t="s">
        <v>189</v>
      </c>
    </row>
    <row r="1005" spans="2:51" s="12" customFormat="1" ht="13.5">
      <c r="B1005" s="215"/>
      <c r="C1005" s="216"/>
      <c r="D1005" s="217" t="s">
        <v>198</v>
      </c>
      <c r="E1005" s="218" t="s">
        <v>21</v>
      </c>
      <c r="F1005" s="219" t="s">
        <v>1265</v>
      </c>
      <c r="G1005" s="216"/>
      <c r="H1005" s="220">
        <v>8.8</v>
      </c>
      <c r="I1005" s="221"/>
      <c r="J1005" s="216"/>
      <c r="K1005" s="216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198</v>
      </c>
      <c r="AU1005" s="226" t="s">
        <v>80</v>
      </c>
      <c r="AV1005" s="12" t="s">
        <v>80</v>
      </c>
      <c r="AW1005" s="12" t="s">
        <v>33</v>
      </c>
      <c r="AX1005" s="12" t="s">
        <v>69</v>
      </c>
      <c r="AY1005" s="226" t="s">
        <v>189</v>
      </c>
    </row>
    <row r="1006" spans="2:51" s="12" customFormat="1" ht="13.5">
      <c r="B1006" s="215"/>
      <c r="C1006" s="216"/>
      <c r="D1006" s="217" t="s">
        <v>198</v>
      </c>
      <c r="E1006" s="218" t="s">
        <v>21</v>
      </c>
      <c r="F1006" s="219" t="s">
        <v>1267</v>
      </c>
      <c r="G1006" s="216"/>
      <c r="H1006" s="220">
        <v>6.6</v>
      </c>
      <c r="I1006" s="221"/>
      <c r="J1006" s="216"/>
      <c r="K1006" s="216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198</v>
      </c>
      <c r="AU1006" s="226" t="s">
        <v>80</v>
      </c>
      <c r="AV1006" s="12" t="s">
        <v>80</v>
      </c>
      <c r="AW1006" s="12" t="s">
        <v>33</v>
      </c>
      <c r="AX1006" s="12" t="s">
        <v>69</v>
      </c>
      <c r="AY1006" s="226" t="s">
        <v>189</v>
      </c>
    </row>
    <row r="1007" spans="2:51" s="13" customFormat="1" ht="13.5">
      <c r="B1007" s="227"/>
      <c r="C1007" s="228"/>
      <c r="D1007" s="217" t="s">
        <v>198</v>
      </c>
      <c r="E1007" s="242" t="s">
        <v>21</v>
      </c>
      <c r="F1007" s="243" t="s">
        <v>200</v>
      </c>
      <c r="G1007" s="228"/>
      <c r="H1007" s="244">
        <v>39.4</v>
      </c>
      <c r="I1007" s="233"/>
      <c r="J1007" s="228"/>
      <c r="K1007" s="228"/>
      <c r="L1007" s="234"/>
      <c r="M1007" s="235"/>
      <c r="N1007" s="236"/>
      <c r="O1007" s="236"/>
      <c r="P1007" s="236"/>
      <c r="Q1007" s="236"/>
      <c r="R1007" s="236"/>
      <c r="S1007" s="236"/>
      <c r="T1007" s="237"/>
      <c r="AT1007" s="238" t="s">
        <v>198</v>
      </c>
      <c r="AU1007" s="238" t="s">
        <v>80</v>
      </c>
      <c r="AV1007" s="13" t="s">
        <v>115</v>
      </c>
      <c r="AW1007" s="13" t="s">
        <v>33</v>
      </c>
      <c r="AX1007" s="13" t="s">
        <v>69</v>
      </c>
      <c r="AY1007" s="238" t="s">
        <v>189</v>
      </c>
    </row>
    <row r="1008" spans="2:51" s="15" customFormat="1" ht="13.5">
      <c r="B1008" s="283"/>
      <c r="C1008" s="284"/>
      <c r="D1008" s="217" t="s">
        <v>198</v>
      </c>
      <c r="E1008" s="285" t="s">
        <v>21</v>
      </c>
      <c r="F1008" s="286" t="s">
        <v>1415</v>
      </c>
      <c r="G1008" s="284"/>
      <c r="H1008" s="287" t="s">
        <v>21</v>
      </c>
      <c r="I1008" s="288"/>
      <c r="J1008" s="284"/>
      <c r="K1008" s="284"/>
      <c r="L1008" s="289"/>
      <c r="M1008" s="290"/>
      <c r="N1008" s="291"/>
      <c r="O1008" s="291"/>
      <c r="P1008" s="291"/>
      <c r="Q1008" s="291"/>
      <c r="R1008" s="291"/>
      <c r="S1008" s="291"/>
      <c r="T1008" s="292"/>
      <c r="AT1008" s="293" t="s">
        <v>198</v>
      </c>
      <c r="AU1008" s="293" t="s">
        <v>80</v>
      </c>
      <c r="AV1008" s="15" t="s">
        <v>76</v>
      </c>
      <c r="AW1008" s="15" t="s">
        <v>33</v>
      </c>
      <c r="AX1008" s="15" t="s">
        <v>69</v>
      </c>
      <c r="AY1008" s="293" t="s">
        <v>189</v>
      </c>
    </row>
    <row r="1009" spans="2:51" s="12" customFormat="1" ht="13.5">
      <c r="B1009" s="215"/>
      <c r="C1009" s="216"/>
      <c r="D1009" s="217" t="s">
        <v>198</v>
      </c>
      <c r="E1009" s="218" t="s">
        <v>21</v>
      </c>
      <c r="F1009" s="219" t="s">
        <v>992</v>
      </c>
      <c r="G1009" s="216"/>
      <c r="H1009" s="220">
        <v>61.7</v>
      </c>
      <c r="I1009" s="221"/>
      <c r="J1009" s="216"/>
      <c r="K1009" s="216"/>
      <c r="L1009" s="222"/>
      <c r="M1009" s="223"/>
      <c r="N1009" s="224"/>
      <c r="O1009" s="224"/>
      <c r="P1009" s="224"/>
      <c r="Q1009" s="224"/>
      <c r="R1009" s="224"/>
      <c r="S1009" s="224"/>
      <c r="T1009" s="225"/>
      <c r="AT1009" s="226" t="s">
        <v>198</v>
      </c>
      <c r="AU1009" s="226" t="s">
        <v>80</v>
      </c>
      <c r="AV1009" s="12" t="s">
        <v>80</v>
      </c>
      <c r="AW1009" s="12" t="s">
        <v>33</v>
      </c>
      <c r="AX1009" s="12" t="s">
        <v>69</v>
      </c>
      <c r="AY1009" s="226" t="s">
        <v>189</v>
      </c>
    </row>
    <row r="1010" spans="2:51" s="13" customFormat="1" ht="13.5">
      <c r="B1010" s="227"/>
      <c r="C1010" s="228"/>
      <c r="D1010" s="217" t="s">
        <v>198</v>
      </c>
      <c r="E1010" s="242" t="s">
        <v>21</v>
      </c>
      <c r="F1010" s="243" t="s">
        <v>200</v>
      </c>
      <c r="G1010" s="228"/>
      <c r="H1010" s="244">
        <v>61.7</v>
      </c>
      <c r="I1010" s="233"/>
      <c r="J1010" s="228"/>
      <c r="K1010" s="228"/>
      <c r="L1010" s="234"/>
      <c r="M1010" s="235"/>
      <c r="N1010" s="236"/>
      <c r="O1010" s="236"/>
      <c r="P1010" s="236"/>
      <c r="Q1010" s="236"/>
      <c r="R1010" s="236"/>
      <c r="S1010" s="236"/>
      <c r="T1010" s="237"/>
      <c r="AT1010" s="238" t="s">
        <v>198</v>
      </c>
      <c r="AU1010" s="238" t="s">
        <v>80</v>
      </c>
      <c r="AV1010" s="13" t="s">
        <v>115</v>
      </c>
      <c r="AW1010" s="13" t="s">
        <v>33</v>
      </c>
      <c r="AX1010" s="13" t="s">
        <v>69</v>
      </c>
      <c r="AY1010" s="238" t="s">
        <v>189</v>
      </c>
    </row>
    <row r="1011" spans="2:51" s="14" customFormat="1" ht="13.5">
      <c r="B1011" s="245"/>
      <c r="C1011" s="246"/>
      <c r="D1011" s="229" t="s">
        <v>198</v>
      </c>
      <c r="E1011" s="247" t="s">
        <v>21</v>
      </c>
      <c r="F1011" s="248" t="s">
        <v>239</v>
      </c>
      <c r="G1011" s="246"/>
      <c r="H1011" s="249">
        <v>101.1</v>
      </c>
      <c r="I1011" s="250"/>
      <c r="J1011" s="246"/>
      <c r="K1011" s="246"/>
      <c r="L1011" s="251"/>
      <c r="M1011" s="252"/>
      <c r="N1011" s="253"/>
      <c r="O1011" s="253"/>
      <c r="P1011" s="253"/>
      <c r="Q1011" s="253"/>
      <c r="R1011" s="253"/>
      <c r="S1011" s="253"/>
      <c r="T1011" s="254"/>
      <c r="AT1011" s="255" t="s">
        <v>198</v>
      </c>
      <c r="AU1011" s="255" t="s">
        <v>80</v>
      </c>
      <c r="AV1011" s="14" t="s">
        <v>196</v>
      </c>
      <c r="AW1011" s="14" t="s">
        <v>33</v>
      </c>
      <c r="AX1011" s="14" t="s">
        <v>76</v>
      </c>
      <c r="AY1011" s="255" t="s">
        <v>189</v>
      </c>
    </row>
    <row r="1012" spans="2:65" s="1" customFormat="1" ht="22.5" customHeight="1">
      <c r="B1012" s="42"/>
      <c r="C1012" s="203" t="s">
        <v>1335</v>
      </c>
      <c r="D1012" s="203" t="s">
        <v>191</v>
      </c>
      <c r="E1012" s="204" t="s">
        <v>1416</v>
      </c>
      <c r="F1012" s="205" t="s">
        <v>1417</v>
      </c>
      <c r="G1012" s="206" t="s">
        <v>194</v>
      </c>
      <c r="H1012" s="207">
        <v>363.64</v>
      </c>
      <c r="I1012" s="208"/>
      <c r="J1012" s="209">
        <f>ROUND(I1012*H1012,2)</f>
        <v>0</v>
      </c>
      <c r="K1012" s="205" t="s">
        <v>195</v>
      </c>
      <c r="L1012" s="62"/>
      <c r="M1012" s="210" t="s">
        <v>21</v>
      </c>
      <c r="N1012" s="211" t="s">
        <v>40</v>
      </c>
      <c r="O1012" s="43"/>
      <c r="P1012" s="212">
        <f>O1012*H1012</f>
        <v>0</v>
      </c>
      <c r="Q1012" s="212">
        <v>0.003</v>
      </c>
      <c r="R1012" s="212">
        <f>Q1012*H1012</f>
        <v>1.09092</v>
      </c>
      <c r="S1012" s="212">
        <v>0</v>
      </c>
      <c r="T1012" s="213">
        <f>S1012*H1012</f>
        <v>0</v>
      </c>
      <c r="AR1012" s="25" t="s">
        <v>271</v>
      </c>
      <c r="AT1012" s="25" t="s">
        <v>191</v>
      </c>
      <c r="AU1012" s="25" t="s">
        <v>80</v>
      </c>
      <c r="AY1012" s="25" t="s">
        <v>189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25" t="s">
        <v>76</v>
      </c>
      <c r="BK1012" s="214">
        <f>ROUND(I1012*H1012,2)</f>
        <v>0</v>
      </c>
      <c r="BL1012" s="25" t="s">
        <v>271</v>
      </c>
      <c r="BM1012" s="25" t="s">
        <v>1418</v>
      </c>
    </row>
    <row r="1013" spans="2:51" s="12" customFormat="1" ht="13.5">
      <c r="B1013" s="215"/>
      <c r="C1013" s="216"/>
      <c r="D1013" s="217" t="s">
        <v>198</v>
      </c>
      <c r="E1013" s="218" t="s">
        <v>21</v>
      </c>
      <c r="F1013" s="219" t="s">
        <v>1419</v>
      </c>
      <c r="G1013" s="216"/>
      <c r="H1013" s="220">
        <v>30.66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198</v>
      </c>
      <c r="AU1013" s="226" t="s">
        <v>80</v>
      </c>
      <c r="AV1013" s="12" t="s">
        <v>80</v>
      </c>
      <c r="AW1013" s="12" t="s">
        <v>33</v>
      </c>
      <c r="AX1013" s="12" t="s">
        <v>69</v>
      </c>
      <c r="AY1013" s="226" t="s">
        <v>189</v>
      </c>
    </row>
    <row r="1014" spans="2:51" s="12" customFormat="1" ht="13.5">
      <c r="B1014" s="215"/>
      <c r="C1014" s="216"/>
      <c r="D1014" s="217" t="s">
        <v>198</v>
      </c>
      <c r="E1014" s="218" t="s">
        <v>21</v>
      </c>
      <c r="F1014" s="219" t="s">
        <v>1420</v>
      </c>
      <c r="G1014" s="216"/>
      <c r="H1014" s="220">
        <v>35.28</v>
      </c>
      <c r="I1014" s="221"/>
      <c r="J1014" s="216"/>
      <c r="K1014" s="216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198</v>
      </c>
      <c r="AU1014" s="226" t="s">
        <v>80</v>
      </c>
      <c r="AV1014" s="12" t="s">
        <v>80</v>
      </c>
      <c r="AW1014" s="12" t="s">
        <v>33</v>
      </c>
      <c r="AX1014" s="12" t="s">
        <v>69</v>
      </c>
      <c r="AY1014" s="226" t="s">
        <v>189</v>
      </c>
    </row>
    <row r="1015" spans="2:51" s="12" customFormat="1" ht="13.5">
      <c r="B1015" s="215"/>
      <c r="C1015" s="216"/>
      <c r="D1015" s="217" t="s">
        <v>198</v>
      </c>
      <c r="E1015" s="218" t="s">
        <v>21</v>
      </c>
      <c r="F1015" s="219" t="s">
        <v>1421</v>
      </c>
      <c r="G1015" s="216"/>
      <c r="H1015" s="220">
        <v>31.08</v>
      </c>
      <c r="I1015" s="221"/>
      <c r="J1015" s="216"/>
      <c r="K1015" s="216"/>
      <c r="L1015" s="222"/>
      <c r="M1015" s="223"/>
      <c r="N1015" s="224"/>
      <c r="O1015" s="224"/>
      <c r="P1015" s="224"/>
      <c r="Q1015" s="224"/>
      <c r="R1015" s="224"/>
      <c r="S1015" s="224"/>
      <c r="T1015" s="225"/>
      <c r="AT1015" s="226" t="s">
        <v>198</v>
      </c>
      <c r="AU1015" s="226" t="s">
        <v>80</v>
      </c>
      <c r="AV1015" s="12" t="s">
        <v>80</v>
      </c>
      <c r="AW1015" s="12" t="s">
        <v>33</v>
      </c>
      <c r="AX1015" s="12" t="s">
        <v>69</v>
      </c>
      <c r="AY1015" s="226" t="s">
        <v>189</v>
      </c>
    </row>
    <row r="1016" spans="2:51" s="12" customFormat="1" ht="13.5">
      <c r="B1016" s="215"/>
      <c r="C1016" s="216"/>
      <c r="D1016" s="217" t="s">
        <v>198</v>
      </c>
      <c r="E1016" s="218" t="s">
        <v>21</v>
      </c>
      <c r="F1016" s="219" t="s">
        <v>1422</v>
      </c>
      <c r="G1016" s="216"/>
      <c r="H1016" s="220">
        <v>47.88</v>
      </c>
      <c r="I1016" s="221"/>
      <c r="J1016" s="216"/>
      <c r="K1016" s="216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198</v>
      </c>
      <c r="AU1016" s="226" t="s">
        <v>80</v>
      </c>
      <c r="AV1016" s="12" t="s">
        <v>80</v>
      </c>
      <c r="AW1016" s="12" t="s">
        <v>33</v>
      </c>
      <c r="AX1016" s="12" t="s">
        <v>69</v>
      </c>
      <c r="AY1016" s="226" t="s">
        <v>189</v>
      </c>
    </row>
    <row r="1017" spans="2:51" s="12" customFormat="1" ht="13.5">
      <c r="B1017" s="215"/>
      <c r="C1017" s="216"/>
      <c r="D1017" s="217" t="s">
        <v>198</v>
      </c>
      <c r="E1017" s="218" t="s">
        <v>21</v>
      </c>
      <c r="F1017" s="219" t="s">
        <v>1423</v>
      </c>
      <c r="G1017" s="216"/>
      <c r="H1017" s="220">
        <v>21.84</v>
      </c>
      <c r="I1017" s="221"/>
      <c r="J1017" s="216"/>
      <c r="K1017" s="216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198</v>
      </c>
      <c r="AU1017" s="226" t="s">
        <v>80</v>
      </c>
      <c r="AV1017" s="12" t="s">
        <v>80</v>
      </c>
      <c r="AW1017" s="12" t="s">
        <v>33</v>
      </c>
      <c r="AX1017" s="12" t="s">
        <v>69</v>
      </c>
      <c r="AY1017" s="226" t="s">
        <v>189</v>
      </c>
    </row>
    <row r="1018" spans="2:51" s="13" customFormat="1" ht="13.5">
      <c r="B1018" s="227"/>
      <c r="C1018" s="228"/>
      <c r="D1018" s="217" t="s">
        <v>198</v>
      </c>
      <c r="E1018" s="242" t="s">
        <v>21</v>
      </c>
      <c r="F1018" s="243" t="s">
        <v>200</v>
      </c>
      <c r="G1018" s="228"/>
      <c r="H1018" s="244">
        <v>166.74</v>
      </c>
      <c r="I1018" s="233"/>
      <c r="J1018" s="228"/>
      <c r="K1018" s="228"/>
      <c r="L1018" s="234"/>
      <c r="M1018" s="235"/>
      <c r="N1018" s="236"/>
      <c r="O1018" s="236"/>
      <c r="P1018" s="236"/>
      <c r="Q1018" s="236"/>
      <c r="R1018" s="236"/>
      <c r="S1018" s="236"/>
      <c r="T1018" s="237"/>
      <c r="AT1018" s="238" t="s">
        <v>198</v>
      </c>
      <c r="AU1018" s="238" t="s">
        <v>80</v>
      </c>
      <c r="AV1018" s="13" t="s">
        <v>115</v>
      </c>
      <c r="AW1018" s="13" t="s">
        <v>33</v>
      </c>
      <c r="AX1018" s="13" t="s">
        <v>69</v>
      </c>
      <c r="AY1018" s="238" t="s">
        <v>189</v>
      </c>
    </row>
    <row r="1019" spans="2:51" s="12" customFormat="1" ht="13.5">
      <c r="B1019" s="215"/>
      <c r="C1019" s="216"/>
      <c r="D1019" s="217" t="s">
        <v>198</v>
      </c>
      <c r="E1019" s="218" t="s">
        <v>21</v>
      </c>
      <c r="F1019" s="219" t="s">
        <v>1424</v>
      </c>
      <c r="G1019" s="216"/>
      <c r="H1019" s="220">
        <v>196.9</v>
      </c>
      <c r="I1019" s="221"/>
      <c r="J1019" s="216"/>
      <c r="K1019" s="216"/>
      <c r="L1019" s="222"/>
      <c r="M1019" s="223"/>
      <c r="N1019" s="224"/>
      <c r="O1019" s="224"/>
      <c r="P1019" s="224"/>
      <c r="Q1019" s="224"/>
      <c r="R1019" s="224"/>
      <c r="S1019" s="224"/>
      <c r="T1019" s="225"/>
      <c r="AT1019" s="226" t="s">
        <v>198</v>
      </c>
      <c r="AU1019" s="226" t="s">
        <v>80</v>
      </c>
      <c r="AV1019" s="12" t="s">
        <v>80</v>
      </c>
      <c r="AW1019" s="12" t="s">
        <v>33</v>
      </c>
      <c r="AX1019" s="12" t="s">
        <v>69</v>
      </c>
      <c r="AY1019" s="226" t="s">
        <v>189</v>
      </c>
    </row>
    <row r="1020" spans="2:51" s="13" customFormat="1" ht="13.5">
      <c r="B1020" s="227"/>
      <c r="C1020" s="228"/>
      <c r="D1020" s="217" t="s">
        <v>198</v>
      </c>
      <c r="E1020" s="242" t="s">
        <v>21</v>
      </c>
      <c r="F1020" s="243" t="s">
        <v>200</v>
      </c>
      <c r="G1020" s="228"/>
      <c r="H1020" s="244">
        <v>196.9</v>
      </c>
      <c r="I1020" s="233"/>
      <c r="J1020" s="228"/>
      <c r="K1020" s="228"/>
      <c r="L1020" s="234"/>
      <c r="M1020" s="235"/>
      <c r="N1020" s="236"/>
      <c r="O1020" s="236"/>
      <c r="P1020" s="236"/>
      <c r="Q1020" s="236"/>
      <c r="R1020" s="236"/>
      <c r="S1020" s="236"/>
      <c r="T1020" s="237"/>
      <c r="AT1020" s="238" t="s">
        <v>198</v>
      </c>
      <c r="AU1020" s="238" t="s">
        <v>80</v>
      </c>
      <c r="AV1020" s="13" t="s">
        <v>115</v>
      </c>
      <c r="AW1020" s="13" t="s">
        <v>33</v>
      </c>
      <c r="AX1020" s="13" t="s">
        <v>69</v>
      </c>
      <c r="AY1020" s="238" t="s">
        <v>189</v>
      </c>
    </row>
    <row r="1021" spans="2:51" s="14" customFormat="1" ht="13.5">
      <c r="B1021" s="245"/>
      <c r="C1021" s="246"/>
      <c r="D1021" s="229" t="s">
        <v>198</v>
      </c>
      <c r="E1021" s="247" t="s">
        <v>21</v>
      </c>
      <c r="F1021" s="248" t="s">
        <v>239</v>
      </c>
      <c r="G1021" s="246"/>
      <c r="H1021" s="249">
        <v>363.64</v>
      </c>
      <c r="I1021" s="250"/>
      <c r="J1021" s="246"/>
      <c r="K1021" s="246"/>
      <c r="L1021" s="251"/>
      <c r="M1021" s="252"/>
      <c r="N1021" s="253"/>
      <c r="O1021" s="253"/>
      <c r="P1021" s="253"/>
      <c r="Q1021" s="253"/>
      <c r="R1021" s="253"/>
      <c r="S1021" s="253"/>
      <c r="T1021" s="254"/>
      <c r="AT1021" s="255" t="s">
        <v>198</v>
      </c>
      <c r="AU1021" s="255" t="s">
        <v>80</v>
      </c>
      <c r="AV1021" s="14" t="s">
        <v>196</v>
      </c>
      <c r="AW1021" s="14" t="s">
        <v>33</v>
      </c>
      <c r="AX1021" s="14" t="s">
        <v>76</v>
      </c>
      <c r="AY1021" s="255" t="s">
        <v>189</v>
      </c>
    </row>
    <row r="1022" spans="2:65" s="1" customFormat="1" ht="22.5" customHeight="1">
      <c r="B1022" s="42"/>
      <c r="C1022" s="203" t="s">
        <v>1376</v>
      </c>
      <c r="D1022" s="203" t="s">
        <v>191</v>
      </c>
      <c r="E1022" s="204" t="s">
        <v>1425</v>
      </c>
      <c r="F1022" s="205" t="s">
        <v>1426</v>
      </c>
      <c r="G1022" s="206" t="s">
        <v>194</v>
      </c>
      <c r="H1022" s="207">
        <v>869.2</v>
      </c>
      <c r="I1022" s="208"/>
      <c r="J1022" s="209">
        <f>ROUND(I1022*H1022,2)</f>
        <v>0</v>
      </c>
      <c r="K1022" s="205" t="s">
        <v>195</v>
      </c>
      <c r="L1022" s="62"/>
      <c r="M1022" s="210" t="s">
        <v>21</v>
      </c>
      <c r="N1022" s="211" t="s">
        <v>40</v>
      </c>
      <c r="O1022" s="43"/>
      <c r="P1022" s="212">
        <f>O1022*H1022</f>
        <v>0</v>
      </c>
      <c r="Q1022" s="212">
        <v>0.0004</v>
      </c>
      <c r="R1022" s="212">
        <f>Q1022*H1022</f>
        <v>0.34768000000000004</v>
      </c>
      <c r="S1022" s="212">
        <v>0</v>
      </c>
      <c r="T1022" s="213">
        <f>S1022*H1022</f>
        <v>0</v>
      </c>
      <c r="AR1022" s="25" t="s">
        <v>271</v>
      </c>
      <c r="AT1022" s="25" t="s">
        <v>191</v>
      </c>
      <c r="AU1022" s="25" t="s">
        <v>80</v>
      </c>
      <c r="AY1022" s="25" t="s">
        <v>189</v>
      </c>
      <c r="BE1022" s="214">
        <f>IF(N1022="základní",J1022,0)</f>
        <v>0</v>
      </c>
      <c r="BF1022" s="214">
        <f>IF(N1022="snížená",J1022,0)</f>
        <v>0</v>
      </c>
      <c r="BG1022" s="214">
        <f>IF(N1022="zákl. přenesená",J1022,0)</f>
        <v>0</v>
      </c>
      <c r="BH1022" s="214">
        <f>IF(N1022="sníž. přenesená",J1022,0)</f>
        <v>0</v>
      </c>
      <c r="BI1022" s="214">
        <f>IF(N1022="nulová",J1022,0)</f>
        <v>0</v>
      </c>
      <c r="BJ1022" s="25" t="s">
        <v>76</v>
      </c>
      <c r="BK1022" s="214">
        <f>ROUND(I1022*H1022,2)</f>
        <v>0</v>
      </c>
      <c r="BL1022" s="25" t="s">
        <v>271</v>
      </c>
      <c r="BM1022" s="25" t="s">
        <v>1427</v>
      </c>
    </row>
    <row r="1023" spans="2:51" s="15" customFormat="1" ht="13.5">
      <c r="B1023" s="283"/>
      <c r="C1023" s="284"/>
      <c r="D1023" s="217" t="s">
        <v>198</v>
      </c>
      <c r="E1023" s="285" t="s">
        <v>21</v>
      </c>
      <c r="F1023" s="286" t="s">
        <v>1399</v>
      </c>
      <c r="G1023" s="284"/>
      <c r="H1023" s="287" t="s">
        <v>21</v>
      </c>
      <c r="I1023" s="288"/>
      <c r="J1023" s="284"/>
      <c r="K1023" s="284"/>
      <c r="L1023" s="289"/>
      <c r="M1023" s="290"/>
      <c r="N1023" s="291"/>
      <c r="O1023" s="291"/>
      <c r="P1023" s="291"/>
      <c r="Q1023" s="291"/>
      <c r="R1023" s="291"/>
      <c r="S1023" s="291"/>
      <c r="T1023" s="292"/>
      <c r="AT1023" s="293" t="s">
        <v>198</v>
      </c>
      <c r="AU1023" s="293" t="s">
        <v>80</v>
      </c>
      <c r="AV1023" s="15" t="s">
        <v>76</v>
      </c>
      <c r="AW1023" s="15" t="s">
        <v>33</v>
      </c>
      <c r="AX1023" s="15" t="s">
        <v>69</v>
      </c>
      <c r="AY1023" s="293" t="s">
        <v>189</v>
      </c>
    </row>
    <row r="1024" spans="2:51" s="12" customFormat="1" ht="13.5">
      <c r="B1024" s="215"/>
      <c r="C1024" s="216"/>
      <c r="D1024" s="217" t="s">
        <v>198</v>
      </c>
      <c r="E1024" s="218" t="s">
        <v>21</v>
      </c>
      <c r="F1024" s="219" t="s">
        <v>1400</v>
      </c>
      <c r="G1024" s="216"/>
      <c r="H1024" s="220">
        <v>434.6</v>
      </c>
      <c r="I1024" s="221"/>
      <c r="J1024" s="216"/>
      <c r="K1024" s="216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198</v>
      </c>
      <c r="AU1024" s="226" t="s">
        <v>80</v>
      </c>
      <c r="AV1024" s="12" t="s">
        <v>80</v>
      </c>
      <c r="AW1024" s="12" t="s">
        <v>33</v>
      </c>
      <c r="AX1024" s="12" t="s">
        <v>69</v>
      </c>
      <c r="AY1024" s="226" t="s">
        <v>189</v>
      </c>
    </row>
    <row r="1025" spans="2:51" s="13" customFormat="1" ht="13.5">
      <c r="B1025" s="227"/>
      <c r="C1025" s="228"/>
      <c r="D1025" s="217" t="s">
        <v>198</v>
      </c>
      <c r="E1025" s="242" t="s">
        <v>21</v>
      </c>
      <c r="F1025" s="243" t="s">
        <v>200</v>
      </c>
      <c r="G1025" s="228"/>
      <c r="H1025" s="244">
        <v>434.6</v>
      </c>
      <c r="I1025" s="233"/>
      <c r="J1025" s="228"/>
      <c r="K1025" s="228"/>
      <c r="L1025" s="234"/>
      <c r="M1025" s="235"/>
      <c r="N1025" s="236"/>
      <c r="O1025" s="236"/>
      <c r="P1025" s="236"/>
      <c r="Q1025" s="236"/>
      <c r="R1025" s="236"/>
      <c r="S1025" s="236"/>
      <c r="T1025" s="237"/>
      <c r="AT1025" s="238" t="s">
        <v>198</v>
      </c>
      <c r="AU1025" s="238" t="s">
        <v>80</v>
      </c>
      <c r="AV1025" s="13" t="s">
        <v>115</v>
      </c>
      <c r="AW1025" s="13" t="s">
        <v>33</v>
      </c>
      <c r="AX1025" s="13" t="s">
        <v>69</v>
      </c>
      <c r="AY1025" s="238" t="s">
        <v>189</v>
      </c>
    </row>
    <row r="1026" spans="2:51" s="12" customFormat="1" ht="13.5">
      <c r="B1026" s="215"/>
      <c r="C1026" s="216"/>
      <c r="D1026" s="217" t="s">
        <v>198</v>
      </c>
      <c r="E1026" s="218" t="s">
        <v>21</v>
      </c>
      <c r="F1026" s="219" t="s">
        <v>1428</v>
      </c>
      <c r="G1026" s="216"/>
      <c r="H1026" s="220">
        <v>434.6</v>
      </c>
      <c r="I1026" s="221"/>
      <c r="J1026" s="216"/>
      <c r="K1026" s="216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198</v>
      </c>
      <c r="AU1026" s="226" t="s">
        <v>80</v>
      </c>
      <c r="AV1026" s="12" t="s">
        <v>80</v>
      </c>
      <c r="AW1026" s="12" t="s">
        <v>33</v>
      </c>
      <c r="AX1026" s="12" t="s">
        <v>69</v>
      </c>
      <c r="AY1026" s="226" t="s">
        <v>189</v>
      </c>
    </row>
    <row r="1027" spans="2:51" s="13" customFormat="1" ht="13.5">
      <c r="B1027" s="227"/>
      <c r="C1027" s="228"/>
      <c r="D1027" s="217" t="s">
        <v>198</v>
      </c>
      <c r="E1027" s="242" t="s">
        <v>21</v>
      </c>
      <c r="F1027" s="243" t="s">
        <v>200</v>
      </c>
      <c r="G1027" s="228"/>
      <c r="H1027" s="244">
        <v>434.6</v>
      </c>
      <c r="I1027" s="233"/>
      <c r="J1027" s="228"/>
      <c r="K1027" s="228"/>
      <c r="L1027" s="234"/>
      <c r="M1027" s="235"/>
      <c r="N1027" s="236"/>
      <c r="O1027" s="236"/>
      <c r="P1027" s="236"/>
      <c r="Q1027" s="236"/>
      <c r="R1027" s="236"/>
      <c r="S1027" s="236"/>
      <c r="T1027" s="237"/>
      <c r="AT1027" s="238" t="s">
        <v>198</v>
      </c>
      <c r="AU1027" s="238" t="s">
        <v>80</v>
      </c>
      <c r="AV1027" s="13" t="s">
        <v>115</v>
      </c>
      <c r="AW1027" s="13" t="s">
        <v>33</v>
      </c>
      <c r="AX1027" s="13" t="s">
        <v>69</v>
      </c>
      <c r="AY1027" s="238" t="s">
        <v>189</v>
      </c>
    </row>
    <row r="1028" spans="2:51" s="14" customFormat="1" ht="13.5">
      <c r="B1028" s="245"/>
      <c r="C1028" s="246"/>
      <c r="D1028" s="229" t="s">
        <v>198</v>
      </c>
      <c r="E1028" s="247" t="s">
        <v>21</v>
      </c>
      <c r="F1028" s="248" t="s">
        <v>239</v>
      </c>
      <c r="G1028" s="246"/>
      <c r="H1028" s="249">
        <v>869.2</v>
      </c>
      <c r="I1028" s="250"/>
      <c r="J1028" s="246"/>
      <c r="K1028" s="246"/>
      <c r="L1028" s="251"/>
      <c r="M1028" s="252"/>
      <c r="N1028" s="253"/>
      <c r="O1028" s="253"/>
      <c r="P1028" s="253"/>
      <c r="Q1028" s="253"/>
      <c r="R1028" s="253"/>
      <c r="S1028" s="253"/>
      <c r="T1028" s="254"/>
      <c r="AT1028" s="255" t="s">
        <v>198</v>
      </c>
      <c r="AU1028" s="255" t="s">
        <v>80</v>
      </c>
      <c r="AV1028" s="14" t="s">
        <v>196</v>
      </c>
      <c r="AW1028" s="14" t="s">
        <v>33</v>
      </c>
      <c r="AX1028" s="14" t="s">
        <v>76</v>
      </c>
      <c r="AY1028" s="255" t="s">
        <v>189</v>
      </c>
    </row>
    <row r="1029" spans="2:65" s="1" customFormat="1" ht="22.5" customHeight="1">
      <c r="B1029" s="42"/>
      <c r="C1029" s="256" t="s">
        <v>533</v>
      </c>
      <c r="D1029" s="256" t="s">
        <v>293</v>
      </c>
      <c r="E1029" s="257" t="s">
        <v>1429</v>
      </c>
      <c r="F1029" s="258" t="s">
        <v>1430</v>
      </c>
      <c r="G1029" s="259" t="s">
        <v>194</v>
      </c>
      <c r="H1029" s="260">
        <v>499.79</v>
      </c>
      <c r="I1029" s="261"/>
      <c r="J1029" s="262">
        <f>ROUND(I1029*H1029,2)</f>
        <v>0</v>
      </c>
      <c r="K1029" s="258" t="s">
        <v>195</v>
      </c>
      <c r="L1029" s="263"/>
      <c r="M1029" s="264" t="s">
        <v>21</v>
      </c>
      <c r="N1029" s="265" t="s">
        <v>40</v>
      </c>
      <c r="O1029" s="43"/>
      <c r="P1029" s="212">
        <f>O1029*H1029</f>
        <v>0</v>
      </c>
      <c r="Q1029" s="212">
        <v>0.0041</v>
      </c>
      <c r="R1029" s="212">
        <f>Q1029*H1029</f>
        <v>2.0491390000000003</v>
      </c>
      <c r="S1029" s="212">
        <v>0</v>
      </c>
      <c r="T1029" s="213">
        <f>S1029*H1029</f>
        <v>0</v>
      </c>
      <c r="AR1029" s="25" t="s">
        <v>355</v>
      </c>
      <c r="AT1029" s="25" t="s">
        <v>293</v>
      </c>
      <c r="AU1029" s="25" t="s">
        <v>80</v>
      </c>
      <c r="AY1029" s="25" t="s">
        <v>189</v>
      </c>
      <c r="BE1029" s="214">
        <f>IF(N1029="základní",J1029,0)</f>
        <v>0</v>
      </c>
      <c r="BF1029" s="214">
        <f>IF(N1029="snížená",J1029,0)</f>
        <v>0</v>
      </c>
      <c r="BG1029" s="214">
        <f>IF(N1029="zákl. přenesená",J1029,0)</f>
        <v>0</v>
      </c>
      <c r="BH1029" s="214">
        <f>IF(N1029="sníž. přenesená",J1029,0)</f>
        <v>0</v>
      </c>
      <c r="BI1029" s="214">
        <f>IF(N1029="nulová",J1029,0)</f>
        <v>0</v>
      </c>
      <c r="BJ1029" s="25" t="s">
        <v>76</v>
      </c>
      <c r="BK1029" s="214">
        <f>ROUND(I1029*H1029,2)</f>
        <v>0</v>
      </c>
      <c r="BL1029" s="25" t="s">
        <v>271</v>
      </c>
      <c r="BM1029" s="25" t="s">
        <v>1431</v>
      </c>
    </row>
    <row r="1030" spans="2:51" s="15" customFormat="1" ht="13.5">
      <c r="B1030" s="283"/>
      <c r="C1030" s="284"/>
      <c r="D1030" s="217" t="s">
        <v>198</v>
      </c>
      <c r="E1030" s="285" t="s">
        <v>21</v>
      </c>
      <c r="F1030" s="286" t="s">
        <v>1399</v>
      </c>
      <c r="G1030" s="284"/>
      <c r="H1030" s="287" t="s">
        <v>21</v>
      </c>
      <c r="I1030" s="288"/>
      <c r="J1030" s="284"/>
      <c r="K1030" s="284"/>
      <c r="L1030" s="289"/>
      <c r="M1030" s="290"/>
      <c r="N1030" s="291"/>
      <c r="O1030" s="291"/>
      <c r="P1030" s="291"/>
      <c r="Q1030" s="291"/>
      <c r="R1030" s="291"/>
      <c r="S1030" s="291"/>
      <c r="T1030" s="292"/>
      <c r="AT1030" s="293" t="s">
        <v>198</v>
      </c>
      <c r="AU1030" s="293" t="s">
        <v>80</v>
      </c>
      <c r="AV1030" s="15" t="s">
        <v>76</v>
      </c>
      <c r="AW1030" s="15" t="s">
        <v>33</v>
      </c>
      <c r="AX1030" s="15" t="s">
        <v>69</v>
      </c>
      <c r="AY1030" s="293" t="s">
        <v>189</v>
      </c>
    </row>
    <row r="1031" spans="2:51" s="12" customFormat="1" ht="13.5">
      <c r="B1031" s="215"/>
      <c r="C1031" s="216"/>
      <c r="D1031" s="217" t="s">
        <v>198</v>
      </c>
      <c r="E1031" s="218" t="s">
        <v>21</v>
      </c>
      <c r="F1031" s="219" t="s">
        <v>1400</v>
      </c>
      <c r="G1031" s="216"/>
      <c r="H1031" s="220">
        <v>434.6</v>
      </c>
      <c r="I1031" s="221"/>
      <c r="J1031" s="216"/>
      <c r="K1031" s="216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198</v>
      </c>
      <c r="AU1031" s="226" t="s">
        <v>80</v>
      </c>
      <c r="AV1031" s="12" t="s">
        <v>80</v>
      </c>
      <c r="AW1031" s="12" t="s">
        <v>33</v>
      </c>
      <c r="AX1031" s="12" t="s">
        <v>69</v>
      </c>
      <c r="AY1031" s="226" t="s">
        <v>189</v>
      </c>
    </row>
    <row r="1032" spans="2:51" s="13" customFormat="1" ht="13.5">
      <c r="B1032" s="227"/>
      <c r="C1032" s="228"/>
      <c r="D1032" s="217" t="s">
        <v>198</v>
      </c>
      <c r="E1032" s="242" t="s">
        <v>21</v>
      </c>
      <c r="F1032" s="243" t="s">
        <v>200</v>
      </c>
      <c r="G1032" s="228"/>
      <c r="H1032" s="244">
        <v>434.6</v>
      </c>
      <c r="I1032" s="233"/>
      <c r="J1032" s="228"/>
      <c r="K1032" s="228"/>
      <c r="L1032" s="234"/>
      <c r="M1032" s="235"/>
      <c r="N1032" s="236"/>
      <c r="O1032" s="236"/>
      <c r="P1032" s="236"/>
      <c r="Q1032" s="236"/>
      <c r="R1032" s="236"/>
      <c r="S1032" s="236"/>
      <c r="T1032" s="237"/>
      <c r="AT1032" s="238" t="s">
        <v>198</v>
      </c>
      <c r="AU1032" s="238" t="s">
        <v>80</v>
      </c>
      <c r="AV1032" s="13" t="s">
        <v>115</v>
      </c>
      <c r="AW1032" s="13" t="s">
        <v>33</v>
      </c>
      <c r="AX1032" s="13" t="s">
        <v>69</v>
      </c>
      <c r="AY1032" s="238" t="s">
        <v>189</v>
      </c>
    </row>
    <row r="1033" spans="2:51" s="12" customFormat="1" ht="13.5">
      <c r="B1033" s="215"/>
      <c r="C1033" s="216"/>
      <c r="D1033" s="229" t="s">
        <v>198</v>
      </c>
      <c r="E1033" s="239" t="s">
        <v>21</v>
      </c>
      <c r="F1033" s="240" t="s">
        <v>1432</v>
      </c>
      <c r="G1033" s="216"/>
      <c r="H1033" s="241">
        <v>499.79</v>
      </c>
      <c r="I1033" s="221"/>
      <c r="J1033" s="216"/>
      <c r="K1033" s="216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198</v>
      </c>
      <c r="AU1033" s="226" t="s">
        <v>80</v>
      </c>
      <c r="AV1033" s="12" t="s">
        <v>80</v>
      </c>
      <c r="AW1033" s="12" t="s">
        <v>33</v>
      </c>
      <c r="AX1033" s="12" t="s">
        <v>76</v>
      </c>
      <c r="AY1033" s="226" t="s">
        <v>189</v>
      </c>
    </row>
    <row r="1034" spans="2:65" s="1" customFormat="1" ht="22.5" customHeight="1">
      <c r="B1034" s="42"/>
      <c r="C1034" s="256" t="s">
        <v>1433</v>
      </c>
      <c r="D1034" s="256" t="s">
        <v>293</v>
      </c>
      <c r="E1034" s="257" t="s">
        <v>1434</v>
      </c>
      <c r="F1034" s="258" t="s">
        <v>1435</v>
      </c>
      <c r="G1034" s="259" t="s">
        <v>194</v>
      </c>
      <c r="H1034" s="260">
        <v>499.79</v>
      </c>
      <c r="I1034" s="261"/>
      <c r="J1034" s="262">
        <f>ROUND(I1034*H1034,2)</f>
        <v>0</v>
      </c>
      <c r="K1034" s="258" t="s">
        <v>195</v>
      </c>
      <c r="L1034" s="263"/>
      <c r="M1034" s="264" t="s">
        <v>21</v>
      </c>
      <c r="N1034" s="265" t="s">
        <v>40</v>
      </c>
      <c r="O1034" s="43"/>
      <c r="P1034" s="212">
        <f>O1034*H1034</f>
        <v>0</v>
      </c>
      <c r="Q1034" s="212">
        <v>0.0045</v>
      </c>
      <c r="R1034" s="212">
        <f>Q1034*H1034</f>
        <v>2.249055</v>
      </c>
      <c r="S1034" s="212">
        <v>0</v>
      </c>
      <c r="T1034" s="213">
        <f>S1034*H1034</f>
        <v>0</v>
      </c>
      <c r="AR1034" s="25" t="s">
        <v>355</v>
      </c>
      <c r="AT1034" s="25" t="s">
        <v>293</v>
      </c>
      <c r="AU1034" s="25" t="s">
        <v>80</v>
      </c>
      <c r="AY1034" s="25" t="s">
        <v>189</v>
      </c>
      <c r="BE1034" s="214">
        <f>IF(N1034="základní",J1034,0)</f>
        <v>0</v>
      </c>
      <c r="BF1034" s="214">
        <f>IF(N1034="snížená",J1034,0)</f>
        <v>0</v>
      </c>
      <c r="BG1034" s="214">
        <f>IF(N1034="zákl. přenesená",J1034,0)</f>
        <v>0</v>
      </c>
      <c r="BH1034" s="214">
        <f>IF(N1034="sníž. přenesená",J1034,0)</f>
        <v>0</v>
      </c>
      <c r="BI1034" s="214">
        <f>IF(N1034="nulová",J1034,0)</f>
        <v>0</v>
      </c>
      <c r="BJ1034" s="25" t="s">
        <v>76</v>
      </c>
      <c r="BK1034" s="214">
        <f>ROUND(I1034*H1034,2)</f>
        <v>0</v>
      </c>
      <c r="BL1034" s="25" t="s">
        <v>271</v>
      </c>
      <c r="BM1034" s="25" t="s">
        <v>1436</v>
      </c>
    </row>
    <row r="1035" spans="2:51" s="15" customFormat="1" ht="13.5">
      <c r="B1035" s="283"/>
      <c r="C1035" s="284"/>
      <c r="D1035" s="217" t="s">
        <v>198</v>
      </c>
      <c r="E1035" s="285" t="s">
        <v>21</v>
      </c>
      <c r="F1035" s="286" t="s">
        <v>1399</v>
      </c>
      <c r="G1035" s="284"/>
      <c r="H1035" s="287" t="s">
        <v>21</v>
      </c>
      <c r="I1035" s="288"/>
      <c r="J1035" s="284"/>
      <c r="K1035" s="284"/>
      <c r="L1035" s="289"/>
      <c r="M1035" s="290"/>
      <c r="N1035" s="291"/>
      <c r="O1035" s="291"/>
      <c r="P1035" s="291"/>
      <c r="Q1035" s="291"/>
      <c r="R1035" s="291"/>
      <c r="S1035" s="291"/>
      <c r="T1035" s="292"/>
      <c r="AT1035" s="293" t="s">
        <v>198</v>
      </c>
      <c r="AU1035" s="293" t="s">
        <v>80</v>
      </c>
      <c r="AV1035" s="15" t="s">
        <v>76</v>
      </c>
      <c r="AW1035" s="15" t="s">
        <v>33</v>
      </c>
      <c r="AX1035" s="15" t="s">
        <v>69</v>
      </c>
      <c r="AY1035" s="293" t="s">
        <v>189</v>
      </c>
    </row>
    <row r="1036" spans="2:51" s="12" customFormat="1" ht="13.5">
      <c r="B1036" s="215"/>
      <c r="C1036" s="216"/>
      <c r="D1036" s="217" t="s">
        <v>198</v>
      </c>
      <c r="E1036" s="218" t="s">
        <v>21</v>
      </c>
      <c r="F1036" s="219" t="s">
        <v>1400</v>
      </c>
      <c r="G1036" s="216"/>
      <c r="H1036" s="220">
        <v>434.6</v>
      </c>
      <c r="I1036" s="221"/>
      <c r="J1036" s="216"/>
      <c r="K1036" s="216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198</v>
      </c>
      <c r="AU1036" s="226" t="s">
        <v>80</v>
      </c>
      <c r="AV1036" s="12" t="s">
        <v>80</v>
      </c>
      <c r="AW1036" s="12" t="s">
        <v>33</v>
      </c>
      <c r="AX1036" s="12" t="s">
        <v>69</v>
      </c>
      <c r="AY1036" s="226" t="s">
        <v>189</v>
      </c>
    </row>
    <row r="1037" spans="2:51" s="13" customFormat="1" ht="13.5">
      <c r="B1037" s="227"/>
      <c r="C1037" s="228"/>
      <c r="D1037" s="217" t="s">
        <v>198</v>
      </c>
      <c r="E1037" s="242" t="s">
        <v>21</v>
      </c>
      <c r="F1037" s="243" t="s">
        <v>200</v>
      </c>
      <c r="G1037" s="228"/>
      <c r="H1037" s="244">
        <v>434.6</v>
      </c>
      <c r="I1037" s="233"/>
      <c r="J1037" s="228"/>
      <c r="K1037" s="228"/>
      <c r="L1037" s="234"/>
      <c r="M1037" s="235"/>
      <c r="N1037" s="236"/>
      <c r="O1037" s="236"/>
      <c r="P1037" s="236"/>
      <c r="Q1037" s="236"/>
      <c r="R1037" s="236"/>
      <c r="S1037" s="236"/>
      <c r="T1037" s="237"/>
      <c r="AT1037" s="238" t="s">
        <v>198</v>
      </c>
      <c r="AU1037" s="238" t="s">
        <v>80</v>
      </c>
      <c r="AV1037" s="13" t="s">
        <v>115</v>
      </c>
      <c r="AW1037" s="13" t="s">
        <v>33</v>
      </c>
      <c r="AX1037" s="13" t="s">
        <v>69</v>
      </c>
      <c r="AY1037" s="238" t="s">
        <v>189</v>
      </c>
    </row>
    <row r="1038" spans="2:51" s="12" customFormat="1" ht="13.5">
      <c r="B1038" s="215"/>
      <c r="C1038" s="216"/>
      <c r="D1038" s="229" t="s">
        <v>198</v>
      </c>
      <c r="E1038" s="239" t="s">
        <v>21</v>
      </c>
      <c r="F1038" s="240" t="s">
        <v>1432</v>
      </c>
      <c r="G1038" s="216"/>
      <c r="H1038" s="241">
        <v>499.79</v>
      </c>
      <c r="I1038" s="221"/>
      <c r="J1038" s="216"/>
      <c r="K1038" s="216"/>
      <c r="L1038" s="222"/>
      <c r="M1038" s="223"/>
      <c r="N1038" s="224"/>
      <c r="O1038" s="224"/>
      <c r="P1038" s="224"/>
      <c r="Q1038" s="224"/>
      <c r="R1038" s="224"/>
      <c r="S1038" s="224"/>
      <c r="T1038" s="225"/>
      <c r="AT1038" s="226" t="s">
        <v>198</v>
      </c>
      <c r="AU1038" s="226" t="s">
        <v>80</v>
      </c>
      <c r="AV1038" s="12" t="s">
        <v>80</v>
      </c>
      <c r="AW1038" s="12" t="s">
        <v>33</v>
      </c>
      <c r="AX1038" s="12" t="s">
        <v>76</v>
      </c>
      <c r="AY1038" s="226" t="s">
        <v>189</v>
      </c>
    </row>
    <row r="1039" spans="2:65" s="1" customFormat="1" ht="22.5" customHeight="1">
      <c r="B1039" s="42"/>
      <c r="C1039" s="203" t="s">
        <v>1437</v>
      </c>
      <c r="D1039" s="203" t="s">
        <v>191</v>
      </c>
      <c r="E1039" s="204" t="s">
        <v>1438</v>
      </c>
      <c r="F1039" s="205" t="s">
        <v>1439</v>
      </c>
      <c r="G1039" s="206" t="s">
        <v>194</v>
      </c>
      <c r="H1039" s="207">
        <v>138.75</v>
      </c>
      <c r="I1039" s="208"/>
      <c r="J1039" s="209">
        <f>ROUND(I1039*H1039,2)</f>
        <v>0</v>
      </c>
      <c r="K1039" s="205" t="s">
        <v>195</v>
      </c>
      <c r="L1039" s="62"/>
      <c r="M1039" s="210" t="s">
        <v>21</v>
      </c>
      <c r="N1039" s="211" t="s">
        <v>40</v>
      </c>
      <c r="O1039" s="43"/>
      <c r="P1039" s="212">
        <f>O1039*H1039</f>
        <v>0</v>
      </c>
      <c r="Q1039" s="212">
        <v>0.0004</v>
      </c>
      <c r="R1039" s="212">
        <f>Q1039*H1039</f>
        <v>0.0555</v>
      </c>
      <c r="S1039" s="212">
        <v>0</v>
      </c>
      <c r="T1039" s="213">
        <f>S1039*H1039</f>
        <v>0</v>
      </c>
      <c r="AR1039" s="25" t="s">
        <v>271</v>
      </c>
      <c r="AT1039" s="25" t="s">
        <v>191</v>
      </c>
      <c r="AU1039" s="25" t="s">
        <v>80</v>
      </c>
      <c r="AY1039" s="25" t="s">
        <v>189</v>
      </c>
      <c r="BE1039" s="214">
        <f>IF(N1039="základní",J1039,0)</f>
        <v>0</v>
      </c>
      <c r="BF1039" s="214">
        <f>IF(N1039="snížená",J1039,0)</f>
        <v>0</v>
      </c>
      <c r="BG1039" s="214">
        <f>IF(N1039="zákl. přenesená",J1039,0)</f>
        <v>0</v>
      </c>
      <c r="BH1039" s="214">
        <f>IF(N1039="sníž. přenesená",J1039,0)</f>
        <v>0</v>
      </c>
      <c r="BI1039" s="214">
        <f>IF(N1039="nulová",J1039,0)</f>
        <v>0</v>
      </c>
      <c r="BJ1039" s="25" t="s">
        <v>76</v>
      </c>
      <c r="BK1039" s="214">
        <f>ROUND(I1039*H1039,2)</f>
        <v>0</v>
      </c>
      <c r="BL1039" s="25" t="s">
        <v>271</v>
      </c>
      <c r="BM1039" s="25" t="s">
        <v>1440</v>
      </c>
    </row>
    <row r="1040" spans="2:51" s="12" customFormat="1" ht="13.5">
      <c r="B1040" s="215"/>
      <c r="C1040" s="216"/>
      <c r="D1040" s="229" t="s">
        <v>198</v>
      </c>
      <c r="E1040" s="239" t="s">
        <v>21</v>
      </c>
      <c r="F1040" s="240" t="s">
        <v>1167</v>
      </c>
      <c r="G1040" s="216"/>
      <c r="H1040" s="241">
        <v>138.75</v>
      </c>
      <c r="I1040" s="221"/>
      <c r="J1040" s="216"/>
      <c r="K1040" s="216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198</v>
      </c>
      <c r="AU1040" s="226" t="s">
        <v>80</v>
      </c>
      <c r="AV1040" s="12" t="s">
        <v>80</v>
      </c>
      <c r="AW1040" s="12" t="s">
        <v>33</v>
      </c>
      <c r="AX1040" s="12" t="s">
        <v>76</v>
      </c>
      <c r="AY1040" s="226" t="s">
        <v>189</v>
      </c>
    </row>
    <row r="1041" spans="2:65" s="1" customFormat="1" ht="22.5" customHeight="1">
      <c r="B1041" s="42"/>
      <c r="C1041" s="256" t="s">
        <v>1441</v>
      </c>
      <c r="D1041" s="256" t="s">
        <v>293</v>
      </c>
      <c r="E1041" s="257" t="s">
        <v>1434</v>
      </c>
      <c r="F1041" s="258" t="s">
        <v>1435</v>
      </c>
      <c r="G1041" s="259" t="s">
        <v>194</v>
      </c>
      <c r="H1041" s="260">
        <v>166.5</v>
      </c>
      <c r="I1041" s="261"/>
      <c r="J1041" s="262">
        <f>ROUND(I1041*H1041,2)</f>
        <v>0</v>
      </c>
      <c r="K1041" s="258" t="s">
        <v>195</v>
      </c>
      <c r="L1041" s="263"/>
      <c r="M1041" s="264" t="s">
        <v>21</v>
      </c>
      <c r="N1041" s="265" t="s">
        <v>40</v>
      </c>
      <c r="O1041" s="43"/>
      <c r="P1041" s="212">
        <f>O1041*H1041</f>
        <v>0</v>
      </c>
      <c r="Q1041" s="212">
        <v>0.0045</v>
      </c>
      <c r="R1041" s="212">
        <f>Q1041*H1041</f>
        <v>0.74925</v>
      </c>
      <c r="S1041" s="212">
        <v>0</v>
      </c>
      <c r="T1041" s="213">
        <f>S1041*H1041</f>
        <v>0</v>
      </c>
      <c r="AR1041" s="25" t="s">
        <v>355</v>
      </c>
      <c r="AT1041" s="25" t="s">
        <v>293</v>
      </c>
      <c r="AU1041" s="25" t="s">
        <v>80</v>
      </c>
      <c r="AY1041" s="25" t="s">
        <v>189</v>
      </c>
      <c r="BE1041" s="214">
        <f>IF(N1041="základní",J1041,0)</f>
        <v>0</v>
      </c>
      <c r="BF1041" s="214">
        <f>IF(N1041="snížená",J1041,0)</f>
        <v>0</v>
      </c>
      <c r="BG1041" s="214">
        <f>IF(N1041="zákl. přenesená",J1041,0)</f>
        <v>0</v>
      </c>
      <c r="BH1041" s="214">
        <f>IF(N1041="sníž. přenesená",J1041,0)</f>
        <v>0</v>
      </c>
      <c r="BI1041" s="214">
        <f>IF(N1041="nulová",J1041,0)</f>
        <v>0</v>
      </c>
      <c r="BJ1041" s="25" t="s">
        <v>76</v>
      </c>
      <c r="BK1041" s="214">
        <f>ROUND(I1041*H1041,2)</f>
        <v>0</v>
      </c>
      <c r="BL1041" s="25" t="s">
        <v>271</v>
      </c>
      <c r="BM1041" s="25" t="s">
        <v>1442</v>
      </c>
    </row>
    <row r="1042" spans="2:51" s="12" customFormat="1" ht="13.5">
      <c r="B1042" s="215"/>
      <c r="C1042" s="216"/>
      <c r="D1042" s="229" t="s">
        <v>198</v>
      </c>
      <c r="E1042" s="239" t="s">
        <v>21</v>
      </c>
      <c r="F1042" s="240" t="s">
        <v>1443</v>
      </c>
      <c r="G1042" s="216"/>
      <c r="H1042" s="241">
        <v>166.5</v>
      </c>
      <c r="I1042" s="221"/>
      <c r="J1042" s="216"/>
      <c r="K1042" s="216"/>
      <c r="L1042" s="222"/>
      <c r="M1042" s="223"/>
      <c r="N1042" s="224"/>
      <c r="O1042" s="224"/>
      <c r="P1042" s="224"/>
      <c r="Q1042" s="224"/>
      <c r="R1042" s="224"/>
      <c r="S1042" s="224"/>
      <c r="T1042" s="225"/>
      <c r="AT1042" s="226" t="s">
        <v>198</v>
      </c>
      <c r="AU1042" s="226" t="s">
        <v>80</v>
      </c>
      <c r="AV1042" s="12" t="s">
        <v>80</v>
      </c>
      <c r="AW1042" s="12" t="s">
        <v>33</v>
      </c>
      <c r="AX1042" s="12" t="s">
        <v>76</v>
      </c>
      <c r="AY1042" s="226" t="s">
        <v>189</v>
      </c>
    </row>
    <row r="1043" spans="2:65" s="1" customFormat="1" ht="31.5" customHeight="1">
      <c r="B1043" s="42"/>
      <c r="C1043" s="203" t="s">
        <v>662</v>
      </c>
      <c r="D1043" s="203" t="s">
        <v>191</v>
      </c>
      <c r="E1043" s="204" t="s">
        <v>1444</v>
      </c>
      <c r="F1043" s="205" t="s">
        <v>1445</v>
      </c>
      <c r="G1043" s="206" t="s">
        <v>194</v>
      </c>
      <c r="H1043" s="207">
        <v>138.75</v>
      </c>
      <c r="I1043" s="208"/>
      <c r="J1043" s="209">
        <f>ROUND(I1043*H1043,2)</f>
        <v>0</v>
      </c>
      <c r="K1043" s="205" t="s">
        <v>195</v>
      </c>
      <c r="L1043" s="62"/>
      <c r="M1043" s="210" t="s">
        <v>21</v>
      </c>
      <c r="N1043" s="211" t="s">
        <v>40</v>
      </c>
      <c r="O1043" s="43"/>
      <c r="P1043" s="212">
        <f>O1043*H1043</f>
        <v>0</v>
      </c>
      <c r="Q1043" s="212">
        <v>0.00069</v>
      </c>
      <c r="R1043" s="212">
        <f>Q1043*H1043</f>
        <v>0.09573749999999999</v>
      </c>
      <c r="S1043" s="212">
        <v>0</v>
      </c>
      <c r="T1043" s="213">
        <f>S1043*H1043</f>
        <v>0</v>
      </c>
      <c r="AR1043" s="25" t="s">
        <v>271</v>
      </c>
      <c r="AT1043" s="25" t="s">
        <v>191</v>
      </c>
      <c r="AU1043" s="25" t="s">
        <v>80</v>
      </c>
      <c r="AY1043" s="25" t="s">
        <v>189</v>
      </c>
      <c r="BE1043" s="214">
        <f>IF(N1043="základní",J1043,0)</f>
        <v>0</v>
      </c>
      <c r="BF1043" s="214">
        <f>IF(N1043="snížená",J1043,0)</f>
        <v>0</v>
      </c>
      <c r="BG1043" s="214">
        <f>IF(N1043="zákl. přenesená",J1043,0)</f>
        <v>0</v>
      </c>
      <c r="BH1043" s="214">
        <f>IF(N1043="sníž. přenesená",J1043,0)</f>
        <v>0</v>
      </c>
      <c r="BI1043" s="214">
        <f>IF(N1043="nulová",J1043,0)</f>
        <v>0</v>
      </c>
      <c r="BJ1043" s="25" t="s">
        <v>76</v>
      </c>
      <c r="BK1043" s="214">
        <f>ROUND(I1043*H1043,2)</f>
        <v>0</v>
      </c>
      <c r="BL1043" s="25" t="s">
        <v>271</v>
      </c>
      <c r="BM1043" s="25" t="s">
        <v>1446</v>
      </c>
    </row>
    <row r="1044" spans="2:51" s="12" customFormat="1" ht="13.5">
      <c r="B1044" s="215"/>
      <c r="C1044" s="216"/>
      <c r="D1044" s="229" t="s">
        <v>198</v>
      </c>
      <c r="E1044" s="239" t="s">
        <v>21</v>
      </c>
      <c r="F1044" s="240" t="s">
        <v>1167</v>
      </c>
      <c r="G1044" s="216"/>
      <c r="H1044" s="241">
        <v>138.75</v>
      </c>
      <c r="I1044" s="221"/>
      <c r="J1044" s="216"/>
      <c r="K1044" s="216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198</v>
      </c>
      <c r="AU1044" s="226" t="s">
        <v>80</v>
      </c>
      <c r="AV1044" s="12" t="s">
        <v>80</v>
      </c>
      <c r="AW1044" s="12" t="s">
        <v>33</v>
      </c>
      <c r="AX1044" s="12" t="s">
        <v>76</v>
      </c>
      <c r="AY1044" s="226" t="s">
        <v>189</v>
      </c>
    </row>
    <row r="1045" spans="2:65" s="1" customFormat="1" ht="22.5" customHeight="1">
      <c r="B1045" s="42"/>
      <c r="C1045" s="203" t="s">
        <v>1447</v>
      </c>
      <c r="D1045" s="203" t="s">
        <v>191</v>
      </c>
      <c r="E1045" s="204" t="s">
        <v>1448</v>
      </c>
      <c r="F1045" s="205" t="s">
        <v>1449</v>
      </c>
      <c r="G1045" s="206" t="s">
        <v>235</v>
      </c>
      <c r="H1045" s="207">
        <v>92.5</v>
      </c>
      <c r="I1045" s="208"/>
      <c r="J1045" s="209">
        <f>ROUND(I1045*H1045,2)</f>
        <v>0</v>
      </c>
      <c r="K1045" s="205" t="s">
        <v>195</v>
      </c>
      <c r="L1045" s="62"/>
      <c r="M1045" s="210" t="s">
        <v>21</v>
      </c>
      <c r="N1045" s="211" t="s">
        <v>40</v>
      </c>
      <c r="O1045" s="43"/>
      <c r="P1045" s="212">
        <f>O1045*H1045</f>
        <v>0</v>
      </c>
      <c r="Q1045" s="212">
        <v>0.00028</v>
      </c>
      <c r="R1045" s="212">
        <f>Q1045*H1045</f>
        <v>0.0259</v>
      </c>
      <c r="S1045" s="212">
        <v>0</v>
      </c>
      <c r="T1045" s="213">
        <f>S1045*H1045</f>
        <v>0</v>
      </c>
      <c r="AR1045" s="25" t="s">
        <v>271</v>
      </c>
      <c r="AT1045" s="25" t="s">
        <v>191</v>
      </c>
      <c r="AU1045" s="25" t="s">
        <v>80</v>
      </c>
      <c r="AY1045" s="25" t="s">
        <v>189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25" t="s">
        <v>76</v>
      </c>
      <c r="BK1045" s="214">
        <f>ROUND(I1045*H1045,2)</f>
        <v>0</v>
      </c>
      <c r="BL1045" s="25" t="s">
        <v>271</v>
      </c>
      <c r="BM1045" s="25" t="s">
        <v>1450</v>
      </c>
    </row>
    <row r="1046" spans="2:51" s="12" customFormat="1" ht="13.5">
      <c r="B1046" s="215"/>
      <c r="C1046" s="216"/>
      <c r="D1046" s="229" t="s">
        <v>198</v>
      </c>
      <c r="E1046" s="239" t="s">
        <v>21</v>
      </c>
      <c r="F1046" s="240" t="s">
        <v>1451</v>
      </c>
      <c r="G1046" s="216"/>
      <c r="H1046" s="241">
        <v>92.5</v>
      </c>
      <c r="I1046" s="221"/>
      <c r="J1046" s="216"/>
      <c r="K1046" s="216"/>
      <c r="L1046" s="222"/>
      <c r="M1046" s="223"/>
      <c r="N1046" s="224"/>
      <c r="O1046" s="224"/>
      <c r="P1046" s="224"/>
      <c r="Q1046" s="224"/>
      <c r="R1046" s="224"/>
      <c r="S1046" s="224"/>
      <c r="T1046" s="225"/>
      <c r="AT1046" s="226" t="s">
        <v>198</v>
      </c>
      <c r="AU1046" s="226" t="s">
        <v>80</v>
      </c>
      <c r="AV1046" s="12" t="s">
        <v>80</v>
      </c>
      <c r="AW1046" s="12" t="s">
        <v>33</v>
      </c>
      <c r="AX1046" s="12" t="s">
        <v>76</v>
      </c>
      <c r="AY1046" s="226" t="s">
        <v>189</v>
      </c>
    </row>
    <row r="1047" spans="2:65" s="1" customFormat="1" ht="22.5" customHeight="1">
      <c r="B1047" s="42"/>
      <c r="C1047" s="203" t="s">
        <v>1452</v>
      </c>
      <c r="D1047" s="203" t="s">
        <v>191</v>
      </c>
      <c r="E1047" s="204" t="s">
        <v>1453</v>
      </c>
      <c r="F1047" s="205" t="s">
        <v>1454</v>
      </c>
      <c r="G1047" s="206" t="s">
        <v>194</v>
      </c>
      <c r="H1047" s="207">
        <v>89.8</v>
      </c>
      <c r="I1047" s="208"/>
      <c r="J1047" s="209">
        <f>ROUND(I1047*H1047,2)</f>
        <v>0</v>
      </c>
      <c r="K1047" s="205" t="s">
        <v>195</v>
      </c>
      <c r="L1047" s="62"/>
      <c r="M1047" s="210" t="s">
        <v>21</v>
      </c>
      <c r="N1047" s="211" t="s">
        <v>40</v>
      </c>
      <c r="O1047" s="43"/>
      <c r="P1047" s="212">
        <f>O1047*H1047</f>
        <v>0</v>
      </c>
      <c r="Q1047" s="212">
        <v>0.0035</v>
      </c>
      <c r="R1047" s="212">
        <f>Q1047*H1047</f>
        <v>0.3143</v>
      </c>
      <c r="S1047" s="212">
        <v>0</v>
      </c>
      <c r="T1047" s="213">
        <f>S1047*H1047</f>
        <v>0</v>
      </c>
      <c r="AR1047" s="25" t="s">
        <v>271</v>
      </c>
      <c r="AT1047" s="25" t="s">
        <v>191</v>
      </c>
      <c r="AU1047" s="25" t="s">
        <v>80</v>
      </c>
      <c r="AY1047" s="25" t="s">
        <v>189</v>
      </c>
      <c r="BE1047" s="214">
        <f>IF(N1047="základní",J1047,0)</f>
        <v>0</v>
      </c>
      <c r="BF1047" s="214">
        <f>IF(N1047="snížená",J1047,0)</f>
        <v>0</v>
      </c>
      <c r="BG1047" s="214">
        <f>IF(N1047="zákl. přenesená",J1047,0)</f>
        <v>0</v>
      </c>
      <c r="BH1047" s="214">
        <f>IF(N1047="sníž. přenesená",J1047,0)</f>
        <v>0</v>
      </c>
      <c r="BI1047" s="214">
        <f>IF(N1047="nulová",J1047,0)</f>
        <v>0</v>
      </c>
      <c r="BJ1047" s="25" t="s">
        <v>76</v>
      </c>
      <c r="BK1047" s="214">
        <f>ROUND(I1047*H1047,2)</f>
        <v>0</v>
      </c>
      <c r="BL1047" s="25" t="s">
        <v>271</v>
      </c>
      <c r="BM1047" s="25" t="s">
        <v>1455</v>
      </c>
    </row>
    <row r="1048" spans="2:51" s="12" customFormat="1" ht="13.5">
      <c r="B1048" s="215"/>
      <c r="C1048" s="216"/>
      <c r="D1048" s="217" t="s">
        <v>198</v>
      </c>
      <c r="E1048" s="218" t="s">
        <v>21</v>
      </c>
      <c r="F1048" s="219" t="s">
        <v>981</v>
      </c>
      <c r="G1048" s="216"/>
      <c r="H1048" s="220">
        <v>7.7</v>
      </c>
      <c r="I1048" s="221"/>
      <c r="J1048" s="216"/>
      <c r="K1048" s="216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198</v>
      </c>
      <c r="AU1048" s="226" t="s">
        <v>80</v>
      </c>
      <c r="AV1048" s="12" t="s">
        <v>80</v>
      </c>
      <c r="AW1048" s="12" t="s">
        <v>33</v>
      </c>
      <c r="AX1048" s="12" t="s">
        <v>69</v>
      </c>
      <c r="AY1048" s="226" t="s">
        <v>189</v>
      </c>
    </row>
    <row r="1049" spans="2:51" s="12" customFormat="1" ht="13.5">
      <c r="B1049" s="215"/>
      <c r="C1049" s="216"/>
      <c r="D1049" s="217" t="s">
        <v>198</v>
      </c>
      <c r="E1049" s="218" t="s">
        <v>21</v>
      </c>
      <c r="F1049" s="219" t="s">
        <v>990</v>
      </c>
      <c r="G1049" s="216"/>
      <c r="H1049" s="220">
        <v>69</v>
      </c>
      <c r="I1049" s="221"/>
      <c r="J1049" s="216"/>
      <c r="K1049" s="216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198</v>
      </c>
      <c r="AU1049" s="226" t="s">
        <v>80</v>
      </c>
      <c r="AV1049" s="12" t="s">
        <v>80</v>
      </c>
      <c r="AW1049" s="12" t="s">
        <v>33</v>
      </c>
      <c r="AX1049" s="12" t="s">
        <v>69</v>
      </c>
      <c r="AY1049" s="226" t="s">
        <v>189</v>
      </c>
    </row>
    <row r="1050" spans="2:51" s="12" customFormat="1" ht="13.5">
      <c r="B1050" s="215"/>
      <c r="C1050" s="216"/>
      <c r="D1050" s="217" t="s">
        <v>198</v>
      </c>
      <c r="E1050" s="218" t="s">
        <v>21</v>
      </c>
      <c r="F1050" s="219" t="s">
        <v>995</v>
      </c>
      <c r="G1050" s="216"/>
      <c r="H1050" s="220">
        <v>13.1</v>
      </c>
      <c r="I1050" s="221"/>
      <c r="J1050" s="216"/>
      <c r="K1050" s="216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198</v>
      </c>
      <c r="AU1050" s="226" t="s">
        <v>80</v>
      </c>
      <c r="AV1050" s="12" t="s">
        <v>80</v>
      </c>
      <c r="AW1050" s="12" t="s">
        <v>33</v>
      </c>
      <c r="AX1050" s="12" t="s">
        <v>69</v>
      </c>
      <c r="AY1050" s="226" t="s">
        <v>189</v>
      </c>
    </row>
    <row r="1051" spans="2:51" s="13" customFormat="1" ht="13.5">
      <c r="B1051" s="227"/>
      <c r="C1051" s="228"/>
      <c r="D1051" s="229" t="s">
        <v>198</v>
      </c>
      <c r="E1051" s="230" t="s">
        <v>21</v>
      </c>
      <c r="F1051" s="231" t="s">
        <v>200</v>
      </c>
      <c r="G1051" s="228"/>
      <c r="H1051" s="232">
        <v>89.8</v>
      </c>
      <c r="I1051" s="233"/>
      <c r="J1051" s="228"/>
      <c r="K1051" s="228"/>
      <c r="L1051" s="234"/>
      <c r="M1051" s="235"/>
      <c r="N1051" s="236"/>
      <c r="O1051" s="236"/>
      <c r="P1051" s="236"/>
      <c r="Q1051" s="236"/>
      <c r="R1051" s="236"/>
      <c r="S1051" s="236"/>
      <c r="T1051" s="237"/>
      <c r="AT1051" s="238" t="s">
        <v>198</v>
      </c>
      <c r="AU1051" s="238" t="s">
        <v>80</v>
      </c>
      <c r="AV1051" s="13" t="s">
        <v>115</v>
      </c>
      <c r="AW1051" s="13" t="s">
        <v>33</v>
      </c>
      <c r="AX1051" s="13" t="s">
        <v>76</v>
      </c>
      <c r="AY1051" s="238" t="s">
        <v>189</v>
      </c>
    </row>
    <row r="1052" spans="2:65" s="1" customFormat="1" ht="22.5" customHeight="1">
      <c r="B1052" s="42"/>
      <c r="C1052" s="203" t="s">
        <v>1456</v>
      </c>
      <c r="D1052" s="203" t="s">
        <v>191</v>
      </c>
      <c r="E1052" s="204" t="s">
        <v>1457</v>
      </c>
      <c r="F1052" s="205" t="s">
        <v>1458</v>
      </c>
      <c r="G1052" s="206" t="s">
        <v>194</v>
      </c>
      <c r="H1052" s="207">
        <v>70.57</v>
      </c>
      <c r="I1052" s="208"/>
      <c r="J1052" s="209">
        <f>ROUND(I1052*H1052,2)</f>
        <v>0</v>
      </c>
      <c r="K1052" s="205" t="s">
        <v>195</v>
      </c>
      <c r="L1052" s="62"/>
      <c r="M1052" s="210" t="s">
        <v>21</v>
      </c>
      <c r="N1052" s="211" t="s">
        <v>40</v>
      </c>
      <c r="O1052" s="43"/>
      <c r="P1052" s="212">
        <f>O1052*H1052</f>
        <v>0</v>
      </c>
      <c r="Q1052" s="212">
        <v>0.0035</v>
      </c>
      <c r="R1052" s="212">
        <f>Q1052*H1052</f>
        <v>0.246995</v>
      </c>
      <c r="S1052" s="212">
        <v>0</v>
      </c>
      <c r="T1052" s="213">
        <f>S1052*H1052</f>
        <v>0</v>
      </c>
      <c r="AR1052" s="25" t="s">
        <v>271</v>
      </c>
      <c r="AT1052" s="25" t="s">
        <v>191</v>
      </c>
      <c r="AU1052" s="25" t="s">
        <v>80</v>
      </c>
      <c r="AY1052" s="25" t="s">
        <v>189</v>
      </c>
      <c r="BE1052" s="214">
        <f>IF(N1052="základní",J1052,0)</f>
        <v>0</v>
      </c>
      <c r="BF1052" s="214">
        <f>IF(N1052="snížená",J1052,0)</f>
        <v>0</v>
      </c>
      <c r="BG1052" s="214">
        <f>IF(N1052="zákl. přenesená",J1052,0)</f>
        <v>0</v>
      </c>
      <c r="BH1052" s="214">
        <f>IF(N1052="sníž. přenesená",J1052,0)</f>
        <v>0</v>
      </c>
      <c r="BI1052" s="214">
        <f>IF(N1052="nulová",J1052,0)</f>
        <v>0</v>
      </c>
      <c r="BJ1052" s="25" t="s">
        <v>76</v>
      </c>
      <c r="BK1052" s="214">
        <f>ROUND(I1052*H1052,2)</f>
        <v>0</v>
      </c>
      <c r="BL1052" s="25" t="s">
        <v>271</v>
      </c>
      <c r="BM1052" s="25" t="s">
        <v>1459</v>
      </c>
    </row>
    <row r="1053" spans="2:51" s="12" customFormat="1" ht="13.5">
      <c r="B1053" s="215"/>
      <c r="C1053" s="216"/>
      <c r="D1053" s="217" t="s">
        <v>198</v>
      </c>
      <c r="E1053" s="218" t="s">
        <v>21</v>
      </c>
      <c r="F1053" s="219" t="s">
        <v>1460</v>
      </c>
      <c r="G1053" s="216"/>
      <c r="H1053" s="220">
        <v>27</v>
      </c>
      <c r="I1053" s="221"/>
      <c r="J1053" s="216"/>
      <c r="K1053" s="216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198</v>
      </c>
      <c r="AU1053" s="226" t="s">
        <v>80</v>
      </c>
      <c r="AV1053" s="12" t="s">
        <v>80</v>
      </c>
      <c r="AW1053" s="12" t="s">
        <v>33</v>
      </c>
      <c r="AX1053" s="12" t="s">
        <v>69</v>
      </c>
      <c r="AY1053" s="226" t="s">
        <v>189</v>
      </c>
    </row>
    <row r="1054" spans="2:51" s="12" customFormat="1" ht="13.5">
      <c r="B1054" s="215"/>
      <c r="C1054" s="216"/>
      <c r="D1054" s="217" t="s">
        <v>198</v>
      </c>
      <c r="E1054" s="218" t="s">
        <v>21</v>
      </c>
      <c r="F1054" s="219" t="s">
        <v>1461</v>
      </c>
      <c r="G1054" s="216"/>
      <c r="H1054" s="220">
        <v>43.57</v>
      </c>
      <c r="I1054" s="221"/>
      <c r="J1054" s="216"/>
      <c r="K1054" s="216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198</v>
      </c>
      <c r="AU1054" s="226" t="s">
        <v>80</v>
      </c>
      <c r="AV1054" s="12" t="s">
        <v>80</v>
      </c>
      <c r="AW1054" s="12" t="s">
        <v>33</v>
      </c>
      <c r="AX1054" s="12" t="s">
        <v>69</v>
      </c>
      <c r="AY1054" s="226" t="s">
        <v>189</v>
      </c>
    </row>
    <row r="1055" spans="2:51" s="14" customFormat="1" ht="13.5">
      <c r="B1055" s="245"/>
      <c r="C1055" s="246"/>
      <c r="D1055" s="229" t="s">
        <v>198</v>
      </c>
      <c r="E1055" s="247" t="s">
        <v>21</v>
      </c>
      <c r="F1055" s="248" t="s">
        <v>239</v>
      </c>
      <c r="G1055" s="246"/>
      <c r="H1055" s="249">
        <v>70.57</v>
      </c>
      <c r="I1055" s="250"/>
      <c r="J1055" s="246"/>
      <c r="K1055" s="246"/>
      <c r="L1055" s="251"/>
      <c r="M1055" s="252"/>
      <c r="N1055" s="253"/>
      <c r="O1055" s="253"/>
      <c r="P1055" s="253"/>
      <c r="Q1055" s="253"/>
      <c r="R1055" s="253"/>
      <c r="S1055" s="253"/>
      <c r="T1055" s="254"/>
      <c r="AT1055" s="255" t="s">
        <v>198</v>
      </c>
      <c r="AU1055" s="255" t="s">
        <v>80</v>
      </c>
      <c r="AV1055" s="14" t="s">
        <v>196</v>
      </c>
      <c r="AW1055" s="14" t="s">
        <v>33</v>
      </c>
      <c r="AX1055" s="14" t="s">
        <v>76</v>
      </c>
      <c r="AY1055" s="255" t="s">
        <v>189</v>
      </c>
    </row>
    <row r="1056" spans="2:65" s="1" customFormat="1" ht="22.5" customHeight="1">
      <c r="B1056" s="42"/>
      <c r="C1056" s="203" t="s">
        <v>1462</v>
      </c>
      <c r="D1056" s="203" t="s">
        <v>191</v>
      </c>
      <c r="E1056" s="204" t="s">
        <v>1463</v>
      </c>
      <c r="F1056" s="205" t="s">
        <v>1464</v>
      </c>
      <c r="G1056" s="206" t="s">
        <v>194</v>
      </c>
      <c r="H1056" s="207">
        <v>5.04</v>
      </c>
      <c r="I1056" s="208"/>
      <c r="J1056" s="209">
        <f>ROUND(I1056*H1056,2)</f>
        <v>0</v>
      </c>
      <c r="K1056" s="205" t="s">
        <v>195</v>
      </c>
      <c r="L1056" s="62"/>
      <c r="M1056" s="210" t="s">
        <v>21</v>
      </c>
      <c r="N1056" s="211" t="s">
        <v>40</v>
      </c>
      <c r="O1056" s="43"/>
      <c r="P1056" s="212">
        <f>O1056*H1056</f>
        <v>0</v>
      </c>
      <c r="Q1056" s="212">
        <v>0.00458</v>
      </c>
      <c r="R1056" s="212">
        <f>Q1056*H1056</f>
        <v>0.023083199999999998</v>
      </c>
      <c r="S1056" s="212">
        <v>0</v>
      </c>
      <c r="T1056" s="213">
        <f>S1056*H1056</f>
        <v>0</v>
      </c>
      <c r="AR1056" s="25" t="s">
        <v>271</v>
      </c>
      <c r="AT1056" s="25" t="s">
        <v>191</v>
      </c>
      <c r="AU1056" s="25" t="s">
        <v>80</v>
      </c>
      <c r="AY1056" s="25" t="s">
        <v>189</v>
      </c>
      <c r="BE1056" s="214">
        <f>IF(N1056="základní",J1056,0)</f>
        <v>0</v>
      </c>
      <c r="BF1056" s="214">
        <f>IF(N1056="snížená",J1056,0)</f>
        <v>0</v>
      </c>
      <c r="BG1056" s="214">
        <f>IF(N1056="zákl. přenesená",J1056,0)</f>
        <v>0</v>
      </c>
      <c r="BH1056" s="214">
        <f>IF(N1056="sníž. přenesená",J1056,0)</f>
        <v>0</v>
      </c>
      <c r="BI1056" s="214">
        <f>IF(N1056="nulová",J1056,0)</f>
        <v>0</v>
      </c>
      <c r="BJ1056" s="25" t="s">
        <v>76</v>
      </c>
      <c r="BK1056" s="214">
        <f>ROUND(I1056*H1056,2)</f>
        <v>0</v>
      </c>
      <c r="BL1056" s="25" t="s">
        <v>271</v>
      </c>
      <c r="BM1056" s="25" t="s">
        <v>1465</v>
      </c>
    </row>
    <row r="1057" spans="2:51" s="12" customFormat="1" ht="13.5">
      <c r="B1057" s="215"/>
      <c r="C1057" s="216"/>
      <c r="D1057" s="229" t="s">
        <v>198</v>
      </c>
      <c r="E1057" s="239" t="s">
        <v>21</v>
      </c>
      <c r="F1057" s="240" t="s">
        <v>838</v>
      </c>
      <c r="G1057" s="216"/>
      <c r="H1057" s="241">
        <v>5.04</v>
      </c>
      <c r="I1057" s="221"/>
      <c r="J1057" s="216"/>
      <c r="K1057" s="216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198</v>
      </c>
      <c r="AU1057" s="226" t="s">
        <v>80</v>
      </c>
      <c r="AV1057" s="12" t="s">
        <v>80</v>
      </c>
      <c r="AW1057" s="12" t="s">
        <v>33</v>
      </c>
      <c r="AX1057" s="12" t="s">
        <v>76</v>
      </c>
      <c r="AY1057" s="226" t="s">
        <v>189</v>
      </c>
    </row>
    <row r="1058" spans="2:65" s="1" customFormat="1" ht="22.5" customHeight="1">
      <c r="B1058" s="42"/>
      <c r="C1058" s="203" t="s">
        <v>1466</v>
      </c>
      <c r="D1058" s="203" t="s">
        <v>191</v>
      </c>
      <c r="E1058" s="204" t="s">
        <v>1467</v>
      </c>
      <c r="F1058" s="205" t="s">
        <v>1468</v>
      </c>
      <c r="G1058" s="206" t="s">
        <v>194</v>
      </c>
      <c r="H1058" s="207">
        <v>1.92</v>
      </c>
      <c r="I1058" s="208"/>
      <c r="J1058" s="209">
        <f>ROUND(I1058*H1058,2)</f>
        <v>0</v>
      </c>
      <c r="K1058" s="205" t="s">
        <v>195</v>
      </c>
      <c r="L1058" s="62"/>
      <c r="M1058" s="210" t="s">
        <v>21</v>
      </c>
      <c r="N1058" s="211" t="s">
        <v>40</v>
      </c>
      <c r="O1058" s="43"/>
      <c r="P1058" s="212">
        <f>O1058*H1058</f>
        <v>0</v>
      </c>
      <c r="Q1058" s="212">
        <v>0.00458</v>
      </c>
      <c r="R1058" s="212">
        <f>Q1058*H1058</f>
        <v>0.008793599999999999</v>
      </c>
      <c r="S1058" s="212">
        <v>0</v>
      </c>
      <c r="T1058" s="213">
        <f>S1058*H1058</f>
        <v>0</v>
      </c>
      <c r="AR1058" s="25" t="s">
        <v>271</v>
      </c>
      <c r="AT1058" s="25" t="s">
        <v>191</v>
      </c>
      <c r="AU1058" s="25" t="s">
        <v>80</v>
      </c>
      <c r="AY1058" s="25" t="s">
        <v>189</v>
      </c>
      <c r="BE1058" s="214">
        <f>IF(N1058="základní",J1058,0)</f>
        <v>0</v>
      </c>
      <c r="BF1058" s="214">
        <f>IF(N1058="snížená",J1058,0)</f>
        <v>0</v>
      </c>
      <c r="BG1058" s="214">
        <f>IF(N1058="zákl. přenesená",J1058,0)</f>
        <v>0</v>
      </c>
      <c r="BH1058" s="214">
        <f>IF(N1058="sníž. přenesená",J1058,0)</f>
        <v>0</v>
      </c>
      <c r="BI1058" s="214">
        <f>IF(N1058="nulová",J1058,0)</f>
        <v>0</v>
      </c>
      <c r="BJ1058" s="25" t="s">
        <v>76</v>
      </c>
      <c r="BK1058" s="214">
        <f>ROUND(I1058*H1058,2)</f>
        <v>0</v>
      </c>
      <c r="BL1058" s="25" t="s">
        <v>271</v>
      </c>
      <c r="BM1058" s="25" t="s">
        <v>1469</v>
      </c>
    </row>
    <row r="1059" spans="2:51" s="12" customFormat="1" ht="13.5">
      <c r="B1059" s="215"/>
      <c r="C1059" s="216"/>
      <c r="D1059" s="229" t="s">
        <v>198</v>
      </c>
      <c r="E1059" s="239" t="s">
        <v>21</v>
      </c>
      <c r="F1059" s="240" t="s">
        <v>1470</v>
      </c>
      <c r="G1059" s="216"/>
      <c r="H1059" s="241">
        <v>1.92</v>
      </c>
      <c r="I1059" s="221"/>
      <c r="J1059" s="216"/>
      <c r="K1059" s="216"/>
      <c r="L1059" s="222"/>
      <c r="M1059" s="223"/>
      <c r="N1059" s="224"/>
      <c r="O1059" s="224"/>
      <c r="P1059" s="224"/>
      <c r="Q1059" s="224"/>
      <c r="R1059" s="224"/>
      <c r="S1059" s="224"/>
      <c r="T1059" s="225"/>
      <c r="AT1059" s="226" t="s">
        <v>198</v>
      </c>
      <c r="AU1059" s="226" t="s">
        <v>80</v>
      </c>
      <c r="AV1059" s="12" t="s">
        <v>80</v>
      </c>
      <c r="AW1059" s="12" t="s">
        <v>33</v>
      </c>
      <c r="AX1059" s="12" t="s">
        <v>76</v>
      </c>
      <c r="AY1059" s="226" t="s">
        <v>189</v>
      </c>
    </row>
    <row r="1060" spans="2:65" s="1" customFormat="1" ht="22.5" customHeight="1">
      <c r="B1060" s="42"/>
      <c r="C1060" s="203" t="s">
        <v>1471</v>
      </c>
      <c r="D1060" s="203" t="s">
        <v>191</v>
      </c>
      <c r="E1060" s="204" t="s">
        <v>1472</v>
      </c>
      <c r="F1060" s="205" t="s">
        <v>1473</v>
      </c>
      <c r="G1060" s="206" t="s">
        <v>284</v>
      </c>
      <c r="H1060" s="207">
        <v>6.789</v>
      </c>
      <c r="I1060" s="208"/>
      <c r="J1060" s="209">
        <f>ROUND(I1060*H1060,2)</f>
        <v>0</v>
      </c>
      <c r="K1060" s="205" t="s">
        <v>195</v>
      </c>
      <c r="L1060" s="62"/>
      <c r="M1060" s="210" t="s">
        <v>21</v>
      </c>
      <c r="N1060" s="211" t="s">
        <v>40</v>
      </c>
      <c r="O1060" s="43"/>
      <c r="P1060" s="212">
        <f>O1060*H1060</f>
        <v>0</v>
      </c>
      <c r="Q1060" s="212">
        <v>0</v>
      </c>
      <c r="R1060" s="212">
        <f>Q1060*H1060</f>
        <v>0</v>
      </c>
      <c r="S1060" s="212">
        <v>0</v>
      </c>
      <c r="T1060" s="213">
        <f>S1060*H1060</f>
        <v>0</v>
      </c>
      <c r="AR1060" s="25" t="s">
        <v>271</v>
      </c>
      <c r="AT1060" s="25" t="s">
        <v>191</v>
      </c>
      <c r="AU1060" s="25" t="s">
        <v>80</v>
      </c>
      <c r="AY1060" s="25" t="s">
        <v>189</v>
      </c>
      <c r="BE1060" s="214">
        <f>IF(N1060="základní",J1060,0)</f>
        <v>0</v>
      </c>
      <c r="BF1060" s="214">
        <f>IF(N1060="snížená",J1060,0)</f>
        <v>0</v>
      </c>
      <c r="BG1060" s="214">
        <f>IF(N1060="zákl. přenesená",J1060,0)</f>
        <v>0</v>
      </c>
      <c r="BH1060" s="214">
        <f>IF(N1060="sníž. přenesená",J1060,0)</f>
        <v>0</v>
      </c>
      <c r="BI1060" s="214">
        <f>IF(N1060="nulová",J1060,0)</f>
        <v>0</v>
      </c>
      <c r="BJ1060" s="25" t="s">
        <v>76</v>
      </c>
      <c r="BK1060" s="214">
        <f>ROUND(I1060*H1060,2)</f>
        <v>0</v>
      </c>
      <c r="BL1060" s="25" t="s">
        <v>271</v>
      </c>
      <c r="BM1060" s="25" t="s">
        <v>1474</v>
      </c>
    </row>
    <row r="1061" spans="2:63" s="11" customFormat="1" ht="29.85" customHeight="1">
      <c r="B1061" s="186"/>
      <c r="C1061" s="187"/>
      <c r="D1061" s="200" t="s">
        <v>68</v>
      </c>
      <c r="E1061" s="201" t="s">
        <v>1475</v>
      </c>
      <c r="F1061" s="201" t="s">
        <v>1476</v>
      </c>
      <c r="G1061" s="187"/>
      <c r="H1061" s="187"/>
      <c r="I1061" s="190"/>
      <c r="J1061" s="202">
        <f>BK1061</f>
        <v>0</v>
      </c>
      <c r="K1061" s="187"/>
      <c r="L1061" s="192"/>
      <c r="M1061" s="193"/>
      <c r="N1061" s="194"/>
      <c r="O1061" s="194"/>
      <c r="P1061" s="195">
        <f>SUM(P1062:P1159)</f>
        <v>0</v>
      </c>
      <c r="Q1061" s="194"/>
      <c r="R1061" s="195">
        <f>SUM(R1062:R1159)</f>
        <v>7.804281840000001</v>
      </c>
      <c r="S1061" s="194"/>
      <c r="T1061" s="196">
        <f>SUM(T1062:T1159)</f>
        <v>0</v>
      </c>
      <c r="AR1061" s="197" t="s">
        <v>80</v>
      </c>
      <c r="AT1061" s="198" t="s">
        <v>68</v>
      </c>
      <c r="AU1061" s="198" t="s">
        <v>76</v>
      </c>
      <c r="AY1061" s="197" t="s">
        <v>189</v>
      </c>
      <c r="BK1061" s="199">
        <f>SUM(BK1062:BK1159)</f>
        <v>0</v>
      </c>
    </row>
    <row r="1062" spans="2:65" s="1" customFormat="1" ht="31.5" customHeight="1">
      <c r="B1062" s="42"/>
      <c r="C1062" s="203" t="s">
        <v>1477</v>
      </c>
      <c r="D1062" s="203" t="s">
        <v>191</v>
      </c>
      <c r="E1062" s="204" t="s">
        <v>1478</v>
      </c>
      <c r="F1062" s="205" t="s">
        <v>1479</v>
      </c>
      <c r="G1062" s="206" t="s">
        <v>194</v>
      </c>
      <c r="H1062" s="207">
        <v>562.58</v>
      </c>
      <c r="I1062" s="208"/>
      <c r="J1062" s="209">
        <f>ROUND(I1062*H1062,2)</f>
        <v>0</v>
      </c>
      <c r="K1062" s="205" t="s">
        <v>195</v>
      </c>
      <c r="L1062" s="62"/>
      <c r="M1062" s="210" t="s">
        <v>21</v>
      </c>
      <c r="N1062" s="211" t="s">
        <v>40</v>
      </c>
      <c r="O1062" s="43"/>
      <c r="P1062" s="212">
        <f>O1062*H1062</f>
        <v>0</v>
      </c>
      <c r="Q1062" s="212">
        <v>0</v>
      </c>
      <c r="R1062" s="212">
        <f>Q1062*H1062</f>
        <v>0</v>
      </c>
      <c r="S1062" s="212">
        <v>0</v>
      </c>
      <c r="T1062" s="213">
        <f>S1062*H1062</f>
        <v>0</v>
      </c>
      <c r="AR1062" s="25" t="s">
        <v>271</v>
      </c>
      <c r="AT1062" s="25" t="s">
        <v>191</v>
      </c>
      <c r="AU1062" s="25" t="s">
        <v>80</v>
      </c>
      <c r="AY1062" s="25" t="s">
        <v>189</v>
      </c>
      <c r="BE1062" s="214">
        <f>IF(N1062="základní",J1062,0)</f>
        <v>0</v>
      </c>
      <c r="BF1062" s="214">
        <f>IF(N1062="snížená",J1062,0)</f>
        <v>0</v>
      </c>
      <c r="BG1062" s="214">
        <f>IF(N1062="zákl. přenesená",J1062,0)</f>
        <v>0</v>
      </c>
      <c r="BH1062" s="214">
        <f>IF(N1062="sníž. přenesená",J1062,0)</f>
        <v>0</v>
      </c>
      <c r="BI1062" s="214">
        <f>IF(N1062="nulová",J1062,0)</f>
        <v>0</v>
      </c>
      <c r="BJ1062" s="25" t="s">
        <v>76</v>
      </c>
      <c r="BK1062" s="214">
        <f>ROUND(I1062*H1062,2)</f>
        <v>0</v>
      </c>
      <c r="BL1062" s="25" t="s">
        <v>271</v>
      </c>
      <c r="BM1062" s="25" t="s">
        <v>1480</v>
      </c>
    </row>
    <row r="1063" spans="2:51" s="15" customFormat="1" ht="13.5">
      <c r="B1063" s="283"/>
      <c r="C1063" s="284"/>
      <c r="D1063" s="217" t="s">
        <v>198</v>
      </c>
      <c r="E1063" s="285" t="s">
        <v>21</v>
      </c>
      <c r="F1063" s="286" t="s">
        <v>1481</v>
      </c>
      <c r="G1063" s="284"/>
      <c r="H1063" s="287" t="s">
        <v>21</v>
      </c>
      <c r="I1063" s="288"/>
      <c r="J1063" s="284"/>
      <c r="K1063" s="284"/>
      <c r="L1063" s="289"/>
      <c r="M1063" s="290"/>
      <c r="N1063" s="291"/>
      <c r="O1063" s="291"/>
      <c r="P1063" s="291"/>
      <c r="Q1063" s="291"/>
      <c r="R1063" s="291"/>
      <c r="S1063" s="291"/>
      <c r="T1063" s="292"/>
      <c r="AT1063" s="293" t="s">
        <v>198</v>
      </c>
      <c r="AU1063" s="293" t="s">
        <v>80</v>
      </c>
      <c r="AV1063" s="15" t="s">
        <v>76</v>
      </c>
      <c r="AW1063" s="15" t="s">
        <v>33</v>
      </c>
      <c r="AX1063" s="15" t="s">
        <v>69</v>
      </c>
      <c r="AY1063" s="293" t="s">
        <v>189</v>
      </c>
    </row>
    <row r="1064" spans="2:51" s="12" customFormat="1" ht="13.5">
      <c r="B1064" s="215"/>
      <c r="C1064" s="216"/>
      <c r="D1064" s="217" t="s">
        <v>198</v>
      </c>
      <c r="E1064" s="218" t="s">
        <v>21</v>
      </c>
      <c r="F1064" s="219" t="s">
        <v>1482</v>
      </c>
      <c r="G1064" s="216"/>
      <c r="H1064" s="220">
        <v>236.3</v>
      </c>
      <c r="I1064" s="221"/>
      <c r="J1064" s="216"/>
      <c r="K1064" s="216"/>
      <c r="L1064" s="222"/>
      <c r="M1064" s="223"/>
      <c r="N1064" s="224"/>
      <c r="O1064" s="224"/>
      <c r="P1064" s="224"/>
      <c r="Q1064" s="224"/>
      <c r="R1064" s="224"/>
      <c r="S1064" s="224"/>
      <c r="T1064" s="225"/>
      <c r="AT1064" s="226" t="s">
        <v>198</v>
      </c>
      <c r="AU1064" s="226" t="s">
        <v>80</v>
      </c>
      <c r="AV1064" s="12" t="s">
        <v>80</v>
      </c>
      <c r="AW1064" s="12" t="s">
        <v>33</v>
      </c>
      <c r="AX1064" s="12" t="s">
        <v>69</v>
      </c>
      <c r="AY1064" s="226" t="s">
        <v>189</v>
      </c>
    </row>
    <row r="1065" spans="2:51" s="12" customFormat="1" ht="13.5">
      <c r="B1065" s="215"/>
      <c r="C1065" s="216"/>
      <c r="D1065" s="217" t="s">
        <v>198</v>
      </c>
      <c r="E1065" s="218" t="s">
        <v>21</v>
      </c>
      <c r="F1065" s="219" t="s">
        <v>1483</v>
      </c>
      <c r="G1065" s="216"/>
      <c r="H1065" s="220">
        <v>207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198</v>
      </c>
      <c r="AU1065" s="226" t="s">
        <v>80</v>
      </c>
      <c r="AV1065" s="12" t="s">
        <v>80</v>
      </c>
      <c r="AW1065" s="12" t="s">
        <v>33</v>
      </c>
      <c r="AX1065" s="12" t="s">
        <v>69</v>
      </c>
      <c r="AY1065" s="226" t="s">
        <v>189</v>
      </c>
    </row>
    <row r="1066" spans="2:51" s="12" customFormat="1" ht="13.5">
      <c r="B1066" s="215"/>
      <c r="C1066" s="216"/>
      <c r="D1066" s="217" t="s">
        <v>198</v>
      </c>
      <c r="E1066" s="218" t="s">
        <v>21</v>
      </c>
      <c r="F1066" s="219" t="s">
        <v>1484</v>
      </c>
      <c r="G1066" s="216"/>
      <c r="H1066" s="220">
        <v>19.04</v>
      </c>
      <c r="I1066" s="221"/>
      <c r="J1066" s="216"/>
      <c r="K1066" s="216"/>
      <c r="L1066" s="222"/>
      <c r="M1066" s="223"/>
      <c r="N1066" s="224"/>
      <c r="O1066" s="224"/>
      <c r="P1066" s="224"/>
      <c r="Q1066" s="224"/>
      <c r="R1066" s="224"/>
      <c r="S1066" s="224"/>
      <c r="T1066" s="225"/>
      <c r="AT1066" s="226" t="s">
        <v>198</v>
      </c>
      <c r="AU1066" s="226" t="s">
        <v>80</v>
      </c>
      <c r="AV1066" s="12" t="s">
        <v>80</v>
      </c>
      <c r="AW1066" s="12" t="s">
        <v>33</v>
      </c>
      <c r="AX1066" s="12" t="s">
        <v>69</v>
      </c>
      <c r="AY1066" s="226" t="s">
        <v>189</v>
      </c>
    </row>
    <row r="1067" spans="2:51" s="13" customFormat="1" ht="13.5">
      <c r="B1067" s="227"/>
      <c r="C1067" s="228"/>
      <c r="D1067" s="217" t="s">
        <v>198</v>
      </c>
      <c r="E1067" s="242" t="s">
        <v>21</v>
      </c>
      <c r="F1067" s="243" t="s">
        <v>200</v>
      </c>
      <c r="G1067" s="228"/>
      <c r="H1067" s="244">
        <v>462.34</v>
      </c>
      <c r="I1067" s="233"/>
      <c r="J1067" s="228"/>
      <c r="K1067" s="228"/>
      <c r="L1067" s="234"/>
      <c r="M1067" s="235"/>
      <c r="N1067" s="236"/>
      <c r="O1067" s="236"/>
      <c r="P1067" s="236"/>
      <c r="Q1067" s="236"/>
      <c r="R1067" s="236"/>
      <c r="S1067" s="236"/>
      <c r="T1067" s="237"/>
      <c r="AT1067" s="238" t="s">
        <v>198</v>
      </c>
      <c r="AU1067" s="238" t="s">
        <v>80</v>
      </c>
      <c r="AV1067" s="13" t="s">
        <v>115</v>
      </c>
      <c r="AW1067" s="13" t="s">
        <v>33</v>
      </c>
      <c r="AX1067" s="13" t="s">
        <v>69</v>
      </c>
      <c r="AY1067" s="238" t="s">
        <v>189</v>
      </c>
    </row>
    <row r="1068" spans="2:51" s="12" customFormat="1" ht="13.5">
      <c r="B1068" s="215"/>
      <c r="C1068" s="216"/>
      <c r="D1068" s="217" t="s">
        <v>198</v>
      </c>
      <c r="E1068" s="218" t="s">
        <v>21</v>
      </c>
      <c r="F1068" s="219" t="s">
        <v>1485</v>
      </c>
      <c r="G1068" s="216"/>
      <c r="H1068" s="220">
        <v>10.24</v>
      </c>
      <c r="I1068" s="221"/>
      <c r="J1068" s="216"/>
      <c r="K1068" s="216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198</v>
      </c>
      <c r="AU1068" s="226" t="s">
        <v>80</v>
      </c>
      <c r="AV1068" s="12" t="s">
        <v>80</v>
      </c>
      <c r="AW1068" s="12" t="s">
        <v>33</v>
      </c>
      <c r="AX1068" s="12" t="s">
        <v>69</v>
      </c>
      <c r="AY1068" s="226" t="s">
        <v>189</v>
      </c>
    </row>
    <row r="1069" spans="2:51" s="13" customFormat="1" ht="13.5">
      <c r="B1069" s="227"/>
      <c r="C1069" s="228"/>
      <c r="D1069" s="217" t="s">
        <v>198</v>
      </c>
      <c r="E1069" s="242" t="s">
        <v>21</v>
      </c>
      <c r="F1069" s="243" t="s">
        <v>200</v>
      </c>
      <c r="G1069" s="228"/>
      <c r="H1069" s="244">
        <v>10.24</v>
      </c>
      <c r="I1069" s="233"/>
      <c r="J1069" s="228"/>
      <c r="K1069" s="228"/>
      <c r="L1069" s="234"/>
      <c r="M1069" s="235"/>
      <c r="N1069" s="236"/>
      <c r="O1069" s="236"/>
      <c r="P1069" s="236"/>
      <c r="Q1069" s="236"/>
      <c r="R1069" s="236"/>
      <c r="S1069" s="236"/>
      <c r="T1069" s="237"/>
      <c r="AT1069" s="238" t="s">
        <v>198</v>
      </c>
      <c r="AU1069" s="238" t="s">
        <v>80</v>
      </c>
      <c r="AV1069" s="13" t="s">
        <v>115</v>
      </c>
      <c r="AW1069" s="13" t="s">
        <v>33</v>
      </c>
      <c r="AX1069" s="13" t="s">
        <v>69</v>
      </c>
      <c r="AY1069" s="238" t="s">
        <v>189</v>
      </c>
    </row>
    <row r="1070" spans="2:51" s="12" customFormat="1" ht="13.5">
      <c r="B1070" s="215"/>
      <c r="C1070" s="216"/>
      <c r="D1070" s="217" t="s">
        <v>198</v>
      </c>
      <c r="E1070" s="218" t="s">
        <v>21</v>
      </c>
      <c r="F1070" s="219" t="s">
        <v>1486</v>
      </c>
      <c r="G1070" s="216"/>
      <c r="H1070" s="220">
        <v>81</v>
      </c>
      <c r="I1070" s="221"/>
      <c r="J1070" s="216"/>
      <c r="K1070" s="216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198</v>
      </c>
      <c r="AU1070" s="226" t="s">
        <v>80</v>
      </c>
      <c r="AV1070" s="12" t="s">
        <v>80</v>
      </c>
      <c r="AW1070" s="12" t="s">
        <v>33</v>
      </c>
      <c r="AX1070" s="12" t="s">
        <v>69</v>
      </c>
      <c r="AY1070" s="226" t="s">
        <v>189</v>
      </c>
    </row>
    <row r="1071" spans="2:51" s="12" customFormat="1" ht="13.5">
      <c r="B1071" s="215"/>
      <c r="C1071" s="216"/>
      <c r="D1071" s="217" t="s">
        <v>198</v>
      </c>
      <c r="E1071" s="218" t="s">
        <v>21</v>
      </c>
      <c r="F1071" s="219" t="s">
        <v>1487</v>
      </c>
      <c r="G1071" s="216"/>
      <c r="H1071" s="220">
        <v>9</v>
      </c>
      <c r="I1071" s="221"/>
      <c r="J1071" s="216"/>
      <c r="K1071" s="216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198</v>
      </c>
      <c r="AU1071" s="226" t="s">
        <v>80</v>
      </c>
      <c r="AV1071" s="12" t="s">
        <v>80</v>
      </c>
      <c r="AW1071" s="12" t="s">
        <v>33</v>
      </c>
      <c r="AX1071" s="12" t="s">
        <v>69</v>
      </c>
      <c r="AY1071" s="226" t="s">
        <v>189</v>
      </c>
    </row>
    <row r="1072" spans="2:51" s="13" customFormat="1" ht="13.5">
      <c r="B1072" s="227"/>
      <c r="C1072" s="228"/>
      <c r="D1072" s="217" t="s">
        <v>198</v>
      </c>
      <c r="E1072" s="242" t="s">
        <v>21</v>
      </c>
      <c r="F1072" s="243" t="s">
        <v>200</v>
      </c>
      <c r="G1072" s="228"/>
      <c r="H1072" s="244">
        <v>90</v>
      </c>
      <c r="I1072" s="233"/>
      <c r="J1072" s="228"/>
      <c r="K1072" s="228"/>
      <c r="L1072" s="234"/>
      <c r="M1072" s="235"/>
      <c r="N1072" s="236"/>
      <c r="O1072" s="236"/>
      <c r="P1072" s="236"/>
      <c r="Q1072" s="236"/>
      <c r="R1072" s="236"/>
      <c r="S1072" s="236"/>
      <c r="T1072" s="237"/>
      <c r="AT1072" s="238" t="s">
        <v>198</v>
      </c>
      <c r="AU1072" s="238" t="s">
        <v>80</v>
      </c>
      <c r="AV1072" s="13" t="s">
        <v>115</v>
      </c>
      <c r="AW1072" s="13" t="s">
        <v>33</v>
      </c>
      <c r="AX1072" s="13" t="s">
        <v>69</v>
      </c>
      <c r="AY1072" s="238" t="s">
        <v>189</v>
      </c>
    </row>
    <row r="1073" spans="2:51" s="14" customFormat="1" ht="13.5">
      <c r="B1073" s="245"/>
      <c r="C1073" s="246"/>
      <c r="D1073" s="229" t="s">
        <v>198</v>
      </c>
      <c r="E1073" s="247" t="s">
        <v>21</v>
      </c>
      <c r="F1073" s="248" t="s">
        <v>239</v>
      </c>
      <c r="G1073" s="246"/>
      <c r="H1073" s="249">
        <v>562.58</v>
      </c>
      <c r="I1073" s="250"/>
      <c r="J1073" s="246"/>
      <c r="K1073" s="246"/>
      <c r="L1073" s="251"/>
      <c r="M1073" s="252"/>
      <c r="N1073" s="253"/>
      <c r="O1073" s="253"/>
      <c r="P1073" s="253"/>
      <c r="Q1073" s="253"/>
      <c r="R1073" s="253"/>
      <c r="S1073" s="253"/>
      <c r="T1073" s="254"/>
      <c r="AT1073" s="255" t="s">
        <v>198</v>
      </c>
      <c r="AU1073" s="255" t="s">
        <v>80</v>
      </c>
      <c r="AV1073" s="14" t="s">
        <v>196</v>
      </c>
      <c r="AW1073" s="14" t="s">
        <v>33</v>
      </c>
      <c r="AX1073" s="14" t="s">
        <v>76</v>
      </c>
      <c r="AY1073" s="255" t="s">
        <v>189</v>
      </c>
    </row>
    <row r="1074" spans="2:65" s="1" customFormat="1" ht="22.5" customHeight="1">
      <c r="B1074" s="42"/>
      <c r="C1074" s="256" t="s">
        <v>1488</v>
      </c>
      <c r="D1074" s="256" t="s">
        <v>293</v>
      </c>
      <c r="E1074" s="257" t="s">
        <v>1402</v>
      </c>
      <c r="F1074" s="258" t="s">
        <v>1403</v>
      </c>
      <c r="G1074" s="259" t="s">
        <v>284</v>
      </c>
      <c r="H1074" s="260">
        <v>0.169</v>
      </c>
      <c r="I1074" s="261"/>
      <c r="J1074" s="262">
        <f>ROUND(I1074*H1074,2)</f>
        <v>0</v>
      </c>
      <c r="K1074" s="258" t="s">
        <v>195</v>
      </c>
      <c r="L1074" s="263"/>
      <c r="M1074" s="264" t="s">
        <v>21</v>
      </c>
      <c r="N1074" s="265" t="s">
        <v>40</v>
      </c>
      <c r="O1074" s="43"/>
      <c r="P1074" s="212">
        <f>O1074*H1074</f>
        <v>0</v>
      </c>
      <c r="Q1074" s="212">
        <v>1</v>
      </c>
      <c r="R1074" s="212">
        <f>Q1074*H1074</f>
        <v>0.169</v>
      </c>
      <c r="S1074" s="212">
        <v>0</v>
      </c>
      <c r="T1074" s="213">
        <f>S1074*H1074</f>
        <v>0</v>
      </c>
      <c r="AR1074" s="25" t="s">
        <v>355</v>
      </c>
      <c r="AT1074" s="25" t="s">
        <v>293</v>
      </c>
      <c r="AU1074" s="25" t="s">
        <v>80</v>
      </c>
      <c r="AY1074" s="25" t="s">
        <v>189</v>
      </c>
      <c r="BE1074" s="214">
        <f>IF(N1074="základní",J1074,0)</f>
        <v>0</v>
      </c>
      <c r="BF1074" s="214">
        <f>IF(N1074="snížená",J1074,0)</f>
        <v>0</v>
      </c>
      <c r="BG1074" s="214">
        <f>IF(N1074="zákl. přenesená",J1074,0)</f>
        <v>0</v>
      </c>
      <c r="BH1074" s="214">
        <f>IF(N1074="sníž. přenesená",J1074,0)</f>
        <v>0</v>
      </c>
      <c r="BI1074" s="214">
        <f>IF(N1074="nulová",J1074,0)</f>
        <v>0</v>
      </c>
      <c r="BJ1074" s="25" t="s">
        <v>76</v>
      </c>
      <c r="BK1074" s="214">
        <f>ROUND(I1074*H1074,2)</f>
        <v>0</v>
      </c>
      <c r="BL1074" s="25" t="s">
        <v>271</v>
      </c>
      <c r="BM1074" s="25" t="s">
        <v>1489</v>
      </c>
    </row>
    <row r="1075" spans="2:51" s="12" customFormat="1" ht="13.5">
      <c r="B1075" s="215"/>
      <c r="C1075" s="216"/>
      <c r="D1075" s="217" t="s">
        <v>198</v>
      </c>
      <c r="E1075" s="218" t="s">
        <v>21</v>
      </c>
      <c r="F1075" s="219" t="s">
        <v>1490</v>
      </c>
      <c r="G1075" s="216"/>
      <c r="H1075" s="220">
        <v>562.58</v>
      </c>
      <c r="I1075" s="221"/>
      <c r="J1075" s="216"/>
      <c r="K1075" s="216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198</v>
      </c>
      <c r="AU1075" s="226" t="s">
        <v>80</v>
      </c>
      <c r="AV1075" s="12" t="s">
        <v>80</v>
      </c>
      <c r="AW1075" s="12" t="s">
        <v>33</v>
      </c>
      <c r="AX1075" s="12" t="s">
        <v>69</v>
      </c>
      <c r="AY1075" s="226" t="s">
        <v>189</v>
      </c>
    </row>
    <row r="1076" spans="2:51" s="12" customFormat="1" ht="13.5">
      <c r="B1076" s="215"/>
      <c r="C1076" s="216"/>
      <c r="D1076" s="229" t="s">
        <v>198</v>
      </c>
      <c r="E1076" s="239" t="s">
        <v>21</v>
      </c>
      <c r="F1076" s="240" t="s">
        <v>1491</v>
      </c>
      <c r="G1076" s="216"/>
      <c r="H1076" s="241">
        <v>0.169</v>
      </c>
      <c r="I1076" s="221"/>
      <c r="J1076" s="216"/>
      <c r="K1076" s="216"/>
      <c r="L1076" s="222"/>
      <c r="M1076" s="223"/>
      <c r="N1076" s="224"/>
      <c r="O1076" s="224"/>
      <c r="P1076" s="224"/>
      <c r="Q1076" s="224"/>
      <c r="R1076" s="224"/>
      <c r="S1076" s="224"/>
      <c r="T1076" s="225"/>
      <c r="AT1076" s="226" t="s">
        <v>198</v>
      </c>
      <c r="AU1076" s="226" t="s">
        <v>80</v>
      </c>
      <c r="AV1076" s="12" t="s">
        <v>80</v>
      </c>
      <c r="AW1076" s="12" t="s">
        <v>33</v>
      </c>
      <c r="AX1076" s="12" t="s">
        <v>76</v>
      </c>
      <c r="AY1076" s="226" t="s">
        <v>189</v>
      </c>
    </row>
    <row r="1077" spans="2:65" s="1" customFormat="1" ht="22.5" customHeight="1">
      <c r="B1077" s="42"/>
      <c r="C1077" s="203" t="s">
        <v>1492</v>
      </c>
      <c r="D1077" s="203" t="s">
        <v>191</v>
      </c>
      <c r="E1077" s="204" t="s">
        <v>1493</v>
      </c>
      <c r="F1077" s="205" t="s">
        <v>1494</v>
      </c>
      <c r="G1077" s="206" t="s">
        <v>194</v>
      </c>
      <c r="H1077" s="207">
        <v>562.58</v>
      </c>
      <c r="I1077" s="208"/>
      <c r="J1077" s="209">
        <f>ROUND(I1077*H1077,2)</f>
        <v>0</v>
      </c>
      <c r="K1077" s="205" t="s">
        <v>195</v>
      </c>
      <c r="L1077" s="62"/>
      <c r="M1077" s="210" t="s">
        <v>21</v>
      </c>
      <c r="N1077" s="211" t="s">
        <v>40</v>
      </c>
      <c r="O1077" s="43"/>
      <c r="P1077" s="212">
        <f>O1077*H1077</f>
        <v>0</v>
      </c>
      <c r="Q1077" s="212">
        <v>0</v>
      </c>
      <c r="R1077" s="212">
        <f>Q1077*H1077</f>
        <v>0</v>
      </c>
      <c r="S1077" s="212">
        <v>0</v>
      </c>
      <c r="T1077" s="213">
        <f>S1077*H1077</f>
        <v>0</v>
      </c>
      <c r="AR1077" s="25" t="s">
        <v>271</v>
      </c>
      <c r="AT1077" s="25" t="s">
        <v>191</v>
      </c>
      <c r="AU1077" s="25" t="s">
        <v>80</v>
      </c>
      <c r="AY1077" s="25" t="s">
        <v>189</v>
      </c>
      <c r="BE1077" s="214">
        <f>IF(N1077="základní",J1077,0)</f>
        <v>0</v>
      </c>
      <c r="BF1077" s="214">
        <f>IF(N1077="snížená",J1077,0)</f>
        <v>0</v>
      </c>
      <c r="BG1077" s="214">
        <f>IF(N1077="zákl. přenesená",J1077,0)</f>
        <v>0</v>
      </c>
      <c r="BH1077" s="214">
        <f>IF(N1077="sníž. přenesená",J1077,0)</f>
        <v>0</v>
      </c>
      <c r="BI1077" s="214">
        <f>IF(N1077="nulová",J1077,0)</f>
        <v>0</v>
      </c>
      <c r="BJ1077" s="25" t="s">
        <v>76</v>
      </c>
      <c r="BK1077" s="214">
        <f>ROUND(I1077*H1077,2)</f>
        <v>0</v>
      </c>
      <c r="BL1077" s="25" t="s">
        <v>271</v>
      </c>
      <c r="BM1077" s="25" t="s">
        <v>1495</v>
      </c>
    </row>
    <row r="1078" spans="2:51" s="15" customFormat="1" ht="13.5">
      <c r="B1078" s="283"/>
      <c r="C1078" s="284"/>
      <c r="D1078" s="217" t="s">
        <v>198</v>
      </c>
      <c r="E1078" s="285" t="s">
        <v>21</v>
      </c>
      <c r="F1078" s="286" t="s">
        <v>1481</v>
      </c>
      <c r="G1078" s="284"/>
      <c r="H1078" s="287" t="s">
        <v>21</v>
      </c>
      <c r="I1078" s="288"/>
      <c r="J1078" s="284"/>
      <c r="K1078" s="284"/>
      <c r="L1078" s="289"/>
      <c r="M1078" s="290"/>
      <c r="N1078" s="291"/>
      <c r="O1078" s="291"/>
      <c r="P1078" s="291"/>
      <c r="Q1078" s="291"/>
      <c r="R1078" s="291"/>
      <c r="S1078" s="291"/>
      <c r="T1078" s="292"/>
      <c r="AT1078" s="293" t="s">
        <v>198</v>
      </c>
      <c r="AU1078" s="293" t="s">
        <v>80</v>
      </c>
      <c r="AV1078" s="15" t="s">
        <v>76</v>
      </c>
      <c r="AW1078" s="15" t="s">
        <v>33</v>
      </c>
      <c r="AX1078" s="15" t="s">
        <v>69</v>
      </c>
      <c r="AY1078" s="293" t="s">
        <v>189</v>
      </c>
    </row>
    <row r="1079" spans="2:51" s="15" customFormat="1" ht="13.5">
      <c r="B1079" s="283"/>
      <c r="C1079" s="284"/>
      <c r="D1079" s="217" t="s">
        <v>198</v>
      </c>
      <c r="E1079" s="285" t="s">
        <v>21</v>
      </c>
      <c r="F1079" s="286" t="s">
        <v>1496</v>
      </c>
      <c r="G1079" s="284"/>
      <c r="H1079" s="287" t="s">
        <v>21</v>
      </c>
      <c r="I1079" s="288"/>
      <c r="J1079" s="284"/>
      <c r="K1079" s="284"/>
      <c r="L1079" s="289"/>
      <c r="M1079" s="290"/>
      <c r="N1079" s="291"/>
      <c r="O1079" s="291"/>
      <c r="P1079" s="291"/>
      <c r="Q1079" s="291"/>
      <c r="R1079" s="291"/>
      <c r="S1079" s="291"/>
      <c r="T1079" s="292"/>
      <c r="AT1079" s="293" t="s">
        <v>198</v>
      </c>
      <c r="AU1079" s="293" t="s">
        <v>80</v>
      </c>
      <c r="AV1079" s="15" t="s">
        <v>76</v>
      </c>
      <c r="AW1079" s="15" t="s">
        <v>33</v>
      </c>
      <c r="AX1079" s="15" t="s">
        <v>69</v>
      </c>
      <c r="AY1079" s="293" t="s">
        <v>189</v>
      </c>
    </row>
    <row r="1080" spans="2:51" s="12" customFormat="1" ht="13.5">
      <c r="B1080" s="215"/>
      <c r="C1080" s="216"/>
      <c r="D1080" s="217" t="s">
        <v>198</v>
      </c>
      <c r="E1080" s="218" t="s">
        <v>21</v>
      </c>
      <c r="F1080" s="219" t="s">
        <v>1482</v>
      </c>
      <c r="G1080" s="216"/>
      <c r="H1080" s="220">
        <v>236.3</v>
      </c>
      <c r="I1080" s="221"/>
      <c r="J1080" s="216"/>
      <c r="K1080" s="216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198</v>
      </c>
      <c r="AU1080" s="226" t="s">
        <v>80</v>
      </c>
      <c r="AV1080" s="12" t="s">
        <v>80</v>
      </c>
      <c r="AW1080" s="12" t="s">
        <v>33</v>
      </c>
      <c r="AX1080" s="12" t="s">
        <v>69</v>
      </c>
      <c r="AY1080" s="226" t="s">
        <v>189</v>
      </c>
    </row>
    <row r="1081" spans="2:51" s="12" customFormat="1" ht="13.5">
      <c r="B1081" s="215"/>
      <c r="C1081" s="216"/>
      <c r="D1081" s="217" t="s">
        <v>198</v>
      </c>
      <c r="E1081" s="218" t="s">
        <v>21</v>
      </c>
      <c r="F1081" s="219" t="s">
        <v>1483</v>
      </c>
      <c r="G1081" s="216"/>
      <c r="H1081" s="220">
        <v>207</v>
      </c>
      <c r="I1081" s="221"/>
      <c r="J1081" s="216"/>
      <c r="K1081" s="216"/>
      <c r="L1081" s="222"/>
      <c r="M1081" s="223"/>
      <c r="N1081" s="224"/>
      <c r="O1081" s="224"/>
      <c r="P1081" s="224"/>
      <c r="Q1081" s="224"/>
      <c r="R1081" s="224"/>
      <c r="S1081" s="224"/>
      <c r="T1081" s="225"/>
      <c r="AT1081" s="226" t="s">
        <v>198</v>
      </c>
      <c r="AU1081" s="226" t="s">
        <v>80</v>
      </c>
      <c r="AV1081" s="12" t="s">
        <v>80</v>
      </c>
      <c r="AW1081" s="12" t="s">
        <v>33</v>
      </c>
      <c r="AX1081" s="12" t="s">
        <v>69</v>
      </c>
      <c r="AY1081" s="226" t="s">
        <v>189</v>
      </c>
    </row>
    <row r="1082" spans="2:51" s="12" customFormat="1" ht="13.5">
      <c r="B1082" s="215"/>
      <c r="C1082" s="216"/>
      <c r="D1082" s="217" t="s">
        <v>198</v>
      </c>
      <c r="E1082" s="218" t="s">
        <v>21</v>
      </c>
      <c r="F1082" s="219" t="s">
        <v>1484</v>
      </c>
      <c r="G1082" s="216"/>
      <c r="H1082" s="220">
        <v>19.04</v>
      </c>
      <c r="I1082" s="221"/>
      <c r="J1082" s="216"/>
      <c r="K1082" s="216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198</v>
      </c>
      <c r="AU1082" s="226" t="s">
        <v>80</v>
      </c>
      <c r="AV1082" s="12" t="s">
        <v>80</v>
      </c>
      <c r="AW1082" s="12" t="s">
        <v>33</v>
      </c>
      <c r="AX1082" s="12" t="s">
        <v>69</v>
      </c>
      <c r="AY1082" s="226" t="s">
        <v>189</v>
      </c>
    </row>
    <row r="1083" spans="2:51" s="13" customFormat="1" ht="13.5">
      <c r="B1083" s="227"/>
      <c r="C1083" s="228"/>
      <c r="D1083" s="217" t="s">
        <v>198</v>
      </c>
      <c r="E1083" s="242" t="s">
        <v>21</v>
      </c>
      <c r="F1083" s="243" t="s">
        <v>200</v>
      </c>
      <c r="G1083" s="228"/>
      <c r="H1083" s="244">
        <v>462.34</v>
      </c>
      <c r="I1083" s="233"/>
      <c r="J1083" s="228"/>
      <c r="K1083" s="228"/>
      <c r="L1083" s="234"/>
      <c r="M1083" s="235"/>
      <c r="N1083" s="236"/>
      <c r="O1083" s="236"/>
      <c r="P1083" s="236"/>
      <c r="Q1083" s="236"/>
      <c r="R1083" s="236"/>
      <c r="S1083" s="236"/>
      <c r="T1083" s="237"/>
      <c r="AT1083" s="238" t="s">
        <v>198</v>
      </c>
      <c r="AU1083" s="238" t="s">
        <v>80</v>
      </c>
      <c r="AV1083" s="13" t="s">
        <v>115</v>
      </c>
      <c r="AW1083" s="13" t="s">
        <v>33</v>
      </c>
      <c r="AX1083" s="13" t="s">
        <v>69</v>
      </c>
      <c r="AY1083" s="238" t="s">
        <v>189</v>
      </c>
    </row>
    <row r="1084" spans="2:51" s="12" customFormat="1" ht="13.5">
      <c r="B1084" s="215"/>
      <c r="C1084" s="216"/>
      <c r="D1084" s="217" t="s">
        <v>198</v>
      </c>
      <c r="E1084" s="218" t="s">
        <v>21</v>
      </c>
      <c r="F1084" s="219" t="s">
        <v>1485</v>
      </c>
      <c r="G1084" s="216"/>
      <c r="H1084" s="220">
        <v>10.24</v>
      </c>
      <c r="I1084" s="221"/>
      <c r="J1084" s="216"/>
      <c r="K1084" s="216"/>
      <c r="L1084" s="222"/>
      <c r="M1084" s="223"/>
      <c r="N1084" s="224"/>
      <c r="O1084" s="224"/>
      <c r="P1084" s="224"/>
      <c r="Q1084" s="224"/>
      <c r="R1084" s="224"/>
      <c r="S1084" s="224"/>
      <c r="T1084" s="225"/>
      <c r="AT1084" s="226" t="s">
        <v>198</v>
      </c>
      <c r="AU1084" s="226" t="s">
        <v>80</v>
      </c>
      <c r="AV1084" s="12" t="s">
        <v>80</v>
      </c>
      <c r="AW1084" s="12" t="s">
        <v>33</v>
      </c>
      <c r="AX1084" s="12" t="s">
        <v>69</v>
      </c>
      <c r="AY1084" s="226" t="s">
        <v>189</v>
      </c>
    </row>
    <row r="1085" spans="2:51" s="13" customFormat="1" ht="13.5">
      <c r="B1085" s="227"/>
      <c r="C1085" s="228"/>
      <c r="D1085" s="217" t="s">
        <v>198</v>
      </c>
      <c r="E1085" s="242" t="s">
        <v>21</v>
      </c>
      <c r="F1085" s="243" t="s">
        <v>200</v>
      </c>
      <c r="G1085" s="228"/>
      <c r="H1085" s="244">
        <v>10.24</v>
      </c>
      <c r="I1085" s="233"/>
      <c r="J1085" s="228"/>
      <c r="K1085" s="228"/>
      <c r="L1085" s="234"/>
      <c r="M1085" s="235"/>
      <c r="N1085" s="236"/>
      <c r="O1085" s="236"/>
      <c r="P1085" s="236"/>
      <c r="Q1085" s="236"/>
      <c r="R1085" s="236"/>
      <c r="S1085" s="236"/>
      <c r="T1085" s="237"/>
      <c r="AT1085" s="238" t="s">
        <v>198</v>
      </c>
      <c r="AU1085" s="238" t="s">
        <v>80</v>
      </c>
      <c r="AV1085" s="13" t="s">
        <v>115</v>
      </c>
      <c r="AW1085" s="13" t="s">
        <v>33</v>
      </c>
      <c r="AX1085" s="13" t="s">
        <v>69</v>
      </c>
      <c r="AY1085" s="238" t="s">
        <v>189</v>
      </c>
    </row>
    <row r="1086" spans="2:51" s="12" customFormat="1" ht="13.5">
      <c r="B1086" s="215"/>
      <c r="C1086" s="216"/>
      <c r="D1086" s="217" t="s">
        <v>198</v>
      </c>
      <c r="E1086" s="218" t="s">
        <v>21</v>
      </c>
      <c r="F1086" s="219" t="s">
        <v>1486</v>
      </c>
      <c r="G1086" s="216"/>
      <c r="H1086" s="220">
        <v>81</v>
      </c>
      <c r="I1086" s="221"/>
      <c r="J1086" s="216"/>
      <c r="K1086" s="216"/>
      <c r="L1086" s="222"/>
      <c r="M1086" s="223"/>
      <c r="N1086" s="224"/>
      <c r="O1086" s="224"/>
      <c r="P1086" s="224"/>
      <c r="Q1086" s="224"/>
      <c r="R1086" s="224"/>
      <c r="S1086" s="224"/>
      <c r="T1086" s="225"/>
      <c r="AT1086" s="226" t="s">
        <v>198</v>
      </c>
      <c r="AU1086" s="226" t="s">
        <v>80</v>
      </c>
      <c r="AV1086" s="12" t="s">
        <v>80</v>
      </c>
      <c r="AW1086" s="12" t="s">
        <v>33</v>
      </c>
      <c r="AX1086" s="12" t="s">
        <v>69</v>
      </c>
      <c r="AY1086" s="226" t="s">
        <v>189</v>
      </c>
    </row>
    <row r="1087" spans="2:51" s="12" customFormat="1" ht="13.5">
      <c r="B1087" s="215"/>
      <c r="C1087" s="216"/>
      <c r="D1087" s="217" t="s">
        <v>198</v>
      </c>
      <c r="E1087" s="218" t="s">
        <v>21</v>
      </c>
      <c r="F1087" s="219" t="s">
        <v>1487</v>
      </c>
      <c r="G1087" s="216"/>
      <c r="H1087" s="220">
        <v>9</v>
      </c>
      <c r="I1087" s="221"/>
      <c r="J1087" s="216"/>
      <c r="K1087" s="216"/>
      <c r="L1087" s="222"/>
      <c r="M1087" s="223"/>
      <c r="N1087" s="224"/>
      <c r="O1087" s="224"/>
      <c r="P1087" s="224"/>
      <c r="Q1087" s="224"/>
      <c r="R1087" s="224"/>
      <c r="S1087" s="224"/>
      <c r="T1087" s="225"/>
      <c r="AT1087" s="226" t="s">
        <v>198</v>
      </c>
      <c r="AU1087" s="226" t="s">
        <v>80</v>
      </c>
      <c r="AV1087" s="12" t="s">
        <v>80</v>
      </c>
      <c r="AW1087" s="12" t="s">
        <v>33</v>
      </c>
      <c r="AX1087" s="12" t="s">
        <v>69</v>
      </c>
      <c r="AY1087" s="226" t="s">
        <v>189</v>
      </c>
    </row>
    <row r="1088" spans="2:51" s="13" customFormat="1" ht="13.5">
      <c r="B1088" s="227"/>
      <c r="C1088" s="228"/>
      <c r="D1088" s="217" t="s">
        <v>198</v>
      </c>
      <c r="E1088" s="242" t="s">
        <v>21</v>
      </c>
      <c r="F1088" s="243" t="s">
        <v>200</v>
      </c>
      <c r="G1088" s="228"/>
      <c r="H1088" s="244">
        <v>90</v>
      </c>
      <c r="I1088" s="233"/>
      <c r="J1088" s="228"/>
      <c r="K1088" s="228"/>
      <c r="L1088" s="234"/>
      <c r="M1088" s="235"/>
      <c r="N1088" s="236"/>
      <c r="O1088" s="236"/>
      <c r="P1088" s="236"/>
      <c r="Q1088" s="236"/>
      <c r="R1088" s="236"/>
      <c r="S1088" s="236"/>
      <c r="T1088" s="237"/>
      <c r="AT1088" s="238" t="s">
        <v>198</v>
      </c>
      <c r="AU1088" s="238" t="s">
        <v>80</v>
      </c>
      <c r="AV1088" s="13" t="s">
        <v>115</v>
      </c>
      <c r="AW1088" s="13" t="s">
        <v>33</v>
      </c>
      <c r="AX1088" s="13" t="s">
        <v>69</v>
      </c>
      <c r="AY1088" s="238" t="s">
        <v>189</v>
      </c>
    </row>
    <row r="1089" spans="2:51" s="14" customFormat="1" ht="13.5">
      <c r="B1089" s="245"/>
      <c r="C1089" s="246"/>
      <c r="D1089" s="229" t="s">
        <v>198</v>
      </c>
      <c r="E1089" s="247" t="s">
        <v>21</v>
      </c>
      <c r="F1089" s="248" t="s">
        <v>239</v>
      </c>
      <c r="G1089" s="246"/>
      <c r="H1089" s="249">
        <v>562.58</v>
      </c>
      <c r="I1089" s="250"/>
      <c r="J1089" s="246"/>
      <c r="K1089" s="246"/>
      <c r="L1089" s="251"/>
      <c r="M1089" s="252"/>
      <c r="N1089" s="253"/>
      <c r="O1089" s="253"/>
      <c r="P1089" s="253"/>
      <c r="Q1089" s="253"/>
      <c r="R1089" s="253"/>
      <c r="S1089" s="253"/>
      <c r="T1089" s="254"/>
      <c r="AT1089" s="255" t="s">
        <v>198</v>
      </c>
      <c r="AU1089" s="255" t="s">
        <v>80</v>
      </c>
      <c r="AV1089" s="14" t="s">
        <v>196</v>
      </c>
      <c r="AW1089" s="14" t="s">
        <v>33</v>
      </c>
      <c r="AX1089" s="14" t="s">
        <v>76</v>
      </c>
      <c r="AY1089" s="255" t="s">
        <v>189</v>
      </c>
    </row>
    <row r="1090" spans="2:65" s="1" customFormat="1" ht="22.5" customHeight="1">
      <c r="B1090" s="42"/>
      <c r="C1090" s="256" t="s">
        <v>1497</v>
      </c>
      <c r="D1090" s="256" t="s">
        <v>293</v>
      </c>
      <c r="E1090" s="257" t="s">
        <v>1498</v>
      </c>
      <c r="F1090" s="258" t="s">
        <v>1499</v>
      </c>
      <c r="G1090" s="259" t="s">
        <v>194</v>
      </c>
      <c r="H1090" s="260">
        <v>646.967</v>
      </c>
      <c r="I1090" s="261"/>
      <c r="J1090" s="262">
        <f>ROUND(I1090*H1090,2)</f>
        <v>0</v>
      </c>
      <c r="K1090" s="258" t="s">
        <v>195</v>
      </c>
      <c r="L1090" s="263"/>
      <c r="M1090" s="264" t="s">
        <v>21</v>
      </c>
      <c r="N1090" s="265" t="s">
        <v>40</v>
      </c>
      <c r="O1090" s="43"/>
      <c r="P1090" s="212">
        <f>O1090*H1090</f>
        <v>0</v>
      </c>
      <c r="Q1090" s="212">
        <v>0.003</v>
      </c>
      <c r="R1090" s="212">
        <f>Q1090*H1090</f>
        <v>1.940901</v>
      </c>
      <c r="S1090" s="212">
        <v>0</v>
      </c>
      <c r="T1090" s="213">
        <f>S1090*H1090</f>
        <v>0</v>
      </c>
      <c r="AR1090" s="25" t="s">
        <v>355</v>
      </c>
      <c r="AT1090" s="25" t="s">
        <v>293</v>
      </c>
      <c r="AU1090" s="25" t="s">
        <v>80</v>
      </c>
      <c r="AY1090" s="25" t="s">
        <v>189</v>
      </c>
      <c r="BE1090" s="214">
        <f>IF(N1090="základní",J1090,0)</f>
        <v>0</v>
      </c>
      <c r="BF1090" s="214">
        <f>IF(N1090="snížená",J1090,0)</f>
        <v>0</v>
      </c>
      <c r="BG1090" s="214">
        <f>IF(N1090="zákl. přenesená",J1090,0)</f>
        <v>0</v>
      </c>
      <c r="BH1090" s="214">
        <f>IF(N1090="sníž. přenesená",J1090,0)</f>
        <v>0</v>
      </c>
      <c r="BI1090" s="214">
        <f>IF(N1090="nulová",J1090,0)</f>
        <v>0</v>
      </c>
      <c r="BJ1090" s="25" t="s">
        <v>76</v>
      </c>
      <c r="BK1090" s="214">
        <f>ROUND(I1090*H1090,2)</f>
        <v>0</v>
      </c>
      <c r="BL1090" s="25" t="s">
        <v>271</v>
      </c>
      <c r="BM1090" s="25" t="s">
        <v>1500</v>
      </c>
    </row>
    <row r="1091" spans="2:51" s="15" customFormat="1" ht="13.5">
      <c r="B1091" s="283"/>
      <c r="C1091" s="284"/>
      <c r="D1091" s="217" t="s">
        <v>198</v>
      </c>
      <c r="E1091" s="285" t="s">
        <v>21</v>
      </c>
      <c r="F1091" s="286" t="s">
        <v>1481</v>
      </c>
      <c r="G1091" s="284"/>
      <c r="H1091" s="287" t="s">
        <v>21</v>
      </c>
      <c r="I1091" s="288"/>
      <c r="J1091" s="284"/>
      <c r="K1091" s="284"/>
      <c r="L1091" s="289"/>
      <c r="M1091" s="290"/>
      <c r="N1091" s="291"/>
      <c r="O1091" s="291"/>
      <c r="P1091" s="291"/>
      <c r="Q1091" s="291"/>
      <c r="R1091" s="291"/>
      <c r="S1091" s="291"/>
      <c r="T1091" s="292"/>
      <c r="AT1091" s="293" t="s">
        <v>198</v>
      </c>
      <c r="AU1091" s="293" t="s">
        <v>80</v>
      </c>
      <c r="AV1091" s="15" t="s">
        <v>76</v>
      </c>
      <c r="AW1091" s="15" t="s">
        <v>33</v>
      </c>
      <c r="AX1091" s="15" t="s">
        <v>69</v>
      </c>
      <c r="AY1091" s="293" t="s">
        <v>189</v>
      </c>
    </row>
    <row r="1092" spans="2:51" s="15" customFormat="1" ht="13.5">
      <c r="B1092" s="283"/>
      <c r="C1092" s="284"/>
      <c r="D1092" s="217" t="s">
        <v>198</v>
      </c>
      <c r="E1092" s="285" t="s">
        <v>21</v>
      </c>
      <c r="F1092" s="286" t="s">
        <v>1496</v>
      </c>
      <c r="G1092" s="284"/>
      <c r="H1092" s="287" t="s">
        <v>21</v>
      </c>
      <c r="I1092" s="288"/>
      <c r="J1092" s="284"/>
      <c r="K1092" s="284"/>
      <c r="L1092" s="289"/>
      <c r="M1092" s="290"/>
      <c r="N1092" s="291"/>
      <c r="O1092" s="291"/>
      <c r="P1092" s="291"/>
      <c r="Q1092" s="291"/>
      <c r="R1092" s="291"/>
      <c r="S1092" s="291"/>
      <c r="T1092" s="292"/>
      <c r="AT1092" s="293" t="s">
        <v>198</v>
      </c>
      <c r="AU1092" s="293" t="s">
        <v>80</v>
      </c>
      <c r="AV1092" s="15" t="s">
        <v>76</v>
      </c>
      <c r="AW1092" s="15" t="s">
        <v>33</v>
      </c>
      <c r="AX1092" s="15" t="s">
        <v>69</v>
      </c>
      <c r="AY1092" s="293" t="s">
        <v>189</v>
      </c>
    </row>
    <row r="1093" spans="2:51" s="12" customFormat="1" ht="13.5">
      <c r="B1093" s="215"/>
      <c r="C1093" s="216"/>
      <c r="D1093" s="217" t="s">
        <v>198</v>
      </c>
      <c r="E1093" s="218" t="s">
        <v>21</v>
      </c>
      <c r="F1093" s="219" t="s">
        <v>1482</v>
      </c>
      <c r="G1093" s="216"/>
      <c r="H1093" s="220">
        <v>236.3</v>
      </c>
      <c r="I1093" s="221"/>
      <c r="J1093" s="216"/>
      <c r="K1093" s="216"/>
      <c r="L1093" s="222"/>
      <c r="M1093" s="223"/>
      <c r="N1093" s="224"/>
      <c r="O1093" s="224"/>
      <c r="P1093" s="224"/>
      <c r="Q1093" s="224"/>
      <c r="R1093" s="224"/>
      <c r="S1093" s="224"/>
      <c r="T1093" s="225"/>
      <c r="AT1093" s="226" t="s">
        <v>198</v>
      </c>
      <c r="AU1093" s="226" t="s">
        <v>80</v>
      </c>
      <c r="AV1093" s="12" t="s">
        <v>80</v>
      </c>
      <c r="AW1093" s="12" t="s">
        <v>33</v>
      </c>
      <c r="AX1093" s="12" t="s">
        <v>69</v>
      </c>
      <c r="AY1093" s="226" t="s">
        <v>189</v>
      </c>
    </row>
    <row r="1094" spans="2:51" s="12" customFormat="1" ht="13.5">
      <c r="B1094" s="215"/>
      <c r="C1094" s="216"/>
      <c r="D1094" s="217" t="s">
        <v>198</v>
      </c>
      <c r="E1094" s="218" t="s">
        <v>21</v>
      </c>
      <c r="F1094" s="219" t="s">
        <v>1483</v>
      </c>
      <c r="G1094" s="216"/>
      <c r="H1094" s="220">
        <v>207</v>
      </c>
      <c r="I1094" s="221"/>
      <c r="J1094" s="216"/>
      <c r="K1094" s="216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198</v>
      </c>
      <c r="AU1094" s="226" t="s">
        <v>80</v>
      </c>
      <c r="AV1094" s="12" t="s">
        <v>80</v>
      </c>
      <c r="AW1094" s="12" t="s">
        <v>33</v>
      </c>
      <c r="AX1094" s="12" t="s">
        <v>69</v>
      </c>
      <c r="AY1094" s="226" t="s">
        <v>189</v>
      </c>
    </row>
    <row r="1095" spans="2:51" s="12" customFormat="1" ht="13.5">
      <c r="B1095" s="215"/>
      <c r="C1095" s="216"/>
      <c r="D1095" s="217" t="s">
        <v>198</v>
      </c>
      <c r="E1095" s="218" t="s">
        <v>21</v>
      </c>
      <c r="F1095" s="219" t="s">
        <v>1484</v>
      </c>
      <c r="G1095" s="216"/>
      <c r="H1095" s="220">
        <v>19.04</v>
      </c>
      <c r="I1095" s="221"/>
      <c r="J1095" s="216"/>
      <c r="K1095" s="216"/>
      <c r="L1095" s="222"/>
      <c r="M1095" s="223"/>
      <c r="N1095" s="224"/>
      <c r="O1095" s="224"/>
      <c r="P1095" s="224"/>
      <c r="Q1095" s="224"/>
      <c r="R1095" s="224"/>
      <c r="S1095" s="224"/>
      <c r="T1095" s="225"/>
      <c r="AT1095" s="226" t="s">
        <v>198</v>
      </c>
      <c r="AU1095" s="226" t="s">
        <v>80</v>
      </c>
      <c r="AV1095" s="12" t="s">
        <v>80</v>
      </c>
      <c r="AW1095" s="12" t="s">
        <v>33</v>
      </c>
      <c r="AX1095" s="12" t="s">
        <v>69</v>
      </c>
      <c r="AY1095" s="226" t="s">
        <v>189</v>
      </c>
    </row>
    <row r="1096" spans="2:51" s="13" customFormat="1" ht="13.5">
      <c r="B1096" s="227"/>
      <c r="C1096" s="228"/>
      <c r="D1096" s="217" t="s">
        <v>198</v>
      </c>
      <c r="E1096" s="242" t="s">
        <v>21</v>
      </c>
      <c r="F1096" s="243" t="s">
        <v>200</v>
      </c>
      <c r="G1096" s="228"/>
      <c r="H1096" s="244">
        <v>462.34</v>
      </c>
      <c r="I1096" s="233"/>
      <c r="J1096" s="228"/>
      <c r="K1096" s="228"/>
      <c r="L1096" s="234"/>
      <c r="M1096" s="235"/>
      <c r="N1096" s="236"/>
      <c r="O1096" s="236"/>
      <c r="P1096" s="236"/>
      <c r="Q1096" s="236"/>
      <c r="R1096" s="236"/>
      <c r="S1096" s="236"/>
      <c r="T1096" s="237"/>
      <c r="AT1096" s="238" t="s">
        <v>198</v>
      </c>
      <c r="AU1096" s="238" t="s">
        <v>80</v>
      </c>
      <c r="AV1096" s="13" t="s">
        <v>115</v>
      </c>
      <c r="AW1096" s="13" t="s">
        <v>33</v>
      </c>
      <c r="AX1096" s="13" t="s">
        <v>69</v>
      </c>
      <c r="AY1096" s="238" t="s">
        <v>189</v>
      </c>
    </row>
    <row r="1097" spans="2:51" s="12" customFormat="1" ht="13.5">
      <c r="B1097" s="215"/>
      <c r="C1097" s="216"/>
      <c r="D1097" s="217" t="s">
        <v>198</v>
      </c>
      <c r="E1097" s="218" t="s">
        <v>21</v>
      </c>
      <c r="F1097" s="219" t="s">
        <v>1485</v>
      </c>
      <c r="G1097" s="216"/>
      <c r="H1097" s="220">
        <v>10.24</v>
      </c>
      <c r="I1097" s="221"/>
      <c r="J1097" s="216"/>
      <c r="K1097" s="216"/>
      <c r="L1097" s="222"/>
      <c r="M1097" s="223"/>
      <c r="N1097" s="224"/>
      <c r="O1097" s="224"/>
      <c r="P1097" s="224"/>
      <c r="Q1097" s="224"/>
      <c r="R1097" s="224"/>
      <c r="S1097" s="224"/>
      <c r="T1097" s="225"/>
      <c r="AT1097" s="226" t="s">
        <v>198</v>
      </c>
      <c r="AU1097" s="226" t="s">
        <v>80</v>
      </c>
      <c r="AV1097" s="12" t="s">
        <v>80</v>
      </c>
      <c r="AW1097" s="12" t="s">
        <v>33</v>
      </c>
      <c r="AX1097" s="12" t="s">
        <v>69</v>
      </c>
      <c r="AY1097" s="226" t="s">
        <v>189</v>
      </c>
    </row>
    <row r="1098" spans="2:51" s="13" customFormat="1" ht="13.5">
      <c r="B1098" s="227"/>
      <c r="C1098" s="228"/>
      <c r="D1098" s="217" t="s">
        <v>198</v>
      </c>
      <c r="E1098" s="242" t="s">
        <v>21</v>
      </c>
      <c r="F1098" s="243" t="s">
        <v>200</v>
      </c>
      <c r="G1098" s="228"/>
      <c r="H1098" s="244">
        <v>10.24</v>
      </c>
      <c r="I1098" s="233"/>
      <c r="J1098" s="228"/>
      <c r="K1098" s="228"/>
      <c r="L1098" s="234"/>
      <c r="M1098" s="235"/>
      <c r="N1098" s="236"/>
      <c r="O1098" s="236"/>
      <c r="P1098" s="236"/>
      <c r="Q1098" s="236"/>
      <c r="R1098" s="236"/>
      <c r="S1098" s="236"/>
      <c r="T1098" s="237"/>
      <c r="AT1098" s="238" t="s">
        <v>198</v>
      </c>
      <c r="AU1098" s="238" t="s">
        <v>80</v>
      </c>
      <c r="AV1098" s="13" t="s">
        <v>115</v>
      </c>
      <c r="AW1098" s="13" t="s">
        <v>33</v>
      </c>
      <c r="AX1098" s="13" t="s">
        <v>69</v>
      </c>
      <c r="AY1098" s="238" t="s">
        <v>189</v>
      </c>
    </row>
    <row r="1099" spans="2:51" s="12" customFormat="1" ht="13.5">
      <c r="B1099" s="215"/>
      <c r="C1099" s="216"/>
      <c r="D1099" s="217" t="s">
        <v>198</v>
      </c>
      <c r="E1099" s="218" t="s">
        <v>21</v>
      </c>
      <c r="F1099" s="219" t="s">
        <v>1486</v>
      </c>
      <c r="G1099" s="216"/>
      <c r="H1099" s="220">
        <v>81</v>
      </c>
      <c r="I1099" s="221"/>
      <c r="J1099" s="216"/>
      <c r="K1099" s="216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198</v>
      </c>
      <c r="AU1099" s="226" t="s">
        <v>80</v>
      </c>
      <c r="AV1099" s="12" t="s">
        <v>80</v>
      </c>
      <c r="AW1099" s="12" t="s">
        <v>33</v>
      </c>
      <c r="AX1099" s="12" t="s">
        <v>69</v>
      </c>
      <c r="AY1099" s="226" t="s">
        <v>189</v>
      </c>
    </row>
    <row r="1100" spans="2:51" s="12" customFormat="1" ht="13.5">
      <c r="B1100" s="215"/>
      <c r="C1100" s="216"/>
      <c r="D1100" s="217" t="s">
        <v>198</v>
      </c>
      <c r="E1100" s="218" t="s">
        <v>21</v>
      </c>
      <c r="F1100" s="219" t="s">
        <v>1487</v>
      </c>
      <c r="G1100" s="216"/>
      <c r="H1100" s="220">
        <v>9</v>
      </c>
      <c r="I1100" s="221"/>
      <c r="J1100" s="216"/>
      <c r="K1100" s="216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198</v>
      </c>
      <c r="AU1100" s="226" t="s">
        <v>80</v>
      </c>
      <c r="AV1100" s="12" t="s">
        <v>80</v>
      </c>
      <c r="AW1100" s="12" t="s">
        <v>33</v>
      </c>
      <c r="AX1100" s="12" t="s">
        <v>69</v>
      </c>
      <c r="AY1100" s="226" t="s">
        <v>189</v>
      </c>
    </row>
    <row r="1101" spans="2:51" s="13" customFormat="1" ht="13.5">
      <c r="B1101" s="227"/>
      <c r="C1101" s="228"/>
      <c r="D1101" s="217" t="s">
        <v>198</v>
      </c>
      <c r="E1101" s="242" t="s">
        <v>21</v>
      </c>
      <c r="F1101" s="243" t="s">
        <v>200</v>
      </c>
      <c r="G1101" s="228"/>
      <c r="H1101" s="244">
        <v>90</v>
      </c>
      <c r="I1101" s="233"/>
      <c r="J1101" s="228"/>
      <c r="K1101" s="228"/>
      <c r="L1101" s="234"/>
      <c r="M1101" s="235"/>
      <c r="N1101" s="236"/>
      <c r="O1101" s="236"/>
      <c r="P1101" s="236"/>
      <c r="Q1101" s="236"/>
      <c r="R1101" s="236"/>
      <c r="S1101" s="236"/>
      <c r="T1101" s="237"/>
      <c r="AT1101" s="238" t="s">
        <v>198</v>
      </c>
      <c r="AU1101" s="238" t="s">
        <v>80</v>
      </c>
      <c r="AV1101" s="13" t="s">
        <v>115</v>
      </c>
      <c r="AW1101" s="13" t="s">
        <v>33</v>
      </c>
      <c r="AX1101" s="13" t="s">
        <v>69</v>
      </c>
      <c r="AY1101" s="238" t="s">
        <v>189</v>
      </c>
    </row>
    <row r="1102" spans="2:51" s="14" customFormat="1" ht="13.5">
      <c r="B1102" s="245"/>
      <c r="C1102" s="246"/>
      <c r="D1102" s="217" t="s">
        <v>198</v>
      </c>
      <c r="E1102" s="280" t="s">
        <v>21</v>
      </c>
      <c r="F1102" s="281" t="s">
        <v>239</v>
      </c>
      <c r="G1102" s="246"/>
      <c r="H1102" s="282">
        <v>562.58</v>
      </c>
      <c r="I1102" s="250"/>
      <c r="J1102" s="246"/>
      <c r="K1102" s="246"/>
      <c r="L1102" s="251"/>
      <c r="M1102" s="252"/>
      <c r="N1102" s="253"/>
      <c r="O1102" s="253"/>
      <c r="P1102" s="253"/>
      <c r="Q1102" s="253"/>
      <c r="R1102" s="253"/>
      <c r="S1102" s="253"/>
      <c r="T1102" s="254"/>
      <c r="AT1102" s="255" t="s">
        <v>198</v>
      </c>
      <c r="AU1102" s="255" t="s">
        <v>80</v>
      </c>
      <c r="AV1102" s="14" t="s">
        <v>196</v>
      </c>
      <c r="AW1102" s="14" t="s">
        <v>33</v>
      </c>
      <c r="AX1102" s="14" t="s">
        <v>69</v>
      </c>
      <c r="AY1102" s="255" t="s">
        <v>189</v>
      </c>
    </row>
    <row r="1103" spans="2:51" s="12" customFormat="1" ht="13.5">
      <c r="B1103" s="215"/>
      <c r="C1103" s="216"/>
      <c r="D1103" s="229" t="s">
        <v>198</v>
      </c>
      <c r="E1103" s="239" t="s">
        <v>21</v>
      </c>
      <c r="F1103" s="240" t="s">
        <v>1501</v>
      </c>
      <c r="G1103" s="216"/>
      <c r="H1103" s="241">
        <v>646.967</v>
      </c>
      <c r="I1103" s="221"/>
      <c r="J1103" s="216"/>
      <c r="K1103" s="216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198</v>
      </c>
      <c r="AU1103" s="226" t="s">
        <v>80</v>
      </c>
      <c r="AV1103" s="12" t="s">
        <v>80</v>
      </c>
      <c r="AW1103" s="12" t="s">
        <v>33</v>
      </c>
      <c r="AX1103" s="12" t="s">
        <v>76</v>
      </c>
      <c r="AY1103" s="226" t="s">
        <v>189</v>
      </c>
    </row>
    <row r="1104" spans="2:65" s="1" customFormat="1" ht="22.5" customHeight="1">
      <c r="B1104" s="42"/>
      <c r="C1104" s="203" t="s">
        <v>1502</v>
      </c>
      <c r="D1104" s="203" t="s">
        <v>191</v>
      </c>
      <c r="E1104" s="204" t="s">
        <v>1503</v>
      </c>
      <c r="F1104" s="205" t="s">
        <v>1504</v>
      </c>
      <c r="G1104" s="206" t="s">
        <v>194</v>
      </c>
      <c r="H1104" s="207">
        <v>1125.16</v>
      </c>
      <c r="I1104" s="208"/>
      <c r="J1104" s="209">
        <f>ROUND(I1104*H1104,2)</f>
        <v>0</v>
      </c>
      <c r="K1104" s="205" t="s">
        <v>195</v>
      </c>
      <c r="L1104" s="62"/>
      <c r="M1104" s="210" t="s">
        <v>21</v>
      </c>
      <c r="N1104" s="211" t="s">
        <v>40</v>
      </c>
      <c r="O1104" s="43"/>
      <c r="P1104" s="212">
        <f>O1104*H1104</f>
        <v>0</v>
      </c>
      <c r="Q1104" s="212">
        <v>0.00088</v>
      </c>
      <c r="R1104" s="212">
        <f>Q1104*H1104</f>
        <v>0.9901408000000002</v>
      </c>
      <c r="S1104" s="212">
        <v>0</v>
      </c>
      <c r="T1104" s="213">
        <f>S1104*H1104</f>
        <v>0</v>
      </c>
      <c r="AR1104" s="25" t="s">
        <v>271</v>
      </c>
      <c r="AT1104" s="25" t="s">
        <v>191</v>
      </c>
      <c r="AU1104" s="25" t="s">
        <v>80</v>
      </c>
      <c r="AY1104" s="25" t="s">
        <v>189</v>
      </c>
      <c r="BE1104" s="214">
        <f>IF(N1104="základní",J1104,0)</f>
        <v>0</v>
      </c>
      <c r="BF1104" s="214">
        <f>IF(N1104="snížená",J1104,0)</f>
        <v>0</v>
      </c>
      <c r="BG1104" s="214">
        <f>IF(N1104="zákl. přenesená",J1104,0)</f>
        <v>0</v>
      </c>
      <c r="BH1104" s="214">
        <f>IF(N1104="sníž. přenesená",J1104,0)</f>
        <v>0</v>
      </c>
      <c r="BI1104" s="214">
        <f>IF(N1104="nulová",J1104,0)</f>
        <v>0</v>
      </c>
      <c r="BJ1104" s="25" t="s">
        <v>76</v>
      </c>
      <c r="BK1104" s="214">
        <f>ROUND(I1104*H1104,2)</f>
        <v>0</v>
      </c>
      <c r="BL1104" s="25" t="s">
        <v>271</v>
      </c>
      <c r="BM1104" s="25" t="s">
        <v>1505</v>
      </c>
    </row>
    <row r="1105" spans="2:51" s="15" customFormat="1" ht="13.5">
      <c r="B1105" s="283"/>
      <c r="C1105" s="284"/>
      <c r="D1105" s="217" t="s">
        <v>198</v>
      </c>
      <c r="E1105" s="285" t="s">
        <v>21</v>
      </c>
      <c r="F1105" s="286" t="s">
        <v>1481</v>
      </c>
      <c r="G1105" s="284"/>
      <c r="H1105" s="287" t="s">
        <v>21</v>
      </c>
      <c r="I1105" s="288"/>
      <c r="J1105" s="284"/>
      <c r="K1105" s="284"/>
      <c r="L1105" s="289"/>
      <c r="M1105" s="290"/>
      <c r="N1105" s="291"/>
      <c r="O1105" s="291"/>
      <c r="P1105" s="291"/>
      <c r="Q1105" s="291"/>
      <c r="R1105" s="291"/>
      <c r="S1105" s="291"/>
      <c r="T1105" s="292"/>
      <c r="AT1105" s="293" t="s">
        <v>198</v>
      </c>
      <c r="AU1105" s="293" t="s">
        <v>80</v>
      </c>
      <c r="AV1105" s="15" t="s">
        <v>76</v>
      </c>
      <c r="AW1105" s="15" t="s">
        <v>33</v>
      </c>
      <c r="AX1105" s="15" t="s">
        <v>69</v>
      </c>
      <c r="AY1105" s="293" t="s">
        <v>189</v>
      </c>
    </row>
    <row r="1106" spans="2:51" s="15" customFormat="1" ht="13.5">
      <c r="B1106" s="283"/>
      <c r="C1106" s="284"/>
      <c r="D1106" s="217" t="s">
        <v>198</v>
      </c>
      <c r="E1106" s="285" t="s">
        <v>21</v>
      </c>
      <c r="F1106" s="286" t="s">
        <v>1506</v>
      </c>
      <c r="G1106" s="284"/>
      <c r="H1106" s="287" t="s">
        <v>21</v>
      </c>
      <c r="I1106" s="288"/>
      <c r="J1106" s="284"/>
      <c r="K1106" s="284"/>
      <c r="L1106" s="289"/>
      <c r="M1106" s="290"/>
      <c r="N1106" s="291"/>
      <c r="O1106" s="291"/>
      <c r="P1106" s="291"/>
      <c r="Q1106" s="291"/>
      <c r="R1106" s="291"/>
      <c r="S1106" s="291"/>
      <c r="T1106" s="292"/>
      <c r="AT1106" s="293" t="s">
        <v>198</v>
      </c>
      <c r="AU1106" s="293" t="s">
        <v>80</v>
      </c>
      <c r="AV1106" s="15" t="s">
        <v>76</v>
      </c>
      <c r="AW1106" s="15" t="s">
        <v>33</v>
      </c>
      <c r="AX1106" s="15" t="s">
        <v>69</v>
      </c>
      <c r="AY1106" s="293" t="s">
        <v>189</v>
      </c>
    </row>
    <row r="1107" spans="2:51" s="12" customFormat="1" ht="13.5">
      <c r="B1107" s="215"/>
      <c r="C1107" s="216"/>
      <c r="D1107" s="217" t="s">
        <v>198</v>
      </c>
      <c r="E1107" s="218" t="s">
        <v>21</v>
      </c>
      <c r="F1107" s="219" t="s">
        <v>1482</v>
      </c>
      <c r="G1107" s="216"/>
      <c r="H1107" s="220">
        <v>236.3</v>
      </c>
      <c r="I1107" s="221"/>
      <c r="J1107" s="216"/>
      <c r="K1107" s="216"/>
      <c r="L1107" s="222"/>
      <c r="M1107" s="223"/>
      <c r="N1107" s="224"/>
      <c r="O1107" s="224"/>
      <c r="P1107" s="224"/>
      <c r="Q1107" s="224"/>
      <c r="R1107" s="224"/>
      <c r="S1107" s="224"/>
      <c r="T1107" s="225"/>
      <c r="AT1107" s="226" t="s">
        <v>198</v>
      </c>
      <c r="AU1107" s="226" t="s">
        <v>80</v>
      </c>
      <c r="AV1107" s="12" t="s">
        <v>80</v>
      </c>
      <c r="AW1107" s="12" t="s">
        <v>33</v>
      </c>
      <c r="AX1107" s="12" t="s">
        <v>69</v>
      </c>
      <c r="AY1107" s="226" t="s">
        <v>189</v>
      </c>
    </row>
    <row r="1108" spans="2:51" s="12" customFormat="1" ht="13.5">
      <c r="B1108" s="215"/>
      <c r="C1108" s="216"/>
      <c r="D1108" s="217" t="s">
        <v>198</v>
      </c>
      <c r="E1108" s="218" t="s">
        <v>21</v>
      </c>
      <c r="F1108" s="219" t="s">
        <v>1483</v>
      </c>
      <c r="G1108" s="216"/>
      <c r="H1108" s="220">
        <v>207</v>
      </c>
      <c r="I1108" s="221"/>
      <c r="J1108" s="216"/>
      <c r="K1108" s="216"/>
      <c r="L1108" s="222"/>
      <c r="M1108" s="223"/>
      <c r="N1108" s="224"/>
      <c r="O1108" s="224"/>
      <c r="P1108" s="224"/>
      <c r="Q1108" s="224"/>
      <c r="R1108" s="224"/>
      <c r="S1108" s="224"/>
      <c r="T1108" s="225"/>
      <c r="AT1108" s="226" t="s">
        <v>198</v>
      </c>
      <c r="AU1108" s="226" t="s">
        <v>80</v>
      </c>
      <c r="AV1108" s="12" t="s">
        <v>80</v>
      </c>
      <c r="AW1108" s="12" t="s">
        <v>33</v>
      </c>
      <c r="AX1108" s="12" t="s">
        <v>69</v>
      </c>
      <c r="AY1108" s="226" t="s">
        <v>189</v>
      </c>
    </row>
    <row r="1109" spans="2:51" s="12" customFormat="1" ht="13.5">
      <c r="B1109" s="215"/>
      <c r="C1109" s="216"/>
      <c r="D1109" s="217" t="s">
        <v>198</v>
      </c>
      <c r="E1109" s="218" t="s">
        <v>21</v>
      </c>
      <c r="F1109" s="219" t="s">
        <v>1484</v>
      </c>
      <c r="G1109" s="216"/>
      <c r="H1109" s="220">
        <v>19.04</v>
      </c>
      <c r="I1109" s="221"/>
      <c r="J1109" s="216"/>
      <c r="K1109" s="216"/>
      <c r="L1109" s="222"/>
      <c r="M1109" s="223"/>
      <c r="N1109" s="224"/>
      <c r="O1109" s="224"/>
      <c r="P1109" s="224"/>
      <c r="Q1109" s="224"/>
      <c r="R1109" s="224"/>
      <c r="S1109" s="224"/>
      <c r="T1109" s="225"/>
      <c r="AT1109" s="226" t="s">
        <v>198</v>
      </c>
      <c r="AU1109" s="226" t="s">
        <v>80</v>
      </c>
      <c r="AV1109" s="12" t="s">
        <v>80</v>
      </c>
      <c r="AW1109" s="12" t="s">
        <v>33</v>
      </c>
      <c r="AX1109" s="12" t="s">
        <v>69</v>
      </c>
      <c r="AY1109" s="226" t="s">
        <v>189</v>
      </c>
    </row>
    <row r="1110" spans="2:51" s="13" customFormat="1" ht="13.5">
      <c r="B1110" s="227"/>
      <c r="C1110" s="228"/>
      <c r="D1110" s="217" t="s">
        <v>198</v>
      </c>
      <c r="E1110" s="242" t="s">
        <v>21</v>
      </c>
      <c r="F1110" s="243" t="s">
        <v>200</v>
      </c>
      <c r="G1110" s="228"/>
      <c r="H1110" s="244">
        <v>462.34</v>
      </c>
      <c r="I1110" s="233"/>
      <c r="J1110" s="228"/>
      <c r="K1110" s="228"/>
      <c r="L1110" s="234"/>
      <c r="M1110" s="235"/>
      <c r="N1110" s="236"/>
      <c r="O1110" s="236"/>
      <c r="P1110" s="236"/>
      <c r="Q1110" s="236"/>
      <c r="R1110" s="236"/>
      <c r="S1110" s="236"/>
      <c r="T1110" s="237"/>
      <c r="AT1110" s="238" t="s">
        <v>198</v>
      </c>
      <c r="AU1110" s="238" t="s">
        <v>80</v>
      </c>
      <c r="AV1110" s="13" t="s">
        <v>115</v>
      </c>
      <c r="AW1110" s="13" t="s">
        <v>33</v>
      </c>
      <c r="AX1110" s="13" t="s">
        <v>69</v>
      </c>
      <c r="AY1110" s="238" t="s">
        <v>189</v>
      </c>
    </row>
    <row r="1111" spans="2:51" s="12" customFormat="1" ht="13.5">
      <c r="B1111" s="215"/>
      <c r="C1111" s="216"/>
      <c r="D1111" s="217" t="s">
        <v>198</v>
      </c>
      <c r="E1111" s="218" t="s">
        <v>21</v>
      </c>
      <c r="F1111" s="219" t="s">
        <v>1485</v>
      </c>
      <c r="G1111" s="216"/>
      <c r="H1111" s="220">
        <v>10.24</v>
      </c>
      <c r="I1111" s="221"/>
      <c r="J1111" s="216"/>
      <c r="K1111" s="216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198</v>
      </c>
      <c r="AU1111" s="226" t="s">
        <v>80</v>
      </c>
      <c r="AV1111" s="12" t="s">
        <v>80</v>
      </c>
      <c r="AW1111" s="12" t="s">
        <v>33</v>
      </c>
      <c r="AX1111" s="12" t="s">
        <v>69</v>
      </c>
      <c r="AY1111" s="226" t="s">
        <v>189</v>
      </c>
    </row>
    <row r="1112" spans="2:51" s="13" customFormat="1" ht="13.5">
      <c r="B1112" s="227"/>
      <c r="C1112" s="228"/>
      <c r="D1112" s="217" t="s">
        <v>198</v>
      </c>
      <c r="E1112" s="242" t="s">
        <v>21</v>
      </c>
      <c r="F1112" s="243" t="s">
        <v>200</v>
      </c>
      <c r="G1112" s="228"/>
      <c r="H1112" s="244">
        <v>10.24</v>
      </c>
      <c r="I1112" s="233"/>
      <c r="J1112" s="228"/>
      <c r="K1112" s="228"/>
      <c r="L1112" s="234"/>
      <c r="M1112" s="235"/>
      <c r="N1112" s="236"/>
      <c r="O1112" s="236"/>
      <c r="P1112" s="236"/>
      <c r="Q1112" s="236"/>
      <c r="R1112" s="236"/>
      <c r="S1112" s="236"/>
      <c r="T1112" s="237"/>
      <c r="AT1112" s="238" t="s">
        <v>198</v>
      </c>
      <c r="AU1112" s="238" t="s">
        <v>80</v>
      </c>
      <c r="AV1112" s="13" t="s">
        <v>115</v>
      </c>
      <c r="AW1112" s="13" t="s">
        <v>33</v>
      </c>
      <c r="AX1112" s="13" t="s">
        <v>69</v>
      </c>
      <c r="AY1112" s="238" t="s">
        <v>189</v>
      </c>
    </row>
    <row r="1113" spans="2:51" s="12" customFormat="1" ht="13.5">
      <c r="B1113" s="215"/>
      <c r="C1113" s="216"/>
      <c r="D1113" s="217" t="s">
        <v>198</v>
      </c>
      <c r="E1113" s="218" t="s">
        <v>21</v>
      </c>
      <c r="F1113" s="219" t="s">
        <v>1486</v>
      </c>
      <c r="G1113" s="216"/>
      <c r="H1113" s="220">
        <v>81</v>
      </c>
      <c r="I1113" s="221"/>
      <c r="J1113" s="216"/>
      <c r="K1113" s="216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198</v>
      </c>
      <c r="AU1113" s="226" t="s">
        <v>80</v>
      </c>
      <c r="AV1113" s="12" t="s">
        <v>80</v>
      </c>
      <c r="AW1113" s="12" t="s">
        <v>33</v>
      </c>
      <c r="AX1113" s="12" t="s">
        <v>69</v>
      </c>
      <c r="AY1113" s="226" t="s">
        <v>189</v>
      </c>
    </row>
    <row r="1114" spans="2:51" s="12" customFormat="1" ht="13.5">
      <c r="B1114" s="215"/>
      <c r="C1114" s="216"/>
      <c r="D1114" s="217" t="s">
        <v>198</v>
      </c>
      <c r="E1114" s="218" t="s">
        <v>21</v>
      </c>
      <c r="F1114" s="219" t="s">
        <v>1487</v>
      </c>
      <c r="G1114" s="216"/>
      <c r="H1114" s="220">
        <v>9</v>
      </c>
      <c r="I1114" s="221"/>
      <c r="J1114" s="216"/>
      <c r="K1114" s="216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198</v>
      </c>
      <c r="AU1114" s="226" t="s">
        <v>80</v>
      </c>
      <c r="AV1114" s="12" t="s">
        <v>80</v>
      </c>
      <c r="AW1114" s="12" t="s">
        <v>33</v>
      </c>
      <c r="AX1114" s="12" t="s">
        <v>69</v>
      </c>
      <c r="AY1114" s="226" t="s">
        <v>189</v>
      </c>
    </row>
    <row r="1115" spans="2:51" s="13" customFormat="1" ht="13.5">
      <c r="B1115" s="227"/>
      <c r="C1115" s="228"/>
      <c r="D1115" s="217" t="s">
        <v>198</v>
      </c>
      <c r="E1115" s="242" t="s">
        <v>21</v>
      </c>
      <c r="F1115" s="243" t="s">
        <v>200</v>
      </c>
      <c r="G1115" s="228"/>
      <c r="H1115" s="244">
        <v>90</v>
      </c>
      <c r="I1115" s="233"/>
      <c r="J1115" s="228"/>
      <c r="K1115" s="228"/>
      <c r="L1115" s="234"/>
      <c r="M1115" s="235"/>
      <c r="N1115" s="236"/>
      <c r="O1115" s="236"/>
      <c r="P1115" s="236"/>
      <c r="Q1115" s="236"/>
      <c r="R1115" s="236"/>
      <c r="S1115" s="236"/>
      <c r="T1115" s="237"/>
      <c r="AT1115" s="238" t="s">
        <v>198</v>
      </c>
      <c r="AU1115" s="238" t="s">
        <v>80</v>
      </c>
      <c r="AV1115" s="13" t="s">
        <v>115</v>
      </c>
      <c r="AW1115" s="13" t="s">
        <v>33</v>
      </c>
      <c r="AX1115" s="13" t="s">
        <v>69</v>
      </c>
      <c r="AY1115" s="238" t="s">
        <v>189</v>
      </c>
    </row>
    <row r="1116" spans="2:51" s="15" customFormat="1" ht="13.5">
      <c r="B1116" s="283"/>
      <c r="C1116" s="284"/>
      <c r="D1116" s="217" t="s">
        <v>198</v>
      </c>
      <c r="E1116" s="285" t="s">
        <v>21</v>
      </c>
      <c r="F1116" s="286" t="s">
        <v>1507</v>
      </c>
      <c r="G1116" s="284"/>
      <c r="H1116" s="287" t="s">
        <v>21</v>
      </c>
      <c r="I1116" s="288"/>
      <c r="J1116" s="284"/>
      <c r="K1116" s="284"/>
      <c r="L1116" s="289"/>
      <c r="M1116" s="290"/>
      <c r="N1116" s="291"/>
      <c r="O1116" s="291"/>
      <c r="P1116" s="291"/>
      <c r="Q1116" s="291"/>
      <c r="R1116" s="291"/>
      <c r="S1116" s="291"/>
      <c r="T1116" s="292"/>
      <c r="AT1116" s="293" t="s">
        <v>198</v>
      </c>
      <c r="AU1116" s="293" t="s">
        <v>80</v>
      </c>
      <c r="AV1116" s="15" t="s">
        <v>76</v>
      </c>
      <c r="AW1116" s="15" t="s">
        <v>33</v>
      </c>
      <c r="AX1116" s="15" t="s">
        <v>69</v>
      </c>
      <c r="AY1116" s="293" t="s">
        <v>189</v>
      </c>
    </row>
    <row r="1117" spans="2:51" s="12" customFormat="1" ht="13.5">
      <c r="B1117" s="215"/>
      <c r="C1117" s="216"/>
      <c r="D1117" s="217" t="s">
        <v>198</v>
      </c>
      <c r="E1117" s="218" t="s">
        <v>21</v>
      </c>
      <c r="F1117" s="219" t="s">
        <v>1482</v>
      </c>
      <c r="G1117" s="216"/>
      <c r="H1117" s="220">
        <v>236.3</v>
      </c>
      <c r="I1117" s="221"/>
      <c r="J1117" s="216"/>
      <c r="K1117" s="216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198</v>
      </c>
      <c r="AU1117" s="226" t="s">
        <v>80</v>
      </c>
      <c r="AV1117" s="12" t="s">
        <v>80</v>
      </c>
      <c r="AW1117" s="12" t="s">
        <v>33</v>
      </c>
      <c r="AX1117" s="12" t="s">
        <v>69</v>
      </c>
      <c r="AY1117" s="226" t="s">
        <v>189</v>
      </c>
    </row>
    <row r="1118" spans="2:51" s="12" customFormat="1" ht="13.5">
      <c r="B1118" s="215"/>
      <c r="C1118" s="216"/>
      <c r="D1118" s="217" t="s">
        <v>198</v>
      </c>
      <c r="E1118" s="218" t="s">
        <v>21</v>
      </c>
      <c r="F1118" s="219" t="s">
        <v>1483</v>
      </c>
      <c r="G1118" s="216"/>
      <c r="H1118" s="220">
        <v>207</v>
      </c>
      <c r="I1118" s="221"/>
      <c r="J1118" s="216"/>
      <c r="K1118" s="216"/>
      <c r="L1118" s="222"/>
      <c r="M1118" s="223"/>
      <c r="N1118" s="224"/>
      <c r="O1118" s="224"/>
      <c r="P1118" s="224"/>
      <c r="Q1118" s="224"/>
      <c r="R1118" s="224"/>
      <c r="S1118" s="224"/>
      <c r="T1118" s="225"/>
      <c r="AT1118" s="226" t="s">
        <v>198</v>
      </c>
      <c r="AU1118" s="226" t="s">
        <v>80</v>
      </c>
      <c r="AV1118" s="12" t="s">
        <v>80</v>
      </c>
      <c r="AW1118" s="12" t="s">
        <v>33</v>
      </c>
      <c r="AX1118" s="12" t="s">
        <v>69</v>
      </c>
      <c r="AY1118" s="226" t="s">
        <v>189</v>
      </c>
    </row>
    <row r="1119" spans="2:51" s="12" customFormat="1" ht="13.5">
      <c r="B1119" s="215"/>
      <c r="C1119" s="216"/>
      <c r="D1119" s="217" t="s">
        <v>198</v>
      </c>
      <c r="E1119" s="218" t="s">
        <v>21</v>
      </c>
      <c r="F1119" s="219" t="s">
        <v>1484</v>
      </c>
      <c r="G1119" s="216"/>
      <c r="H1119" s="220">
        <v>19.04</v>
      </c>
      <c r="I1119" s="221"/>
      <c r="J1119" s="216"/>
      <c r="K1119" s="216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198</v>
      </c>
      <c r="AU1119" s="226" t="s">
        <v>80</v>
      </c>
      <c r="AV1119" s="12" t="s">
        <v>80</v>
      </c>
      <c r="AW1119" s="12" t="s">
        <v>33</v>
      </c>
      <c r="AX1119" s="12" t="s">
        <v>69</v>
      </c>
      <c r="AY1119" s="226" t="s">
        <v>189</v>
      </c>
    </row>
    <row r="1120" spans="2:51" s="13" customFormat="1" ht="13.5">
      <c r="B1120" s="227"/>
      <c r="C1120" s="228"/>
      <c r="D1120" s="217" t="s">
        <v>198</v>
      </c>
      <c r="E1120" s="242" t="s">
        <v>21</v>
      </c>
      <c r="F1120" s="243" t="s">
        <v>200</v>
      </c>
      <c r="G1120" s="228"/>
      <c r="H1120" s="244">
        <v>462.34</v>
      </c>
      <c r="I1120" s="233"/>
      <c r="J1120" s="228"/>
      <c r="K1120" s="228"/>
      <c r="L1120" s="234"/>
      <c r="M1120" s="235"/>
      <c r="N1120" s="236"/>
      <c r="O1120" s="236"/>
      <c r="P1120" s="236"/>
      <c r="Q1120" s="236"/>
      <c r="R1120" s="236"/>
      <c r="S1120" s="236"/>
      <c r="T1120" s="237"/>
      <c r="AT1120" s="238" t="s">
        <v>198</v>
      </c>
      <c r="AU1120" s="238" t="s">
        <v>80</v>
      </c>
      <c r="AV1120" s="13" t="s">
        <v>115</v>
      </c>
      <c r="AW1120" s="13" t="s">
        <v>33</v>
      </c>
      <c r="AX1120" s="13" t="s">
        <v>69</v>
      </c>
      <c r="AY1120" s="238" t="s">
        <v>189</v>
      </c>
    </row>
    <row r="1121" spans="2:51" s="12" customFormat="1" ht="13.5">
      <c r="B1121" s="215"/>
      <c r="C1121" s="216"/>
      <c r="D1121" s="217" t="s">
        <v>198</v>
      </c>
      <c r="E1121" s="218" t="s">
        <v>21</v>
      </c>
      <c r="F1121" s="219" t="s">
        <v>1485</v>
      </c>
      <c r="G1121" s="216"/>
      <c r="H1121" s="220">
        <v>10.24</v>
      </c>
      <c r="I1121" s="221"/>
      <c r="J1121" s="216"/>
      <c r="K1121" s="216"/>
      <c r="L1121" s="222"/>
      <c r="M1121" s="223"/>
      <c r="N1121" s="224"/>
      <c r="O1121" s="224"/>
      <c r="P1121" s="224"/>
      <c r="Q1121" s="224"/>
      <c r="R1121" s="224"/>
      <c r="S1121" s="224"/>
      <c r="T1121" s="225"/>
      <c r="AT1121" s="226" t="s">
        <v>198</v>
      </c>
      <c r="AU1121" s="226" t="s">
        <v>80</v>
      </c>
      <c r="AV1121" s="12" t="s">
        <v>80</v>
      </c>
      <c r="AW1121" s="12" t="s">
        <v>33</v>
      </c>
      <c r="AX1121" s="12" t="s">
        <v>69</v>
      </c>
      <c r="AY1121" s="226" t="s">
        <v>189</v>
      </c>
    </row>
    <row r="1122" spans="2:51" s="13" customFormat="1" ht="13.5">
      <c r="B1122" s="227"/>
      <c r="C1122" s="228"/>
      <c r="D1122" s="217" t="s">
        <v>198</v>
      </c>
      <c r="E1122" s="242" t="s">
        <v>21</v>
      </c>
      <c r="F1122" s="243" t="s">
        <v>200</v>
      </c>
      <c r="G1122" s="228"/>
      <c r="H1122" s="244">
        <v>10.24</v>
      </c>
      <c r="I1122" s="233"/>
      <c r="J1122" s="228"/>
      <c r="K1122" s="228"/>
      <c r="L1122" s="234"/>
      <c r="M1122" s="235"/>
      <c r="N1122" s="236"/>
      <c r="O1122" s="236"/>
      <c r="P1122" s="236"/>
      <c r="Q1122" s="236"/>
      <c r="R1122" s="236"/>
      <c r="S1122" s="236"/>
      <c r="T1122" s="237"/>
      <c r="AT1122" s="238" t="s">
        <v>198</v>
      </c>
      <c r="AU1122" s="238" t="s">
        <v>80</v>
      </c>
      <c r="AV1122" s="13" t="s">
        <v>115</v>
      </c>
      <c r="AW1122" s="13" t="s">
        <v>33</v>
      </c>
      <c r="AX1122" s="13" t="s">
        <v>69</v>
      </c>
      <c r="AY1122" s="238" t="s">
        <v>189</v>
      </c>
    </row>
    <row r="1123" spans="2:51" s="12" customFormat="1" ht="13.5">
      <c r="B1123" s="215"/>
      <c r="C1123" s="216"/>
      <c r="D1123" s="217" t="s">
        <v>198</v>
      </c>
      <c r="E1123" s="218" t="s">
        <v>21</v>
      </c>
      <c r="F1123" s="219" t="s">
        <v>1486</v>
      </c>
      <c r="G1123" s="216"/>
      <c r="H1123" s="220">
        <v>81</v>
      </c>
      <c r="I1123" s="221"/>
      <c r="J1123" s="216"/>
      <c r="K1123" s="216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198</v>
      </c>
      <c r="AU1123" s="226" t="s">
        <v>80</v>
      </c>
      <c r="AV1123" s="12" t="s">
        <v>80</v>
      </c>
      <c r="AW1123" s="12" t="s">
        <v>33</v>
      </c>
      <c r="AX1123" s="12" t="s">
        <v>69</v>
      </c>
      <c r="AY1123" s="226" t="s">
        <v>189</v>
      </c>
    </row>
    <row r="1124" spans="2:51" s="12" customFormat="1" ht="13.5">
      <c r="B1124" s="215"/>
      <c r="C1124" s="216"/>
      <c r="D1124" s="217" t="s">
        <v>198</v>
      </c>
      <c r="E1124" s="218" t="s">
        <v>21</v>
      </c>
      <c r="F1124" s="219" t="s">
        <v>1487</v>
      </c>
      <c r="G1124" s="216"/>
      <c r="H1124" s="220">
        <v>9</v>
      </c>
      <c r="I1124" s="221"/>
      <c r="J1124" s="216"/>
      <c r="K1124" s="216"/>
      <c r="L1124" s="222"/>
      <c r="M1124" s="223"/>
      <c r="N1124" s="224"/>
      <c r="O1124" s="224"/>
      <c r="P1124" s="224"/>
      <c r="Q1124" s="224"/>
      <c r="R1124" s="224"/>
      <c r="S1124" s="224"/>
      <c r="T1124" s="225"/>
      <c r="AT1124" s="226" t="s">
        <v>198</v>
      </c>
      <c r="AU1124" s="226" t="s">
        <v>80</v>
      </c>
      <c r="AV1124" s="12" t="s">
        <v>80</v>
      </c>
      <c r="AW1124" s="12" t="s">
        <v>33</v>
      </c>
      <c r="AX1124" s="12" t="s">
        <v>69</v>
      </c>
      <c r="AY1124" s="226" t="s">
        <v>189</v>
      </c>
    </row>
    <row r="1125" spans="2:51" s="13" customFormat="1" ht="13.5">
      <c r="B1125" s="227"/>
      <c r="C1125" s="228"/>
      <c r="D1125" s="217" t="s">
        <v>198</v>
      </c>
      <c r="E1125" s="242" t="s">
        <v>21</v>
      </c>
      <c r="F1125" s="243" t="s">
        <v>200</v>
      </c>
      <c r="G1125" s="228"/>
      <c r="H1125" s="244">
        <v>90</v>
      </c>
      <c r="I1125" s="233"/>
      <c r="J1125" s="228"/>
      <c r="K1125" s="228"/>
      <c r="L1125" s="234"/>
      <c r="M1125" s="235"/>
      <c r="N1125" s="236"/>
      <c r="O1125" s="236"/>
      <c r="P1125" s="236"/>
      <c r="Q1125" s="236"/>
      <c r="R1125" s="236"/>
      <c r="S1125" s="236"/>
      <c r="T1125" s="237"/>
      <c r="AT1125" s="238" t="s">
        <v>198</v>
      </c>
      <c r="AU1125" s="238" t="s">
        <v>80</v>
      </c>
      <c r="AV1125" s="13" t="s">
        <v>115</v>
      </c>
      <c r="AW1125" s="13" t="s">
        <v>33</v>
      </c>
      <c r="AX1125" s="13" t="s">
        <v>69</v>
      </c>
      <c r="AY1125" s="238" t="s">
        <v>189</v>
      </c>
    </row>
    <row r="1126" spans="2:51" s="14" customFormat="1" ht="13.5">
      <c r="B1126" s="245"/>
      <c r="C1126" s="246"/>
      <c r="D1126" s="229" t="s">
        <v>198</v>
      </c>
      <c r="E1126" s="247" t="s">
        <v>21</v>
      </c>
      <c r="F1126" s="248" t="s">
        <v>239</v>
      </c>
      <c r="G1126" s="246"/>
      <c r="H1126" s="249">
        <v>1125.16</v>
      </c>
      <c r="I1126" s="250"/>
      <c r="J1126" s="246"/>
      <c r="K1126" s="246"/>
      <c r="L1126" s="251"/>
      <c r="M1126" s="252"/>
      <c r="N1126" s="253"/>
      <c r="O1126" s="253"/>
      <c r="P1126" s="253"/>
      <c r="Q1126" s="253"/>
      <c r="R1126" s="253"/>
      <c r="S1126" s="253"/>
      <c r="T1126" s="254"/>
      <c r="AT1126" s="255" t="s">
        <v>198</v>
      </c>
      <c r="AU1126" s="255" t="s">
        <v>80</v>
      </c>
      <c r="AV1126" s="14" t="s">
        <v>196</v>
      </c>
      <c r="AW1126" s="14" t="s">
        <v>33</v>
      </c>
      <c r="AX1126" s="14" t="s">
        <v>76</v>
      </c>
      <c r="AY1126" s="255" t="s">
        <v>189</v>
      </c>
    </row>
    <row r="1127" spans="2:65" s="1" customFormat="1" ht="22.5" customHeight="1">
      <c r="B1127" s="42"/>
      <c r="C1127" s="256" t="s">
        <v>1508</v>
      </c>
      <c r="D1127" s="256" t="s">
        <v>293</v>
      </c>
      <c r="E1127" s="257" t="s">
        <v>1509</v>
      </c>
      <c r="F1127" s="258" t="s">
        <v>1510</v>
      </c>
      <c r="G1127" s="259" t="s">
        <v>194</v>
      </c>
      <c r="H1127" s="260">
        <v>646.967</v>
      </c>
      <c r="I1127" s="261"/>
      <c r="J1127" s="262">
        <f>ROUND(I1127*H1127,2)</f>
        <v>0</v>
      </c>
      <c r="K1127" s="258" t="s">
        <v>21</v>
      </c>
      <c r="L1127" s="263"/>
      <c r="M1127" s="264" t="s">
        <v>21</v>
      </c>
      <c r="N1127" s="265" t="s">
        <v>40</v>
      </c>
      <c r="O1127" s="43"/>
      <c r="P1127" s="212">
        <f>O1127*H1127</f>
        <v>0</v>
      </c>
      <c r="Q1127" s="212">
        <v>0.00388</v>
      </c>
      <c r="R1127" s="212">
        <f>Q1127*H1127</f>
        <v>2.51023196</v>
      </c>
      <c r="S1127" s="212">
        <v>0</v>
      </c>
      <c r="T1127" s="213">
        <f>S1127*H1127</f>
        <v>0</v>
      </c>
      <c r="AR1127" s="25" t="s">
        <v>355</v>
      </c>
      <c r="AT1127" s="25" t="s">
        <v>293</v>
      </c>
      <c r="AU1127" s="25" t="s">
        <v>80</v>
      </c>
      <c r="AY1127" s="25" t="s">
        <v>189</v>
      </c>
      <c r="BE1127" s="214">
        <f>IF(N1127="základní",J1127,0)</f>
        <v>0</v>
      </c>
      <c r="BF1127" s="214">
        <f>IF(N1127="snížená",J1127,0)</f>
        <v>0</v>
      </c>
      <c r="BG1127" s="214">
        <f>IF(N1127="zákl. přenesená",J1127,0)</f>
        <v>0</v>
      </c>
      <c r="BH1127" s="214">
        <f>IF(N1127="sníž. přenesená",J1127,0)</f>
        <v>0</v>
      </c>
      <c r="BI1127" s="214">
        <f>IF(N1127="nulová",J1127,0)</f>
        <v>0</v>
      </c>
      <c r="BJ1127" s="25" t="s">
        <v>76</v>
      </c>
      <c r="BK1127" s="214">
        <f>ROUND(I1127*H1127,2)</f>
        <v>0</v>
      </c>
      <c r="BL1127" s="25" t="s">
        <v>271</v>
      </c>
      <c r="BM1127" s="25" t="s">
        <v>1511</v>
      </c>
    </row>
    <row r="1128" spans="2:51" s="15" customFormat="1" ht="13.5">
      <c r="B1128" s="283"/>
      <c r="C1128" s="284"/>
      <c r="D1128" s="217" t="s">
        <v>198</v>
      </c>
      <c r="E1128" s="285" t="s">
        <v>21</v>
      </c>
      <c r="F1128" s="286" t="s">
        <v>1481</v>
      </c>
      <c r="G1128" s="284"/>
      <c r="H1128" s="287" t="s">
        <v>21</v>
      </c>
      <c r="I1128" s="288"/>
      <c r="J1128" s="284"/>
      <c r="K1128" s="284"/>
      <c r="L1128" s="289"/>
      <c r="M1128" s="290"/>
      <c r="N1128" s="291"/>
      <c r="O1128" s="291"/>
      <c r="P1128" s="291"/>
      <c r="Q1128" s="291"/>
      <c r="R1128" s="291"/>
      <c r="S1128" s="291"/>
      <c r="T1128" s="292"/>
      <c r="AT1128" s="293" t="s">
        <v>198</v>
      </c>
      <c r="AU1128" s="293" t="s">
        <v>80</v>
      </c>
      <c r="AV1128" s="15" t="s">
        <v>76</v>
      </c>
      <c r="AW1128" s="15" t="s">
        <v>33</v>
      </c>
      <c r="AX1128" s="15" t="s">
        <v>69</v>
      </c>
      <c r="AY1128" s="293" t="s">
        <v>189</v>
      </c>
    </row>
    <row r="1129" spans="2:51" s="15" customFormat="1" ht="13.5">
      <c r="B1129" s="283"/>
      <c r="C1129" s="284"/>
      <c r="D1129" s="217" t="s">
        <v>198</v>
      </c>
      <c r="E1129" s="285" t="s">
        <v>21</v>
      </c>
      <c r="F1129" s="286" t="s">
        <v>1506</v>
      </c>
      <c r="G1129" s="284"/>
      <c r="H1129" s="287" t="s">
        <v>21</v>
      </c>
      <c r="I1129" s="288"/>
      <c r="J1129" s="284"/>
      <c r="K1129" s="284"/>
      <c r="L1129" s="289"/>
      <c r="M1129" s="290"/>
      <c r="N1129" s="291"/>
      <c r="O1129" s="291"/>
      <c r="P1129" s="291"/>
      <c r="Q1129" s="291"/>
      <c r="R1129" s="291"/>
      <c r="S1129" s="291"/>
      <c r="T1129" s="292"/>
      <c r="AT1129" s="293" t="s">
        <v>198</v>
      </c>
      <c r="AU1129" s="293" t="s">
        <v>80</v>
      </c>
      <c r="AV1129" s="15" t="s">
        <v>76</v>
      </c>
      <c r="AW1129" s="15" t="s">
        <v>33</v>
      </c>
      <c r="AX1129" s="15" t="s">
        <v>69</v>
      </c>
      <c r="AY1129" s="293" t="s">
        <v>189</v>
      </c>
    </row>
    <row r="1130" spans="2:51" s="12" customFormat="1" ht="13.5">
      <c r="B1130" s="215"/>
      <c r="C1130" s="216"/>
      <c r="D1130" s="217" t="s">
        <v>198</v>
      </c>
      <c r="E1130" s="218" t="s">
        <v>21</v>
      </c>
      <c r="F1130" s="219" t="s">
        <v>1482</v>
      </c>
      <c r="G1130" s="216"/>
      <c r="H1130" s="220">
        <v>236.3</v>
      </c>
      <c r="I1130" s="221"/>
      <c r="J1130" s="216"/>
      <c r="K1130" s="216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198</v>
      </c>
      <c r="AU1130" s="226" t="s">
        <v>80</v>
      </c>
      <c r="AV1130" s="12" t="s">
        <v>80</v>
      </c>
      <c r="AW1130" s="12" t="s">
        <v>33</v>
      </c>
      <c r="AX1130" s="12" t="s">
        <v>69</v>
      </c>
      <c r="AY1130" s="226" t="s">
        <v>189</v>
      </c>
    </row>
    <row r="1131" spans="2:51" s="12" customFormat="1" ht="13.5">
      <c r="B1131" s="215"/>
      <c r="C1131" s="216"/>
      <c r="D1131" s="217" t="s">
        <v>198</v>
      </c>
      <c r="E1131" s="218" t="s">
        <v>21</v>
      </c>
      <c r="F1131" s="219" t="s">
        <v>1483</v>
      </c>
      <c r="G1131" s="216"/>
      <c r="H1131" s="220">
        <v>207</v>
      </c>
      <c r="I1131" s="221"/>
      <c r="J1131" s="216"/>
      <c r="K1131" s="216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198</v>
      </c>
      <c r="AU1131" s="226" t="s">
        <v>80</v>
      </c>
      <c r="AV1131" s="12" t="s">
        <v>80</v>
      </c>
      <c r="AW1131" s="12" t="s">
        <v>33</v>
      </c>
      <c r="AX1131" s="12" t="s">
        <v>69</v>
      </c>
      <c r="AY1131" s="226" t="s">
        <v>189</v>
      </c>
    </row>
    <row r="1132" spans="2:51" s="12" customFormat="1" ht="13.5">
      <c r="B1132" s="215"/>
      <c r="C1132" s="216"/>
      <c r="D1132" s="217" t="s">
        <v>198</v>
      </c>
      <c r="E1132" s="218" t="s">
        <v>21</v>
      </c>
      <c r="F1132" s="219" t="s">
        <v>1484</v>
      </c>
      <c r="G1132" s="216"/>
      <c r="H1132" s="220">
        <v>19.04</v>
      </c>
      <c r="I1132" s="221"/>
      <c r="J1132" s="216"/>
      <c r="K1132" s="216"/>
      <c r="L1132" s="222"/>
      <c r="M1132" s="223"/>
      <c r="N1132" s="224"/>
      <c r="O1132" s="224"/>
      <c r="P1132" s="224"/>
      <c r="Q1132" s="224"/>
      <c r="R1132" s="224"/>
      <c r="S1132" s="224"/>
      <c r="T1132" s="225"/>
      <c r="AT1132" s="226" t="s">
        <v>198</v>
      </c>
      <c r="AU1132" s="226" t="s">
        <v>80</v>
      </c>
      <c r="AV1132" s="12" t="s">
        <v>80</v>
      </c>
      <c r="AW1132" s="12" t="s">
        <v>33</v>
      </c>
      <c r="AX1132" s="12" t="s">
        <v>69</v>
      </c>
      <c r="AY1132" s="226" t="s">
        <v>189</v>
      </c>
    </row>
    <row r="1133" spans="2:51" s="13" customFormat="1" ht="13.5">
      <c r="B1133" s="227"/>
      <c r="C1133" s="228"/>
      <c r="D1133" s="217" t="s">
        <v>198</v>
      </c>
      <c r="E1133" s="242" t="s">
        <v>21</v>
      </c>
      <c r="F1133" s="243" t="s">
        <v>200</v>
      </c>
      <c r="G1133" s="228"/>
      <c r="H1133" s="244">
        <v>462.34</v>
      </c>
      <c r="I1133" s="233"/>
      <c r="J1133" s="228"/>
      <c r="K1133" s="228"/>
      <c r="L1133" s="234"/>
      <c r="M1133" s="235"/>
      <c r="N1133" s="236"/>
      <c r="O1133" s="236"/>
      <c r="P1133" s="236"/>
      <c r="Q1133" s="236"/>
      <c r="R1133" s="236"/>
      <c r="S1133" s="236"/>
      <c r="T1133" s="237"/>
      <c r="AT1133" s="238" t="s">
        <v>198</v>
      </c>
      <c r="AU1133" s="238" t="s">
        <v>80</v>
      </c>
      <c r="AV1133" s="13" t="s">
        <v>115</v>
      </c>
      <c r="AW1133" s="13" t="s">
        <v>33</v>
      </c>
      <c r="AX1133" s="13" t="s">
        <v>69</v>
      </c>
      <c r="AY1133" s="238" t="s">
        <v>189</v>
      </c>
    </row>
    <row r="1134" spans="2:51" s="12" customFormat="1" ht="13.5">
      <c r="B1134" s="215"/>
      <c r="C1134" s="216"/>
      <c r="D1134" s="217" t="s">
        <v>198</v>
      </c>
      <c r="E1134" s="218" t="s">
        <v>21</v>
      </c>
      <c r="F1134" s="219" t="s">
        <v>1485</v>
      </c>
      <c r="G1134" s="216"/>
      <c r="H1134" s="220">
        <v>10.24</v>
      </c>
      <c r="I1134" s="221"/>
      <c r="J1134" s="216"/>
      <c r="K1134" s="216"/>
      <c r="L1134" s="222"/>
      <c r="M1134" s="223"/>
      <c r="N1134" s="224"/>
      <c r="O1134" s="224"/>
      <c r="P1134" s="224"/>
      <c r="Q1134" s="224"/>
      <c r="R1134" s="224"/>
      <c r="S1134" s="224"/>
      <c r="T1134" s="225"/>
      <c r="AT1134" s="226" t="s">
        <v>198</v>
      </c>
      <c r="AU1134" s="226" t="s">
        <v>80</v>
      </c>
      <c r="AV1134" s="12" t="s">
        <v>80</v>
      </c>
      <c r="AW1134" s="12" t="s">
        <v>33</v>
      </c>
      <c r="AX1134" s="12" t="s">
        <v>69</v>
      </c>
      <c r="AY1134" s="226" t="s">
        <v>189</v>
      </c>
    </row>
    <row r="1135" spans="2:51" s="13" customFormat="1" ht="13.5">
      <c r="B1135" s="227"/>
      <c r="C1135" s="228"/>
      <c r="D1135" s="217" t="s">
        <v>198</v>
      </c>
      <c r="E1135" s="242" t="s">
        <v>21</v>
      </c>
      <c r="F1135" s="243" t="s">
        <v>200</v>
      </c>
      <c r="G1135" s="228"/>
      <c r="H1135" s="244">
        <v>10.24</v>
      </c>
      <c r="I1135" s="233"/>
      <c r="J1135" s="228"/>
      <c r="K1135" s="228"/>
      <c r="L1135" s="234"/>
      <c r="M1135" s="235"/>
      <c r="N1135" s="236"/>
      <c r="O1135" s="236"/>
      <c r="P1135" s="236"/>
      <c r="Q1135" s="236"/>
      <c r="R1135" s="236"/>
      <c r="S1135" s="236"/>
      <c r="T1135" s="237"/>
      <c r="AT1135" s="238" t="s">
        <v>198</v>
      </c>
      <c r="AU1135" s="238" t="s">
        <v>80</v>
      </c>
      <c r="AV1135" s="13" t="s">
        <v>115</v>
      </c>
      <c r="AW1135" s="13" t="s">
        <v>33</v>
      </c>
      <c r="AX1135" s="13" t="s">
        <v>69</v>
      </c>
      <c r="AY1135" s="238" t="s">
        <v>189</v>
      </c>
    </row>
    <row r="1136" spans="2:51" s="12" customFormat="1" ht="13.5">
      <c r="B1136" s="215"/>
      <c r="C1136" s="216"/>
      <c r="D1136" s="217" t="s">
        <v>198</v>
      </c>
      <c r="E1136" s="218" t="s">
        <v>21</v>
      </c>
      <c r="F1136" s="219" t="s">
        <v>1486</v>
      </c>
      <c r="G1136" s="216"/>
      <c r="H1136" s="220">
        <v>81</v>
      </c>
      <c r="I1136" s="221"/>
      <c r="J1136" s="216"/>
      <c r="K1136" s="216"/>
      <c r="L1136" s="222"/>
      <c r="M1136" s="223"/>
      <c r="N1136" s="224"/>
      <c r="O1136" s="224"/>
      <c r="P1136" s="224"/>
      <c r="Q1136" s="224"/>
      <c r="R1136" s="224"/>
      <c r="S1136" s="224"/>
      <c r="T1136" s="225"/>
      <c r="AT1136" s="226" t="s">
        <v>198</v>
      </c>
      <c r="AU1136" s="226" t="s">
        <v>80</v>
      </c>
      <c r="AV1136" s="12" t="s">
        <v>80</v>
      </c>
      <c r="AW1136" s="12" t="s">
        <v>33</v>
      </c>
      <c r="AX1136" s="12" t="s">
        <v>69</v>
      </c>
      <c r="AY1136" s="226" t="s">
        <v>189</v>
      </c>
    </row>
    <row r="1137" spans="2:51" s="12" customFormat="1" ht="13.5">
      <c r="B1137" s="215"/>
      <c r="C1137" s="216"/>
      <c r="D1137" s="217" t="s">
        <v>198</v>
      </c>
      <c r="E1137" s="218" t="s">
        <v>21</v>
      </c>
      <c r="F1137" s="219" t="s">
        <v>1487</v>
      </c>
      <c r="G1137" s="216"/>
      <c r="H1137" s="220">
        <v>9</v>
      </c>
      <c r="I1137" s="221"/>
      <c r="J1137" s="216"/>
      <c r="K1137" s="216"/>
      <c r="L1137" s="222"/>
      <c r="M1137" s="223"/>
      <c r="N1137" s="224"/>
      <c r="O1137" s="224"/>
      <c r="P1137" s="224"/>
      <c r="Q1137" s="224"/>
      <c r="R1137" s="224"/>
      <c r="S1137" s="224"/>
      <c r="T1137" s="225"/>
      <c r="AT1137" s="226" t="s">
        <v>198</v>
      </c>
      <c r="AU1137" s="226" t="s">
        <v>80</v>
      </c>
      <c r="AV1137" s="12" t="s">
        <v>80</v>
      </c>
      <c r="AW1137" s="12" t="s">
        <v>33</v>
      </c>
      <c r="AX1137" s="12" t="s">
        <v>69</v>
      </c>
      <c r="AY1137" s="226" t="s">
        <v>189</v>
      </c>
    </row>
    <row r="1138" spans="2:51" s="13" customFormat="1" ht="13.5">
      <c r="B1138" s="227"/>
      <c r="C1138" s="228"/>
      <c r="D1138" s="217" t="s">
        <v>198</v>
      </c>
      <c r="E1138" s="242" t="s">
        <v>21</v>
      </c>
      <c r="F1138" s="243" t="s">
        <v>200</v>
      </c>
      <c r="G1138" s="228"/>
      <c r="H1138" s="244">
        <v>90</v>
      </c>
      <c r="I1138" s="233"/>
      <c r="J1138" s="228"/>
      <c r="K1138" s="228"/>
      <c r="L1138" s="234"/>
      <c r="M1138" s="235"/>
      <c r="N1138" s="236"/>
      <c r="O1138" s="236"/>
      <c r="P1138" s="236"/>
      <c r="Q1138" s="236"/>
      <c r="R1138" s="236"/>
      <c r="S1138" s="236"/>
      <c r="T1138" s="237"/>
      <c r="AT1138" s="238" t="s">
        <v>198</v>
      </c>
      <c r="AU1138" s="238" t="s">
        <v>80</v>
      </c>
      <c r="AV1138" s="13" t="s">
        <v>115</v>
      </c>
      <c r="AW1138" s="13" t="s">
        <v>33</v>
      </c>
      <c r="AX1138" s="13" t="s">
        <v>69</v>
      </c>
      <c r="AY1138" s="238" t="s">
        <v>189</v>
      </c>
    </row>
    <row r="1139" spans="2:51" s="14" customFormat="1" ht="13.5">
      <c r="B1139" s="245"/>
      <c r="C1139" s="246"/>
      <c r="D1139" s="217" t="s">
        <v>198</v>
      </c>
      <c r="E1139" s="280" t="s">
        <v>21</v>
      </c>
      <c r="F1139" s="281" t="s">
        <v>239</v>
      </c>
      <c r="G1139" s="246"/>
      <c r="H1139" s="282">
        <v>562.58</v>
      </c>
      <c r="I1139" s="250"/>
      <c r="J1139" s="246"/>
      <c r="K1139" s="246"/>
      <c r="L1139" s="251"/>
      <c r="M1139" s="252"/>
      <c r="N1139" s="253"/>
      <c r="O1139" s="253"/>
      <c r="P1139" s="253"/>
      <c r="Q1139" s="253"/>
      <c r="R1139" s="253"/>
      <c r="S1139" s="253"/>
      <c r="T1139" s="254"/>
      <c r="AT1139" s="255" t="s">
        <v>198</v>
      </c>
      <c r="AU1139" s="255" t="s">
        <v>80</v>
      </c>
      <c r="AV1139" s="14" t="s">
        <v>196</v>
      </c>
      <c r="AW1139" s="14" t="s">
        <v>33</v>
      </c>
      <c r="AX1139" s="14" t="s">
        <v>69</v>
      </c>
      <c r="AY1139" s="255" t="s">
        <v>189</v>
      </c>
    </row>
    <row r="1140" spans="2:51" s="12" customFormat="1" ht="13.5">
      <c r="B1140" s="215"/>
      <c r="C1140" s="216"/>
      <c r="D1140" s="229" t="s">
        <v>198</v>
      </c>
      <c r="E1140" s="239" t="s">
        <v>21</v>
      </c>
      <c r="F1140" s="240" t="s">
        <v>1501</v>
      </c>
      <c r="G1140" s="216"/>
      <c r="H1140" s="241">
        <v>646.967</v>
      </c>
      <c r="I1140" s="221"/>
      <c r="J1140" s="216"/>
      <c r="K1140" s="216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198</v>
      </c>
      <c r="AU1140" s="226" t="s">
        <v>80</v>
      </c>
      <c r="AV1140" s="12" t="s">
        <v>80</v>
      </c>
      <c r="AW1140" s="12" t="s">
        <v>33</v>
      </c>
      <c r="AX1140" s="12" t="s">
        <v>76</v>
      </c>
      <c r="AY1140" s="226" t="s">
        <v>189</v>
      </c>
    </row>
    <row r="1141" spans="2:65" s="1" customFormat="1" ht="22.5" customHeight="1">
      <c r="B1141" s="42"/>
      <c r="C1141" s="256" t="s">
        <v>1512</v>
      </c>
      <c r="D1141" s="256" t="s">
        <v>293</v>
      </c>
      <c r="E1141" s="257" t="s">
        <v>1513</v>
      </c>
      <c r="F1141" s="258" t="s">
        <v>1514</v>
      </c>
      <c r="G1141" s="259" t="s">
        <v>194</v>
      </c>
      <c r="H1141" s="260">
        <v>543.34</v>
      </c>
      <c r="I1141" s="261"/>
      <c r="J1141" s="262">
        <f>ROUND(I1141*H1141,2)</f>
        <v>0</v>
      </c>
      <c r="K1141" s="258" t="s">
        <v>21</v>
      </c>
      <c r="L1141" s="263"/>
      <c r="M1141" s="264" t="s">
        <v>21</v>
      </c>
      <c r="N1141" s="265" t="s">
        <v>40</v>
      </c>
      <c r="O1141" s="43"/>
      <c r="P1141" s="212">
        <f>O1141*H1141</f>
        <v>0</v>
      </c>
      <c r="Q1141" s="212">
        <v>0.00388</v>
      </c>
      <c r="R1141" s="212">
        <f>Q1141*H1141</f>
        <v>2.1081592000000002</v>
      </c>
      <c r="S1141" s="212">
        <v>0</v>
      </c>
      <c r="T1141" s="213">
        <f>S1141*H1141</f>
        <v>0</v>
      </c>
      <c r="AR1141" s="25" t="s">
        <v>355</v>
      </c>
      <c r="AT1141" s="25" t="s">
        <v>293</v>
      </c>
      <c r="AU1141" s="25" t="s">
        <v>80</v>
      </c>
      <c r="AY1141" s="25" t="s">
        <v>189</v>
      </c>
      <c r="BE1141" s="214">
        <f>IF(N1141="základní",J1141,0)</f>
        <v>0</v>
      </c>
      <c r="BF1141" s="214">
        <f>IF(N1141="snížená",J1141,0)</f>
        <v>0</v>
      </c>
      <c r="BG1141" s="214">
        <f>IF(N1141="zákl. přenesená",J1141,0)</f>
        <v>0</v>
      </c>
      <c r="BH1141" s="214">
        <f>IF(N1141="sníž. přenesená",J1141,0)</f>
        <v>0</v>
      </c>
      <c r="BI1141" s="214">
        <f>IF(N1141="nulová",J1141,0)</f>
        <v>0</v>
      </c>
      <c r="BJ1141" s="25" t="s">
        <v>76</v>
      </c>
      <c r="BK1141" s="214">
        <f>ROUND(I1141*H1141,2)</f>
        <v>0</v>
      </c>
      <c r="BL1141" s="25" t="s">
        <v>271</v>
      </c>
      <c r="BM1141" s="25" t="s">
        <v>1515</v>
      </c>
    </row>
    <row r="1142" spans="2:51" s="15" customFormat="1" ht="13.5">
      <c r="B1142" s="283"/>
      <c r="C1142" s="284"/>
      <c r="D1142" s="217" t="s">
        <v>198</v>
      </c>
      <c r="E1142" s="285" t="s">
        <v>21</v>
      </c>
      <c r="F1142" s="286" t="s">
        <v>1516</v>
      </c>
      <c r="G1142" s="284"/>
      <c r="H1142" s="287" t="s">
        <v>21</v>
      </c>
      <c r="I1142" s="288"/>
      <c r="J1142" s="284"/>
      <c r="K1142" s="284"/>
      <c r="L1142" s="289"/>
      <c r="M1142" s="290"/>
      <c r="N1142" s="291"/>
      <c r="O1142" s="291"/>
      <c r="P1142" s="291"/>
      <c r="Q1142" s="291"/>
      <c r="R1142" s="291"/>
      <c r="S1142" s="291"/>
      <c r="T1142" s="292"/>
      <c r="AT1142" s="293" t="s">
        <v>198</v>
      </c>
      <c r="AU1142" s="293" t="s">
        <v>80</v>
      </c>
      <c r="AV1142" s="15" t="s">
        <v>76</v>
      </c>
      <c r="AW1142" s="15" t="s">
        <v>33</v>
      </c>
      <c r="AX1142" s="15" t="s">
        <v>69</v>
      </c>
      <c r="AY1142" s="293" t="s">
        <v>189</v>
      </c>
    </row>
    <row r="1143" spans="2:51" s="12" customFormat="1" ht="13.5">
      <c r="B1143" s="215"/>
      <c r="C1143" s="216"/>
      <c r="D1143" s="217" t="s">
        <v>198</v>
      </c>
      <c r="E1143" s="218" t="s">
        <v>21</v>
      </c>
      <c r="F1143" s="219" t="s">
        <v>1482</v>
      </c>
      <c r="G1143" s="216"/>
      <c r="H1143" s="220">
        <v>236.3</v>
      </c>
      <c r="I1143" s="221"/>
      <c r="J1143" s="216"/>
      <c r="K1143" s="216"/>
      <c r="L1143" s="222"/>
      <c r="M1143" s="223"/>
      <c r="N1143" s="224"/>
      <c r="O1143" s="224"/>
      <c r="P1143" s="224"/>
      <c r="Q1143" s="224"/>
      <c r="R1143" s="224"/>
      <c r="S1143" s="224"/>
      <c r="T1143" s="225"/>
      <c r="AT1143" s="226" t="s">
        <v>198</v>
      </c>
      <c r="AU1143" s="226" t="s">
        <v>80</v>
      </c>
      <c r="AV1143" s="12" t="s">
        <v>80</v>
      </c>
      <c r="AW1143" s="12" t="s">
        <v>33</v>
      </c>
      <c r="AX1143" s="12" t="s">
        <v>69</v>
      </c>
      <c r="AY1143" s="226" t="s">
        <v>189</v>
      </c>
    </row>
    <row r="1144" spans="2:51" s="12" customFormat="1" ht="13.5">
      <c r="B1144" s="215"/>
      <c r="C1144" s="216"/>
      <c r="D1144" s="217" t="s">
        <v>198</v>
      </c>
      <c r="E1144" s="218" t="s">
        <v>21</v>
      </c>
      <c r="F1144" s="219" t="s">
        <v>1483</v>
      </c>
      <c r="G1144" s="216"/>
      <c r="H1144" s="220">
        <v>207</v>
      </c>
      <c r="I1144" s="221"/>
      <c r="J1144" s="216"/>
      <c r="K1144" s="216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198</v>
      </c>
      <c r="AU1144" s="226" t="s">
        <v>80</v>
      </c>
      <c r="AV1144" s="12" t="s">
        <v>80</v>
      </c>
      <c r="AW1144" s="12" t="s">
        <v>33</v>
      </c>
      <c r="AX1144" s="12" t="s">
        <v>69</v>
      </c>
      <c r="AY1144" s="226" t="s">
        <v>189</v>
      </c>
    </row>
    <row r="1145" spans="2:51" s="12" customFormat="1" ht="13.5">
      <c r="B1145" s="215"/>
      <c r="C1145" s="216"/>
      <c r="D1145" s="217" t="s">
        <v>198</v>
      </c>
      <c r="E1145" s="218" t="s">
        <v>21</v>
      </c>
      <c r="F1145" s="219" t="s">
        <v>1484</v>
      </c>
      <c r="G1145" s="216"/>
      <c r="H1145" s="220">
        <v>19.04</v>
      </c>
      <c r="I1145" s="221"/>
      <c r="J1145" s="216"/>
      <c r="K1145" s="216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198</v>
      </c>
      <c r="AU1145" s="226" t="s">
        <v>80</v>
      </c>
      <c r="AV1145" s="12" t="s">
        <v>80</v>
      </c>
      <c r="AW1145" s="12" t="s">
        <v>33</v>
      </c>
      <c r="AX1145" s="12" t="s">
        <v>69</v>
      </c>
      <c r="AY1145" s="226" t="s">
        <v>189</v>
      </c>
    </row>
    <row r="1146" spans="2:51" s="13" customFormat="1" ht="13.5">
      <c r="B1146" s="227"/>
      <c r="C1146" s="228"/>
      <c r="D1146" s="217" t="s">
        <v>198</v>
      </c>
      <c r="E1146" s="242" t="s">
        <v>21</v>
      </c>
      <c r="F1146" s="243" t="s">
        <v>200</v>
      </c>
      <c r="G1146" s="228"/>
      <c r="H1146" s="244">
        <v>462.34</v>
      </c>
      <c r="I1146" s="233"/>
      <c r="J1146" s="228"/>
      <c r="K1146" s="228"/>
      <c r="L1146" s="234"/>
      <c r="M1146" s="235"/>
      <c r="N1146" s="236"/>
      <c r="O1146" s="236"/>
      <c r="P1146" s="236"/>
      <c r="Q1146" s="236"/>
      <c r="R1146" s="236"/>
      <c r="S1146" s="236"/>
      <c r="T1146" s="237"/>
      <c r="AT1146" s="238" t="s">
        <v>198</v>
      </c>
      <c r="AU1146" s="238" t="s">
        <v>80</v>
      </c>
      <c r="AV1146" s="13" t="s">
        <v>115</v>
      </c>
      <c r="AW1146" s="13" t="s">
        <v>33</v>
      </c>
      <c r="AX1146" s="13" t="s">
        <v>69</v>
      </c>
      <c r="AY1146" s="238" t="s">
        <v>189</v>
      </c>
    </row>
    <row r="1147" spans="2:51" s="13" customFormat="1" ht="13.5">
      <c r="B1147" s="227"/>
      <c r="C1147" s="228"/>
      <c r="D1147" s="217" t="s">
        <v>198</v>
      </c>
      <c r="E1147" s="242" t="s">
        <v>21</v>
      </c>
      <c r="F1147" s="243" t="s">
        <v>200</v>
      </c>
      <c r="G1147" s="228"/>
      <c r="H1147" s="244">
        <v>0</v>
      </c>
      <c r="I1147" s="233"/>
      <c r="J1147" s="228"/>
      <c r="K1147" s="228"/>
      <c r="L1147" s="234"/>
      <c r="M1147" s="235"/>
      <c r="N1147" s="236"/>
      <c r="O1147" s="236"/>
      <c r="P1147" s="236"/>
      <c r="Q1147" s="236"/>
      <c r="R1147" s="236"/>
      <c r="S1147" s="236"/>
      <c r="T1147" s="237"/>
      <c r="AT1147" s="238" t="s">
        <v>198</v>
      </c>
      <c r="AU1147" s="238" t="s">
        <v>80</v>
      </c>
      <c r="AV1147" s="13" t="s">
        <v>115</v>
      </c>
      <c r="AW1147" s="13" t="s">
        <v>33</v>
      </c>
      <c r="AX1147" s="13" t="s">
        <v>69</v>
      </c>
      <c r="AY1147" s="238" t="s">
        <v>189</v>
      </c>
    </row>
    <row r="1148" spans="2:51" s="12" customFormat="1" ht="13.5">
      <c r="B1148" s="215"/>
      <c r="C1148" s="216"/>
      <c r="D1148" s="217" t="s">
        <v>198</v>
      </c>
      <c r="E1148" s="218" t="s">
        <v>21</v>
      </c>
      <c r="F1148" s="219" t="s">
        <v>1486</v>
      </c>
      <c r="G1148" s="216"/>
      <c r="H1148" s="220">
        <v>81</v>
      </c>
      <c r="I1148" s="221"/>
      <c r="J1148" s="216"/>
      <c r="K1148" s="216"/>
      <c r="L1148" s="222"/>
      <c r="M1148" s="223"/>
      <c r="N1148" s="224"/>
      <c r="O1148" s="224"/>
      <c r="P1148" s="224"/>
      <c r="Q1148" s="224"/>
      <c r="R1148" s="224"/>
      <c r="S1148" s="224"/>
      <c r="T1148" s="225"/>
      <c r="AT1148" s="226" t="s">
        <v>198</v>
      </c>
      <c r="AU1148" s="226" t="s">
        <v>80</v>
      </c>
      <c r="AV1148" s="12" t="s">
        <v>80</v>
      </c>
      <c r="AW1148" s="12" t="s">
        <v>33</v>
      </c>
      <c r="AX1148" s="12" t="s">
        <v>69</v>
      </c>
      <c r="AY1148" s="226" t="s">
        <v>189</v>
      </c>
    </row>
    <row r="1149" spans="2:51" s="13" customFormat="1" ht="13.5">
      <c r="B1149" s="227"/>
      <c r="C1149" s="228"/>
      <c r="D1149" s="217" t="s">
        <v>198</v>
      </c>
      <c r="E1149" s="242" t="s">
        <v>21</v>
      </c>
      <c r="F1149" s="243" t="s">
        <v>200</v>
      </c>
      <c r="G1149" s="228"/>
      <c r="H1149" s="244">
        <v>81</v>
      </c>
      <c r="I1149" s="233"/>
      <c r="J1149" s="228"/>
      <c r="K1149" s="228"/>
      <c r="L1149" s="234"/>
      <c r="M1149" s="235"/>
      <c r="N1149" s="236"/>
      <c r="O1149" s="236"/>
      <c r="P1149" s="236"/>
      <c r="Q1149" s="236"/>
      <c r="R1149" s="236"/>
      <c r="S1149" s="236"/>
      <c r="T1149" s="237"/>
      <c r="AT1149" s="238" t="s">
        <v>198</v>
      </c>
      <c r="AU1149" s="238" t="s">
        <v>80</v>
      </c>
      <c r="AV1149" s="13" t="s">
        <v>115</v>
      </c>
      <c r="AW1149" s="13" t="s">
        <v>33</v>
      </c>
      <c r="AX1149" s="13" t="s">
        <v>69</v>
      </c>
      <c r="AY1149" s="238" t="s">
        <v>189</v>
      </c>
    </row>
    <row r="1150" spans="2:51" s="14" customFormat="1" ht="13.5">
      <c r="B1150" s="245"/>
      <c r="C1150" s="246"/>
      <c r="D1150" s="229" t="s">
        <v>198</v>
      </c>
      <c r="E1150" s="247" t="s">
        <v>21</v>
      </c>
      <c r="F1150" s="248" t="s">
        <v>239</v>
      </c>
      <c r="G1150" s="246"/>
      <c r="H1150" s="249">
        <v>543.34</v>
      </c>
      <c r="I1150" s="250"/>
      <c r="J1150" s="246"/>
      <c r="K1150" s="246"/>
      <c r="L1150" s="251"/>
      <c r="M1150" s="252"/>
      <c r="N1150" s="253"/>
      <c r="O1150" s="253"/>
      <c r="P1150" s="253"/>
      <c r="Q1150" s="253"/>
      <c r="R1150" s="253"/>
      <c r="S1150" s="253"/>
      <c r="T1150" s="254"/>
      <c r="AT1150" s="255" t="s">
        <v>198</v>
      </c>
      <c r="AU1150" s="255" t="s">
        <v>80</v>
      </c>
      <c r="AV1150" s="14" t="s">
        <v>196</v>
      </c>
      <c r="AW1150" s="14" t="s">
        <v>33</v>
      </c>
      <c r="AX1150" s="14" t="s">
        <v>76</v>
      </c>
      <c r="AY1150" s="255" t="s">
        <v>189</v>
      </c>
    </row>
    <row r="1151" spans="2:65" s="1" customFormat="1" ht="22.5" customHeight="1">
      <c r="B1151" s="42"/>
      <c r="C1151" s="256" t="s">
        <v>1517</v>
      </c>
      <c r="D1151" s="256" t="s">
        <v>293</v>
      </c>
      <c r="E1151" s="257" t="s">
        <v>1518</v>
      </c>
      <c r="F1151" s="258" t="s">
        <v>1519</v>
      </c>
      <c r="G1151" s="259" t="s">
        <v>194</v>
      </c>
      <c r="H1151" s="260">
        <v>22.126</v>
      </c>
      <c r="I1151" s="261"/>
      <c r="J1151" s="262">
        <f>ROUND(I1151*H1151,2)</f>
        <v>0</v>
      </c>
      <c r="K1151" s="258" t="s">
        <v>21</v>
      </c>
      <c r="L1151" s="263"/>
      <c r="M1151" s="264" t="s">
        <v>21</v>
      </c>
      <c r="N1151" s="265" t="s">
        <v>40</v>
      </c>
      <c r="O1151" s="43"/>
      <c r="P1151" s="212">
        <f>O1151*H1151</f>
        <v>0</v>
      </c>
      <c r="Q1151" s="212">
        <v>0.00388</v>
      </c>
      <c r="R1151" s="212">
        <f>Q1151*H1151</f>
        <v>0.08584888</v>
      </c>
      <c r="S1151" s="212">
        <v>0</v>
      </c>
      <c r="T1151" s="213">
        <f>S1151*H1151</f>
        <v>0</v>
      </c>
      <c r="AR1151" s="25" t="s">
        <v>355</v>
      </c>
      <c r="AT1151" s="25" t="s">
        <v>293</v>
      </c>
      <c r="AU1151" s="25" t="s">
        <v>80</v>
      </c>
      <c r="AY1151" s="25" t="s">
        <v>189</v>
      </c>
      <c r="BE1151" s="214">
        <f>IF(N1151="základní",J1151,0)</f>
        <v>0</v>
      </c>
      <c r="BF1151" s="214">
        <f>IF(N1151="snížená",J1151,0)</f>
        <v>0</v>
      </c>
      <c r="BG1151" s="214">
        <f>IF(N1151="zákl. přenesená",J1151,0)</f>
        <v>0</v>
      </c>
      <c r="BH1151" s="214">
        <f>IF(N1151="sníž. přenesená",J1151,0)</f>
        <v>0</v>
      </c>
      <c r="BI1151" s="214">
        <f>IF(N1151="nulová",J1151,0)</f>
        <v>0</v>
      </c>
      <c r="BJ1151" s="25" t="s">
        <v>76</v>
      </c>
      <c r="BK1151" s="214">
        <f>ROUND(I1151*H1151,2)</f>
        <v>0</v>
      </c>
      <c r="BL1151" s="25" t="s">
        <v>271</v>
      </c>
      <c r="BM1151" s="25" t="s">
        <v>1520</v>
      </c>
    </row>
    <row r="1152" spans="2:51" s="15" customFormat="1" ht="13.5">
      <c r="B1152" s="283"/>
      <c r="C1152" s="284"/>
      <c r="D1152" s="217" t="s">
        <v>198</v>
      </c>
      <c r="E1152" s="285" t="s">
        <v>21</v>
      </c>
      <c r="F1152" s="286" t="s">
        <v>1516</v>
      </c>
      <c r="G1152" s="284"/>
      <c r="H1152" s="287" t="s">
        <v>21</v>
      </c>
      <c r="I1152" s="288"/>
      <c r="J1152" s="284"/>
      <c r="K1152" s="284"/>
      <c r="L1152" s="289"/>
      <c r="M1152" s="290"/>
      <c r="N1152" s="291"/>
      <c r="O1152" s="291"/>
      <c r="P1152" s="291"/>
      <c r="Q1152" s="291"/>
      <c r="R1152" s="291"/>
      <c r="S1152" s="291"/>
      <c r="T1152" s="292"/>
      <c r="AT1152" s="293" t="s">
        <v>198</v>
      </c>
      <c r="AU1152" s="293" t="s">
        <v>80</v>
      </c>
      <c r="AV1152" s="15" t="s">
        <v>76</v>
      </c>
      <c r="AW1152" s="15" t="s">
        <v>33</v>
      </c>
      <c r="AX1152" s="15" t="s">
        <v>69</v>
      </c>
      <c r="AY1152" s="293" t="s">
        <v>189</v>
      </c>
    </row>
    <row r="1153" spans="2:51" s="12" customFormat="1" ht="13.5">
      <c r="B1153" s="215"/>
      <c r="C1153" s="216"/>
      <c r="D1153" s="217" t="s">
        <v>198</v>
      </c>
      <c r="E1153" s="218" t="s">
        <v>21</v>
      </c>
      <c r="F1153" s="219" t="s">
        <v>1485</v>
      </c>
      <c r="G1153" s="216"/>
      <c r="H1153" s="220">
        <v>10.24</v>
      </c>
      <c r="I1153" s="221"/>
      <c r="J1153" s="216"/>
      <c r="K1153" s="216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198</v>
      </c>
      <c r="AU1153" s="226" t="s">
        <v>80</v>
      </c>
      <c r="AV1153" s="12" t="s">
        <v>80</v>
      </c>
      <c r="AW1153" s="12" t="s">
        <v>33</v>
      </c>
      <c r="AX1153" s="12" t="s">
        <v>69</v>
      </c>
      <c r="AY1153" s="226" t="s">
        <v>189</v>
      </c>
    </row>
    <row r="1154" spans="2:51" s="13" customFormat="1" ht="13.5">
      <c r="B1154" s="227"/>
      <c r="C1154" s="228"/>
      <c r="D1154" s="217" t="s">
        <v>198</v>
      </c>
      <c r="E1154" s="242" t="s">
        <v>21</v>
      </c>
      <c r="F1154" s="243" t="s">
        <v>200</v>
      </c>
      <c r="G1154" s="228"/>
      <c r="H1154" s="244">
        <v>10.24</v>
      </c>
      <c r="I1154" s="233"/>
      <c r="J1154" s="228"/>
      <c r="K1154" s="228"/>
      <c r="L1154" s="234"/>
      <c r="M1154" s="235"/>
      <c r="N1154" s="236"/>
      <c r="O1154" s="236"/>
      <c r="P1154" s="236"/>
      <c r="Q1154" s="236"/>
      <c r="R1154" s="236"/>
      <c r="S1154" s="236"/>
      <c r="T1154" s="237"/>
      <c r="AT1154" s="238" t="s">
        <v>198</v>
      </c>
      <c r="AU1154" s="238" t="s">
        <v>80</v>
      </c>
      <c r="AV1154" s="13" t="s">
        <v>115</v>
      </c>
      <c r="AW1154" s="13" t="s">
        <v>33</v>
      </c>
      <c r="AX1154" s="13" t="s">
        <v>69</v>
      </c>
      <c r="AY1154" s="238" t="s">
        <v>189</v>
      </c>
    </row>
    <row r="1155" spans="2:51" s="12" customFormat="1" ht="13.5">
      <c r="B1155" s="215"/>
      <c r="C1155" s="216"/>
      <c r="D1155" s="217" t="s">
        <v>198</v>
      </c>
      <c r="E1155" s="218" t="s">
        <v>21</v>
      </c>
      <c r="F1155" s="219" t="s">
        <v>1487</v>
      </c>
      <c r="G1155" s="216"/>
      <c r="H1155" s="220">
        <v>9</v>
      </c>
      <c r="I1155" s="221"/>
      <c r="J1155" s="216"/>
      <c r="K1155" s="216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198</v>
      </c>
      <c r="AU1155" s="226" t="s">
        <v>80</v>
      </c>
      <c r="AV1155" s="12" t="s">
        <v>80</v>
      </c>
      <c r="AW1155" s="12" t="s">
        <v>33</v>
      </c>
      <c r="AX1155" s="12" t="s">
        <v>69</v>
      </c>
      <c r="AY1155" s="226" t="s">
        <v>189</v>
      </c>
    </row>
    <row r="1156" spans="2:51" s="13" customFormat="1" ht="13.5">
      <c r="B1156" s="227"/>
      <c r="C1156" s="228"/>
      <c r="D1156" s="217" t="s">
        <v>198</v>
      </c>
      <c r="E1156" s="242" t="s">
        <v>21</v>
      </c>
      <c r="F1156" s="243" t="s">
        <v>200</v>
      </c>
      <c r="G1156" s="228"/>
      <c r="H1156" s="244">
        <v>9</v>
      </c>
      <c r="I1156" s="233"/>
      <c r="J1156" s="228"/>
      <c r="K1156" s="228"/>
      <c r="L1156" s="234"/>
      <c r="M1156" s="235"/>
      <c r="N1156" s="236"/>
      <c r="O1156" s="236"/>
      <c r="P1156" s="236"/>
      <c r="Q1156" s="236"/>
      <c r="R1156" s="236"/>
      <c r="S1156" s="236"/>
      <c r="T1156" s="237"/>
      <c r="AT1156" s="238" t="s">
        <v>198</v>
      </c>
      <c r="AU1156" s="238" t="s">
        <v>80</v>
      </c>
      <c r="AV1156" s="13" t="s">
        <v>115</v>
      </c>
      <c r="AW1156" s="13" t="s">
        <v>33</v>
      </c>
      <c r="AX1156" s="13" t="s">
        <v>69</v>
      </c>
      <c r="AY1156" s="238" t="s">
        <v>189</v>
      </c>
    </row>
    <row r="1157" spans="2:51" s="14" customFormat="1" ht="13.5">
      <c r="B1157" s="245"/>
      <c r="C1157" s="246"/>
      <c r="D1157" s="217" t="s">
        <v>198</v>
      </c>
      <c r="E1157" s="280" t="s">
        <v>21</v>
      </c>
      <c r="F1157" s="281" t="s">
        <v>239</v>
      </c>
      <c r="G1157" s="246"/>
      <c r="H1157" s="282">
        <v>19.24</v>
      </c>
      <c r="I1157" s="250"/>
      <c r="J1157" s="246"/>
      <c r="K1157" s="246"/>
      <c r="L1157" s="251"/>
      <c r="M1157" s="252"/>
      <c r="N1157" s="253"/>
      <c r="O1157" s="253"/>
      <c r="P1157" s="253"/>
      <c r="Q1157" s="253"/>
      <c r="R1157" s="253"/>
      <c r="S1157" s="253"/>
      <c r="T1157" s="254"/>
      <c r="AT1157" s="255" t="s">
        <v>198</v>
      </c>
      <c r="AU1157" s="255" t="s">
        <v>80</v>
      </c>
      <c r="AV1157" s="14" t="s">
        <v>196</v>
      </c>
      <c r="AW1157" s="14" t="s">
        <v>33</v>
      </c>
      <c r="AX1157" s="14" t="s">
        <v>69</v>
      </c>
      <c r="AY1157" s="255" t="s">
        <v>189</v>
      </c>
    </row>
    <row r="1158" spans="2:51" s="12" customFormat="1" ht="13.5">
      <c r="B1158" s="215"/>
      <c r="C1158" s="216"/>
      <c r="D1158" s="229" t="s">
        <v>198</v>
      </c>
      <c r="E1158" s="239" t="s">
        <v>21</v>
      </c>
      <c r="F1158" s="240" t="s">
        <v>1521</v>
      </c>
      <c r="G1158" s="216"/>
      <c r="H1158" s="241">
        <v>22.126</v>
      </c>
      <c r="I1158" s="221"/>
      <c r="J1158" s="216"/>
      <c r="K1158" s="216"/>
      <c r="L1158" s="222"/>
      <c r="M1158" s="223"/>
      <c r="N1158" s="224"/>
      <c r="O1158" s="224"/>
      <c r="P1158" s="224"/>
      <c r="Q1158" s="224"/>
      <c r="R1158" s="224"/>
      <c r="S1158" s="224"/>
      <c r="T1158" s="225"/>
      <c r="AT1158" s="226" t="s">
        <v>198</v>
      </c>
      <c r="AU1158" s="226" t="s">
        <v>80</v>
      </c>
      <c r="AV1158" s="12" t="s">
        <v>80</v>
      </c>
      <c r="AW1158" s="12" t="s">
        <v>33</v>
      </c>
      <c r="AX1158" s="12" t="s">
        <v>76</v>
      </c>
      <c r="AY1158" s="226" t="s">
        <v>189</v>
      </c>
    </row>
    <row r="1159" spans="2:65" s="1" customFormat="1" ht="22.5" customHeight="1">
      <c r="B1159" s="42"/>
      <c r="C1159" s="203" t="s">
        <v>1522</v>
      </c>
      <c r="D1159" s="203" t="s">
        <v>191</v>
      </c>
      <c r="E1159" s="204" t="s">
        <v>1523</v>
      </c>
      <c r="F1159" s="205" t="s">
        <v>1524</v>
      </c>
      <c r="G1159" s="206" t="s">
        <v>284</v>
      </c>
      <c r="H1159" s="207">
        <v>7.804</v>
      </c>
      <c r="I1159" s="208"/>
      <c r="J1159" s="209">
        <f>ROUND(I1159*H1159,2)</f>
        <v>0</v>
      </c>
      <c r="K1159" s="205" t="s">
        <v>195</v>
      </c>
      <c r="L1159" s="62"/>
      <c r="M1159" s="210" t="s">
        <v>21</v>
      </c>
      <c r="N1159" s="211" t="s">
        <v>40</v>
      </c>
      <c r="O1159" s="43"/>
      <c r="P1159" s="212">
        <f>O1159*H1159</f>
        <v>0</v>
      </c>
      <c r="Q1159" s="212">
        <v>0</v>
      </c>
      <c r="R1159" s="212">
        <f>Q1159*H1159</f>
        <v>0</v>
      </c>
      <c r="S1159" s="212">
        <v>0</v>
      </c>
      <c r="T1159" s="213">
        <f>S1159*H1159</f>
        <v>0</v>
      </c>
      <c r="AR1159" s="25" t="s">
        <v>271</v>
      </c>
      <c r="AT1159" s="25" t="s">
        <v>191</v>
      </c>
      <c r="AU1159" s="25" t="s">
        <v>80</v>
      </c>
      <c r="AY1159" s="25" t="s">
        <v>189</v>
      </c>
      <c r="BE1159" s="214">
        <f>IF(N1159="základní",J1159,0)</f>
        <v>0</v>
      </c>
      <c r="BF1159" s="214">
        <f>IF(N1159="snížená",J1159,0)</f>
        <v>0</v>
      </c>
      <c r="BG1159" s="214">
        <f>IF(N1159="zákl. přenesená",J1159,0)</f>
        <v>0</v>
      </c>
      <c r="BH1159" s="214">
        <f>IF(N1159="sníž. přenesená",J1159,0)</f>
        <v>0</v>
      </c>
      <c r="BI1159" s="214">
        <f>IF(N1159="nulová",J1159,0)</f>
        <v>0</v>
      </c>
      <c r="BJ1159" s="25" t="s">
        <v>76</v>
      </c>
      <c r="BK1159" s="214">
        <f>ROUND(I1159*H1159,2)</f>
        <v>0</v>
      </c>
      <c r="BL1159" s="25" t="s">
        <v>271</v>
      </c>
      <c r="BM1159" s="25" t="s">
        <v>1525</v>
      </c>
    </row>
    <row r="1160" spans="2:63" s="11" customFormat="1" ht="29.85" customHeight="1">
      <c r="B1160" s="186"/>
      <c r="C1160" s="187"/>
      <c r="D1160" s="200" t="s">
        <v>68</v>
      </c>
      <c r="E1160" s="201" t="s">
        <v>1526</v>
      </c>
      <c r="F1160" s="201" t="s">
        <v>1527</v>
      </c>
      <c r="G1160" s="187"/>
      <c r="H1160" s="187"/>
      <c r="I1160" s="190"/>
      <c r="J1160" s="202">
        <f>BK1160</f>
        <v>0</v>
      </c>
      <c r="K1160" s="187"/>
      <c r="L1160" s="192"/>
      <c r="M1160" s="193"/>
      <c r="N1160" s="194"/>
      <c r="O1160" s="194"/>
      <c r="P1160" s="195">
        <f>SUM(P1161:P1361)</f>
        <v>0</v>
      </c>
      <c r="Q1160" s="194"/>
      <c r="R1160" s="195">
        <f>SUM(R1161:R1361)</f>
        <v>9.6267152</v>
      </c>
      <c r="S1160" s="194"/>
      <c r="T1160" s="196">
        <f>SUM(T1161:T1361)</f>
        <v>0</v>
      </c>
      <c r="AR1160" s="197" t="s">
        <v>80</v>
      </c>
      <c r="AT1160" s="198" t="s">
        <v>68</v>
      </c>
      <c r="AU1160" s="198" t="s">
        <v>76</v>
      </c>
      <c r="AY1160" s="197" t="s">
        <v>189</v>
      </c>
      <c r="BK1160" s="199">
        <f>SUM(BK1161:BK1361)</f>
        <v>0</v>
      </c>
    </row>
    <row r="1161" spans="2:65" s="1" customFormat="1" ht="22.5" customHeight="1">
      <c r="B1161" s="42"/>
      <c r="C1161" s="203" t="s">
        <v>1528</v>
      </c>
      <c r="D1161" s="203" t="s">
        <v>191</v>
      </c>
      <c r="E1161" s="204" t="s">
        <v>1529</v>
      </c>
      <c r="F1161" s="205" t="s">
        <v>1530</v>
      </c>
      <c r="G1161" s="206" t="s">
        <v>194</v>
      </c>
      <c r="H1161" s="207">
        <v>868.2</v>
      </c>
      <c r="I1161" s="208"/>
      <c r="J1161" s="209">
        <f>ROUND(I1161*H1161,2)</f>
        <v>0</v>
      </c>
      <c r="K1161" s="205" t="s">
        <v>195</v>
      </c>
      <c r="L1161" s="62"/>
      <c r="M1161" s="210" t="s">
        <v>21</v>
      </c>
      <c r="N1161" s="211" t="s">
        <v>40</v>
      </c>
      <c r="O1161" s="43"/>
      <c r="P1161" s="212">
        <f>O1161*H1161</f>
        <v>0</v>
      </c>
      <c r="Q1161" s="212">
        <v>0</v>
      </c>
      <c r="R1161" s="212">
        <f>Q1161*H1161</f>
        <v>0</v>
      </c>
      <c r="S1161" s="212">
        <v>0</v>
      </c>
      <c r="T1161" s="213">
        <f>S1161*H1161</f>
        <v>0</v>
      </c>
      <c r="AR1161" s="25" t="s">
        <v>271</v>
      </c>
      <c r="AT1161" s="25" t="s">
        <v>191</v>
      </c>
      <c r="AU1161" s="25" t="s">
        <v>80</v>
      </c>
      <c r="AY1161" s="25" t="s">
        <v>189</v>
      </c>
      <c r="BE1161" s="214">
        <f>IF(N1161="základní",J1161,0)</f>
        <v>0</v>
      </c>
      <c r="BF1161" s="214">
        <f>IF(N1161="snížená",J1161,0)</f>
        <v>0</v>
      </c>
      <c r="BG1161" s="214">
        <f>IF(N1161="zákl. přenesená",J1161,0)</f>
        <v>0</v>
      </c>
      <c r="BH1161" s="214">
        <f>IF(N1161="sníž. přenesená",J1161,0)</f>
        <v>0</v>
      </c>
      <c r="BI1161" s="214">
        <f>IF(N1161="nulová",J1161,0)</f>
        <v>0</v>
      </c>
      <c r="BJ1161" s="25" t="s">
        <v>76</v>
      </c>
      <c r="BK1161" s="214">
        <f>ROUND(I1161*H1161,2)</f>
        <v>0</v>
      </c>
      <c r="BL1161" s="25" t="s">
        <v>271</v>
      </c>
      <c r="BM1161" s="25" t="s">
        <v>1531</v>
      </c>
    </row>
    <row r="1162" spans="2:51" s="15" customFormat="1" ht="13.5">
      <c r="B1162" s="283"/>
      <c r="C1162" s="284"/>
      <c r="D1162" s="217" t="s">
        <v>198</v>
      </c>
      <c r="E1162" s="285" t="s">
        <v>21</v>
      </c>
      <c r="F1162" s="286" t="s">
        <v>1532</v>
      </c>
      <c r="G1162" s="284"/>
      <c r="H1162" s="287" t="s">
        <v>21</v>
      </c>
      <c r="I1162" s="288"/>
      <c r="J1162" s="284"/>
      <c r="K1162" s="284"/>
      <c r="L1162" s="289"/>
      <c r="M1162" s="290"/>
      <c r="N1162" s="291"/>
      <c r="O1162" s="291"/>
      <c r="P1162" s="291"/>
      <c r="Q1162" s="291"/>
      <c r="R1162" s="291"/>
      <c r="S1162" s="291"/>
      <c r="T1162" s="292"/>
      <c r="AT1162" s="293" t="s">
        <v>198</v>
      </c>
      <c r="AU1162" s="293" t="s">
        <v>80</v>
      </c>
      <c r="AV1162" s="15" t="s">
        <v>76</v>
      </c>
      <c r="AW1162" s="15" t="s">
        <v>33</v>
      </c>
      <c r="AX1162" s="15" t="s">
        <v>69</v>
      </c>
      <c r="AY1162" s="293" t="s">
        <v>189</v>
      </c>
    </row>
    <row r="1163" spans="2:51" s="12" customFormat="1" ht="13.5">
      <c r="B1163" s="215"/>
      <c r="C1163" s="216"/>
      <c r="D1163" s="217" t="s">
        <v>198</v>
      </c>
      <c r="E1163" s="218" t="s">
        <v>21</v>
      </c>
      <c r="F1163" s="219" t="s">
        <v>989</v>
      </c>
      <c r="G1163" s="216"/>
      <c r="H1163" s="220">
        <v>33.4</v>
      </c>
      <c r="I1163" s="221"/>
      <c r="J1163" s="216"/>
      <c r="K1163" s="216"/>
      <c r="L1163" s="222"/>
      <c r="M1163" s="223"/>
      <c r="N1163" s="224"/>
      <c r="O1163" s="224"/>
      <c r="P1163" s="224"/>
      <c r="Q1163" s="224"/>
      <c r="R1163" s="224"/>
      <c r="S1163" s="224"/>
      <c r="T1163" s="225"/>
      <c r="AT1163" s="226" t="s">
        <v>198</v>
      </c>
      <c r="AU1163" s="226" t="s">
        <v>80</v>
      </c>
      <c r="AV1163" s="12" t="s">
        <v>80</v>
      </c>
      <c r="AW1163" s="12" t="s">
        <v>33</v>
      </c>
      <c r="AX1163" s="12" t="s">
        <v>69</v>
      </c>
      <c r="AY1163" s="226" t="s">
        <v>189</v>
      </c>
    </row>
    <row r="1164" spans="2:51" s="12" customFormat="1" ht="13.5">
      <c r="B1164" s="215"/>
      <c r="C1164" s="216"/>
      <c r="D1164" s="217" t="s">
        <v>198</v>
      </c>
      <c r="E1164" s="218" t="s">
        <v>21</v>
      </c>
      <c r="F1164" s="219" t="s">
        <v>990</v>
      </c>
      <c r="G1164" s="216"/>
      <c r="H1164" s="220">
        <v>69</v>
      </c>
      <c r="I1164" s="221"/>
      <c r="J1164" s="216"/>
      <c r="K1164" s="216"/>
      <c r="L1164" s="222"/>
      <c r="M1164" s="223"/>
      <c r="N1164" s="224"/>
      <c r="O1164" s="224"/>
      <c r="P1164" s="224"/>
      <c r="Q1164" s="224"/>
      <c r="R1164" s="224"/>
      <c r="S1164" s="224"/>
      <c r="T1164" s="225"/>
      <c r="AT1164" s="226" t="s">
        <v>198</v>
      </c>
      <c r="AU1164" s="226" t="s">
        <v>80</v>
      </c>
      <c r="AV1164" s="12" t="s">
        <v>80</v>
      </c>
      <c r="AW1164" s="12" t="s">
        <v>33</v>
      </c>
      <c r="AX1164" s="12" t="s">
        <v>69</v>
      </c>
      <c r="AY1164" s="226" t="s">
        <v>189</v>
      </c>
    </row>
    <row r="1165" spans="2:51" s="12" customFormat="1" ht="13.5">
      <c r="B1165" s="215"/>
      <c r="C1165" s="216"/>
      <c r="D1165" s="217" t="s">
        <v>198</v>
      </c>
      <c r="E1165" s="218" t="s">
        <v>21</v>
      </c>
      <c r="F1165" s="219" t="s">
        <v>991</v>
      </c>
      <c r="G1165" s="216"/>
      <c r="H1165" s="220">
        <v>118.7</v>
      </c>
      <c r="I1165" s="221"/>
      <c r="J1165" s="216"/>
      <c r="K1165" s="216"/>
      <c r="L1165" s="222"/>
      <c r="M1165" s="223"/>
      <c r="N1165" s="224"/>
      <c r="O1165" s="224"/>
      <c r="P1165" s="224"/>
      <c r="Q1165" s="224"/>
      <c r="R1165" s="224"/>
      <c r="S1165" s="224"/>
      <c r="T1165" s="225"/>
      <c r="AT1165" s="226" t="s">
        <v>198</v>
      </c>
      <c r="AU1165" s="226" t="s">
        <v>80</v>
      </c>
      <c r="AV1165" s="12" t="s">
        <v>80</v>
      </c>
      <c r="AW1165" s="12" t="s">
        <v>33</v>
      </c>
      <c r="AX1165" s="12" t="s">
        <v>69</v>
      </c>
      <c r="AY1165" s="226" t="s">
        <v>189</v>
      </c>
    </row>
    <row r="1166" spans="2:51" s="12" customFormat="1" ht="13.5">
      <c r="B1166" s="215"/>
      <c r="C1166" s="216"/>
      <c r="D1166" s="217" t="s">
        <v>198</v>
      </c>
      <c r="E1166" s="218" t="s">
        <v>21</v>
      </c>
      <c r="F1166" s="219" t="s">
        <v>992</v>
      </c>
      <c r="G1166" s="216"/>
      <c r="H1166" s="220">
        <v>61.7</v>
      </c>
      <c r="I1166" s="221"/>
      <c r="J1166" s="216"/>
      <c r="K1166" s="216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198</v>
      </c>
      <c r="AU1166" s="226" t="s">
        <v>80</v>
      </c>
      <c r="AV1166" s="12" t="s">
        <v>80</v>
      </c>
      <c r="AW1166" s="12" t="s">
        <v>33</v>
      </c>
      <c r="AX1166" s="12" t="s">
        <v>69</v>
      </c>
      <c r="AY1166" s="226" t="s">
        <v>189</v>
      </c>
    </row>
    <row r="1167" spans="2:51" s="13" customFormat="1" ht="13.5">
      <c r="B1167" s="227"/>
      <c r="C1167" s="228"/>
      <c r="D1167" s="217" t="s">
        <v>198</v>
      </c>
      <c r="E1167" s="242" t="s">
        <v>21</v>
      </c>
      <c r="F1167" s="243" t="s">
        <v>200</v>
      </c>
      <c r="G1167" s="228"/>
      <c r="H1167" s="244">
        <v>282.8</v>
      </c>
      <c r="I1167" s="233"/>
      <c r="J1167" s="228"/>
      <c r="K1167" s="228"/>
      <c r="L1167" s="234"/>
      <c r="M1167" s="235"/>
      <c r="N1167" s="236"/>
      <c r="O1167" s="236"/>
      <c r="P1167" s="236"/>
      <c r="Q1167" s="236"/>
      <c r="R1167" s="236"/>
      <c r="S1167" s="236"/>
      <c r="T1167" s="237"/>
      <c r="AT1167" s="238" t="s">
        <v>198</v>
      </c>
      <c r="AU1167" s="238" t="s">
        <v>80</v>
      </c>
      <c r="AV1167" s="13" t="s">
        <v>115</v>
      </c>
      <c r="AW1167" s="13" t="s">
        <v>33</v>
      </c>
      <c r="AX1167" s="13" t="s">
        <v>69</v>
      </c>
      <c r="AY1167" s="238" t="s">
        <v>189</v>
      </c>
    </row>
    <row r="1168" spans="2:51" s="15" customFormat="1" ht="13.5">
      <c r="B1168" s="283"/>
      <c r="C1168" s="284"/>
      <c r="D1168" s="217" t="s">
        <v>198</v>
      </c>
      <c r="E1168" s="285" t="s">
        <v>21</v>
      </c>
      <c r="F1168" s="286" t="s">
        <v>1297</v>
      </c>
      <c r="G1168" s="284"/>
      <c r="H1168" s="287" t="s">
        <v>21</v>
      </c>
      <c r="I1168" s="288"/>
      <c r="J1168" s="284"/>
      <c r="K1168" s="284"/>
      <c r="L1168" s="289"/>
      <c r="M1168" s="290"/>
      <c r="N1168" s="291"/>
      <c r="O1168" s="291"/>
      <c r="P1168" s="291"/>
      <c r="Q1168" s="291"/>
      <c r="R1168" s="291"/>
      <c r="S1168" s="291"/>
      <c r="T1168" s="292"/>
      <c r="AT1168" s="293" t="s">
        <v>198</v>
      </c>
      <c r="AU1168" s="293" t="s">
        <v>80</v>
      </c>
      <c r="AV1168" s="15" t="s">
        <v>76</v>
      </c>
      <c r="AW1168" s="15" t="s">
        <v>33</v>
      </c>
      <c r="AX1168" s="15" t="s">
        <v>69</v>
      </c>
      <c r="AY1168" s="293" t="s">
        <v>189</v>
      </c>
    </row>
    <row r="1169" spans="2:51" s="12" customFormat="1" ht="13.5">
      <c r="B1169" s="215"/>
      <c r="C1169" s="216"/>
      <c r="D1169" s="217" t="s">
        <v>198</v>
      </c>
      <c r="E1169" s="218" t="s">
        <v>21</v>
      </c>
      <c r="F1169" s="219" t="s">
        <v>1278</v>
      </c>
      <c r="G1169" s="216"/>
      <c r="H1169" s="220">
        <v>24.2</v>
      </c>
      <c r="I1169" s="221"/>
      <c r="J1169" s="216"/>
      <c r="K1169" s="216"/>
      <c r="L1169" s="222"/>
      <c r="M1169" s="223"/>
      <c r="N1169" s="224"/>
      <c r="O1169" s="224"/>
      <c r="P1169" s="224"/>
      <c r="Q1169" s="224"/>
      <c r="R1169" s="224"/>
      <c r="S1169" s="224"/>
      <c r="T1169" s="225"/>
      <c r="AT1169" s="226" t="s">
        <v>198</v>
      </c>
      <c r="AU1169" s="226" t="s">
        <v>80</v>
      </c>
      <c r="AV1169" s="12" t="s">
        <v>80</v>
      </c>
      <c r="AW1169" s="12" t="s">
        <v>33</v>
      </c>
      <c r="AX1169" s="12" t="s">
        <v>69</v>
      </c>
      <c r="AY1169" s="226" t="s">
        <v>189</v>
      </c>
    </row>
    <row r="1170" spans="2:51" s="12" customFormat="1" ht="13.5">
      <c r="B1170" s="215"/>
      <c r="C1170" s="216"/>
      <c r="D1170" s="217" t="s">
        <v>198</v>
      </c>
      <c r="E1170" s="218" t="s">
        <v>21</v>
      </c>
      <c r="F1170" s="219" t="s">
        <v>1273</v>
      </c>
      <c r="G1170" s="216"/>
      <c r="H1170" s="220">
        <v>24.7</v>
      </c>
      <c r="I1170" s="221"/>
      <c r="J1170" s="216"/>
      <c r="K1170" s="216"/>
      <c r="L1170" s="222"/>
      <c r="M1170" s="223"/>
      <c r="N1170" s="224"/>
      <c r="O1170" s="224"/>
      <c r="P1170" s="224"/>
      <c r="Q1170" s="224"/>
      <c r="R1170" s="224"/>
      <c r="S1170" s="224"/>
      <c r="T1170" s="225"/>
      <c r="AT1170" s="226" t="s">
        <v>198</v>
      </c>
      <c r="AU1170" s="226" t="s">
        <v>80</v>
      </c>
      <c r="AV1170" s="12" t="s">
        <v>80</v>
      </c>
      <c r="AW1170" s="12" t="s">
        <v>33</v>
      </c>
      <c r="AX1170" s="12" t="s">
        <v>69</v>
      </c>
      <c r="AY1170" s="226" t="s">
        <v>189</v>
      </c>
    </row>
    <row r="1171" spans="2:51" s="12" customFormat="1" ht="13.5">
      <c r="B1171" s="215"/>
      <c r="C1171" s="216"/>
      <c r="D1171" s="217" t="s">
        <v>198</v>
      </c>
      <c r="E1171" s="218" t="s">
        <v>21</v>
      </c>
      <c r="F1171" s="219" t="s">
        <v>1274</v>
      </c>
      <c r="G1171" s="216"/>
      <c r="H1171" s="220">
        <v>21.9</v>
      </c>
      <c r="I1171" s="221"/>
      <c r="J1171" s="216"/>
      <c r="K1171" s="216"/>
      <c r="L1171" s="222"/>
      <c r="M1171" s="223"/>
      <c r="N1171" s="224"/>
      <c r="O1171" s="224"/>
      <c r="P1171" s="224"/>
      <c r="Q1171" s="224"/>
      <c r="R1171" s="224"/>
      <c r="S1171" s="224"/>
      <c r="T1171" s="225"/>
      <c r="AT1171" s="226" t="s">
        <v>198</v>
      </c>
      <c r="AU1171" s="226" t="s">
        <v>80</v>
      </c>
      <c r="AV1171" s="12" t="s">
        <v>80</v>
      </c>
      <c r="AW1171" s="12" t="s">
        <v>33</v>
      </c>
      <c r="AX1171" s="12" t="s">
        <v>69</v>
      </c>
      <c r="AY1171" s="226" t="s">
        <v>189</v>
      </c>
    </row>
    <row r="1172" spans="2:51" s="12" customFormat="1" ht="13.5">
      <c r="B1172" s="215"/>
      <c r="C1172" s="216"/>
      <c r="D1172" s="217" t="s">
        <v>198</v>
      </c>
      <c r="E1172" s="218" t="s">
        <v>21</v>
      </c>
      <c r="F1172" s="219" t="s">
        <v>1275</v>
      </c>
      <c r="G1172" s="216"/>
      <c r="H1172" s="220">
        <v>22.2</v>
      </c>
      <c r="I1172" s="221"/>
      <c r="J1172" s="216"/>
      <c r="K1172" s="216"/>
      <c r="L1172" s="222"/>
      <c r="M1172" s="223"/>
      <c r="N1172" s="224"/>
      <c r="O1172" s="224"/>
      <c r="P1172" s="224"/>
      <c r="Q1172" s="224"/>
      <c r="R1172" s="224"/>
      <c r="S1172" s="224"/>
      <c r="T1172" s="225"/>
      <c r="AT1172" s="226" t="s">
        <v>198</v>
      </c>
      <c r="AU1172" s="226" t="s">
        <v>80</v>
      </c>
      <c r="AV1172" s="12" t="s">
        <v>80</v>
      </c>
      <c r="AW1172" s="12" t="s">
        <v>33</v>
      </c>
      <c r="AX1172" s="12" t="s">
        <v>69</v>
      </c>
      <c r="AY1172" s="226" t="s">
        <v>189</v>
      </c>
    </row>
    <row r="1173" spans="2:51" s="12" customFormat="1" ht="13.5">
      <c r="B1173" s="215"/>
      <c r="C1173" s="216"/>
      <c r="D1173" s="217" t="s">
        <v>198</v>
      </c>
      <c r="E1173" s="218" t="s">
        <v>21</v>
      </c>
      <c r="F1173" s="219" t="s">
        <v>1279</v>
      </c>
      <c r="G1173" s="216"/>
      <c r="H1173" s="220">
        <v>11.7</v>
      </c>
      <c r="I1173" s="221"/>
      <c r="J1173" s="216"/>
      <c r="K1173" s="216"/>
      <c r="L1173" s="222"/>
      <c r="M1173" s="223"/>
      <c r="N1173" s="224"/>
      <c r="O1173" s="224"/>
      <c r="P1173" s="224"/>
      <c r="Q1173" s="224"/>
      <c r="R1173" s="224"/>
      <c r="S1173" s="224"/>
      <c r="T1173" s="225"/>
      <c r="AT1173" s="226" t="s">
        <v>198</v>
      </c>
      <c r="AU1173" s="226" t="s">
        <v>80</v>
      </c>
      <c r="AV1173" s="12" t="s">
        <v>80</v>
      </c>
      <c r="AW1173" s="12" t="s">
        <v>33</v>
      </c>
      <c r="AX1173" s="12" t="s">
        <v>69</v>
      </c>
      <c r="AY1173" s="226" t="s">
        <v>189</v>
      </c>
    </row>
    <row r="1174" spans="2:51" s="12" customFormat="1" ht="13.5">
      <c r="B1174" s="215"/>
      <c r="C1174" s="216"/>
      <c r="D1174" s="217" t="s">
        <v>198</v>
      </c>
      <c r="E1174" s="218" t="s">
        <v>21</v>
      </c>
      <c r="F1174" s="219" t="s">
        <v>996</v>
      </c>
      <c r="G1174" s="216"/>
      <c r="H1174" s="220">
        <v>25.4</v>
      </c>
      <c r="I1174" s="221"/>
      <c r="J1174" s="216"/>
      <c r="K1174" s="216"/>
      <c r="L1174" s="222"/>
      <c r="M1174" s="223"/>
      <c r="N1174" s="224"/>
      <c r="O1174" s="224"/>
      <c r="P1174" s="224"/>
      <c r="Q1174" s="224"/>
      <c r="R1174" s="224"/>
      <c r="S1174" s="224"/>
      <c r="T1174" s="225"/>
      <c r="AT1174" s="226" t="s">
        <v>198</v>
      </c>
      <c r="AU1174" s="226" t="s">
        <v>80</v>
      </c>
      <c r="AV1174" s="12" t="s">
        <v>80</v>
      </c>
      <c r="AW1174" s="12" t="s">
        <v>33</v>
      </c>
      <c r="AX1174" s="12" t="s">
        <v>69</v>
      </c>
      <c r="AY1174" s="226" t="s">
        <v>189</v>
      </c>
    </row>
    <row r="1175" spans="2:51" s="12" customFormat="1" ht="13.5">
      <c r="B1175" s="215"/>
      <c r="C1175" s="216"/>
      <c r="D1175" s="217" t="s">
        <v>198</v>
      </c>
      <c r="E1175" s="218" t="s">
        <v>21</v>
      </c>
      <c r="F1175" s="219" t="s">
        <v>1260</v>
      </c>
      <c r="G1175" s="216"/>
      <c r="H1175" s="220">
        <v>8.5</v>
      </c>
      <c r="I1175" s="221"/>
      <c r="J1175" s="216"/>
      <c r="K1175" s="216"/>
      <c r="L1175" s="222"/>
      <c r="M1175" s="223"/>
      <c r="N1175" s="224"/>
      <c r="O1175" s="224"/>
      <c r="P1175" s="224"/>
      <c r="Q1175" s="224"/>
      <c r="R1175" s="224"/>
      <c r="S1175" s="224"/>
      <c r="T1175" s="225"/>
      <c r="AT1175" s="226" t="s">
        <v>198</v>
      </c>
      <c r="AU1175" s="226" t="s">
        <v>80</v>
      </c>
      <c r="AV1175" s="12" t="s">
        <v>80</v>
      </c>
      <c r="AW1175" s="12" t="s">
        <v>33</v>
      </c>
      <c r="AX1175" s="12" t="s">
        <v>69</v>
      </c>
      <c r="AY1175" s="226" t="s">
        <v>189</v>
      </c>
    </row>
    <row r="1176" spans="2:51" s="12" customFormat="1" ht="13.5">
      <c r="B1176" s="215"/>
      <c r="C1176" s="216"/>
      <c r="D1176" s="217" t="s">
        <v>198</v>
      </c>
      <c r="E1176" s="218" t="s">
        <v>21</v>
      </c>
      <c r="F1176" s="219" t="s">
        <v>1280</v>
      </c>
      <c r="G1176" s="216"/>
      <c r="H1176" s="220">
        <v>10.5</v>
      </c>
      <c r="I1176" s="221"/>
      <c r="J1176" s="216"/>
      <c r="K1176" s="216"/>
      <c r="L1176" s="222"/>
      <c r="M1176" s="223"/>
      <c r="N1176" s="224"/>
      <c r="O1176" s="224"/>
      <c r="P1176" s="224"/>
      <c r="Q1176" s="224"/>
      <c r="R1176" s="224"/>
      <c r="S1176" s="224"/>
      <c r="T1176" s="225"/>
      <c r="AT1176" s="226" t="s">
        <v>198</v>
      </c>
      <c r="AU1176" s="226" t="s">
        <v>80</v>
      </c>
      <c r="AV1176" s="12" t="s">
        <v>80</v>
      </c>
      <c r="AW1176" s="12" t="s">
        <v>33</v>
      </c>
      <c r="AX1176" s="12" t="s">
        <v>69</v>
      </c>
      <c r="AY1176" s="226" t="s">
        <v>189</v>
      </c>
    </row>
    <row r="1177" spans="2:51" s="12" customFormat="1" ht="13.5">
      <c r="B1177" s="215"/>
      <c r="C1177" s="216"/>
      <c r="D1177" s="217" t="s">
        <v>198</v>
      </c>
      <c r="E1177" s="218" t="s">
        <v>21</v>
      </c>
      <c r="F1177" s="219" t="s">
        <v>1261</v>
      </c>
      <c r="G1177" s="216"/>
      <c r="H1177" s="220">
        <v>9.7</v>
      </c>
      <c r="I1177" s="221"/>
      <c r="J1177" s="216"/>
      <c r="K1177" s="216"/>
      <c r="L1177" s="222"/>
      <c r="M1177" s="223"/>
      <c r="N1177" s="224"/>
      <c r="O1177" s="224"/>
      <c r="P1177" s="224"/>
      <c r="Q1177" s="224"/>
      <c r="R1177" s="224"/>
      <c r="S1177" s="224"/>
      <c r="T1177" s="225"/>
      <c r="AT1177" s="226" t="s">
        <v>198</v>
      </c>
      <c r="AU1177" s="226" t="s">
        <v>80</v>
      </c>
      <c r="AV1177" s="12" t="s">
        <v>80</v>
      </c>
      <c r="AW1177" s="12" t="s">
        <v>33</v>
      </c>
      <c r="AX1177" s="12" t="s">
        <v>69</v>
      </c>
      <c r="AY1177" s="226" t="s">
        <v>189</v>
      </c>
    </row>
    <row r="1178" spans="2:51" s="12" customFormat="1" ht="13.5">
      <c r="B1178" s="215"/>
      <c r="C1178" s="216"/>
      <c r="D1178" s="217" t="s">
        <v>198</v>
      </c>
      <c r="E1178" s="218" t="s">
        <v>21</v>
      </c>
      <c r="F1178" s="219" t="s">
        <v>1281</v>
      </c>
      <c r="G1178" s="216"/>
      <c r="H1178" s="220">
        <v>10.6</v>
      </c>
      <c r="I1178" s="221"/>
      <c r="J1178" s="216"/>
      <c r="K1178" s="216"/>
      <c r="L1178" s="222"/>
      <c r="M1178" s="223"/>
      <c r="N1178" s="224"/>
      <c r="O1178" s="224"/>
      <c r="P1178" s="224"/>
      <c r="Q1178" s="224"/>
      <c r="R1178" s="224"/>
      <c r="S1178" s="224"/>
      <c r="T1178" s="225"/>
      <c r="AT1178" s="226" t="s">
        <v>198</v>
      </c>
      <c r="AU1178" s="226" t="s">
        <v>80</v>
      </c>
      <c r="AV1178" s="12" t="s">
        <v>80</v>
      </c>
      <c r="AW1178" s="12" t="s">
        <v>33</v>
      </c>
      <c r="AX1178" s="12" t="s">
        <v>69</v>
      </c>
      <c r="AY1178" s="226" t="s">
        <v>189</v>
      </c>
    </row>
    <row r="1179" spans="2:51" s="12" customFormat="1" ht="13.5">
      <c r="B1179" s="215"/>
      <c r="C1179" s="216"/>
      <c r="D1179" s="217" t="s">
        <v>198</v>
      </c>
      <c r="E1179" s="218" t="s">
        <v>21</v>
      </c>
      <c r="F1179" s="219" t="s">
        <v>1282</v>
      </c>
      <c r="G1179" s="216"/>
      <c r="H1179" s="220">
        <v>18.3</v>
      </c>
      <c r="I1179" s="221"/>
      <c r="J1179" s="216"/>
      <c r="K1179" s="216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198</v>
      </c>
      <c r="AU1179" s="226" t="s">
        <v>80</v>
      </c>
      <c r="AV1179" s="12" t="s">
        <v>80</v>
      </c>
      <c r="AW1179" s="12" t="s">
        <v>33</v>
      </c>
      <c r="AX1179" s="12" t="s">
        <v>69</v>
      </c>
      <c r="AY1179" s="226" t="s">
        <v>189</v>
      </c>
    </row>
    <row r="1180" spans="2:51" s="12" customFormat="1" ht="13.5">
      <c r="B1180" s="215"/>
      <c r="C1180" s="216"/>
      <c r="D1180" s="217" t="s">
        <v>198</v>
      </c>
      <c r="E1180" s="218" t="s">
        <v>21</v>
      </c>
      <c r="F1180" s="219" t="s">
        <v>997</v>
      </c>
      <c r="G1180" s="216"/>
      <c r="H1180" s="220">
        <v>7</v>
      </c>
      <c r="I1180" s="221"/>
      <c r="J1180" s="216"/>
      <c r="K1180" s="216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198</v>
      </c>
      <c r="AU1180" s="226" t="s">
        <v>80</v>
      </c>
      <c r="AV1180" s="12" t="s">
        <v>80</v>
      </c>
      <c r="AW1180" s="12" t="s">
        <v>33</v>
      </c>
      <c r="AX1180" s="12" t="s">
        <v>69</v>
      </c>
      <c r="AY1180" s="226" t="s">
        <v>189</v>
      </c>
    </row>
    <row r="1181" spans="2:51" s="12" customFormat="1" ht="13.5">
      <c r="B1181" s="215"/>
      <c r="C1181" s="216"/>
      <c r="D1181" s="217" t="s">
        <v>198</v>
      </c>
      <c r="E1181" s="218" t="s">
        <v>21</v>
      </c>
      <c r="F1181" s="219" t="s">
        <v>999</v>
      </c>
      <c r="G1181" s="216"/>
      <c r="H1181" s="220">
        <v>2.7</v>
      </c>
      <c r="I1181" s="221"/>
      <c r="J1181" s="216"/>
      <c r="K1181" s="216"/>
      <c r="L1181" s="222"/>
      <c r="M1181" s="223"/>
      <c r="N1181" s="224"/>
      <c r="O1181" s="224"/>
      <c r="P1181" s="224"/>
      <c r="Q1181" s="224"/>
      <c r="R1181" s="224"/>
      <c r="S1181" s="224"/>
      <c r="T1181" s="225"/>
      <c r="AT1181" s="226" t="s">
        <v>198</v>
      </c>
      <c r="AU1181" s="226" t="s">
        <v>80</v>
      </c>
      <c r="AV1181" s="12" t="s">
        <v>80</v>
      </c>
      <c r="AW1181" s="12" t="s">
        <v>33</v>
      </c>
      <c r="AX1181" s="12" t="s">
        <v>69</v>
      </c>
      <c r="AY1181" s="226" t="s">
        <v>189</v>
      </c>
    </row>
    <row r="1182" spans="2:51" s="12" customFormat="1" ht="13.5">
      <c r="B1182" s="215"/>
      <c r="C1182" s="216"/>
      <c r="D1182" s="217" t="s">
        <v>198</v>
      </c>
      <c r="E1182" s="218" t="s">
        <v>21</v>
      </c>
      <c r="F1182" s="219" t="s">
        <v>1000</v>
      </c>
      <c r="G1182" s="216"/>
      <c r="H1182" s="220">
        <v>2.7</v>
      </c>
      <c r="I1182" s="221"/>
      <c r="J1182" s="216"/>
      <c r="K1182" s="216"/>
      <c r="L1182" s="222"/>
      <c r="M1182" s="223"/>
      <c r="N1182" s="224"/>
      <c r="O1182" s="224"/>
      <c r="P1182" s="224"/>
      <c r="Q1182" s="224"/>
      <c r="R1182" s="224"/>
      <c r="S1182" s="224"/>
      <c r="T1182" s="225"/>
      <c r="AT1182" s="226" t="s">
        <v>198</v>
      </c>
      <c r="AU1182" s="226" t="s">
        <v>80</v>
      </c>
      <c r="AV1182" s="12" t="s">
        <v>80</v>
      </c>
      <c r="AW1182" s="12" t="s">
        <v>33</v>
      </c>
      <c r="AX1182" s="12" t="s">
        <v>69</v>
      </c>
      <c r="AY1182" s="226" t="s">
        <v>189</v>
      </c>
    </row>
    <row r="1183" spans="2:51" s="13" customFormat="1" ht="13.5">
      <c r="B1183" s="227"/>
      <c r="C1183" s="228"/>
      <c r="D1183" s="217" t="s">
        <v>198</v>
      </c>
      <c r="E1183" s="242" t="s">
        <v>21</v>
      </c>
      <c r="F1183" s="243" t="s">
        <v>200</v>
      </c>
      <c r="G1183" s="228"/>
      <c r="H1183" s="244">
        <v>200.1</v>
      </c>
      <c r="I1183" s="233"/>
      <c r="J1183" s="228"/>
      <c r="K1183" s="228"/>
      <c r="L1183" s="234"/>
      <c r="M1183" s="235"/>
      <c r="N1183" s="236"/>
      <c r="O1183" s="236"/>
      <c r="P1183" s="236"/>
      <c r="Q1183" s="236"/>
      <c r="R1183" s="236"/>
      <c r="S1183" s="236"/>
      <c r="T1183" s="237"/>
      <c r="AT1183" s="238" t="s">
        <v>198</v>
      </c>
      <c r="AU1183" s="238" t="s">
        <v>80</v>
      </c>
      <c r="AV1183" s="13" t="s">
        <v>115</v>
      </c>
      <c r="AW1183" s="13" t="s">
        <v>33</v>
      </c>
      <c r="AX1183" s="13" t="s">
        <v>69</v>
      </c>
      <c r="AY1183" s="238" t="s">
        <v>189</v>
      </c>
    </row>
    <row r="1184" spans="2:51" s="12" customFormat="1" ht="13.5">
      <c r="B1184" s="215"/>
      <c r="C1184" s="216"/>
      <c r="D1184" s="217" t="s">
        <v>198</v>
      </c>
      <c r="E1184" s="218" t="s">
        <v>21</v>
      </c>
      <c r="F1184" s="219" t="s">
        <v>1283</v>
      </c>
      <c r="G1184" s="216"/>
      <c r="H1184" s="220">
        <v>24.2</v>
      </c>
      <c r="I1184" s="221"/>
      <c r="J1184" s="216"/>
      <c r="K1184" s="216"/>
      <c r="L1184" s="222"/>
      <c r="M1184" s="223"/>
      <c r="N1184" s="224"/>
      <c r="O1184" s="224"/>
      <c r="P1184" s="224"/>
      <c r="Q1184" s="224"/>
      <c r="R1184" s="224"/>
      <c r="S1184" s="224"/>
      <c r="T1184" s="225"/>
      <c r="AT1184" s="226" t="s">
        <v>198</v>
      </c>
      <c r="AU1184" s="226" t="s">
        <v>80</v>
      </c>
      <c r="AV1184" s="12" t="s">
        <v>80</v>
      </c>
      <c r="AW1184" s="12" t="s">
        <v>33</v>
      </c>
      <c r="AX1184" s="12" t="s">
        <v>69</v>
      </c>
      <c r="AY1184" s="226" t="s">
        <v>189</v>
      </c>
    </row>
    <row r="1185" spans="2:51" s="12" customFormat="1" ht="13.5">
      <c r="B1185" s="215"/>
      <c r="C1185" s="216"/>
      <c r="D1185" s="217" t="s">
        <v>198</v>
      </c>
      <c r="E1185" s="218" t="s">
        <v>21</v>
      </c>
      <c r="F1185" s="219" t="s">
        <v>1284</v>
      </c>
      <c r="G1185" s="216"/>
      <c r="H1185" s="220">
        <v>24.7</v>
      </c>
      <c r="I1185" s="221"/>
      <c r="J1185" s="216"/>
      <c r="K1185" s="216"/>
      <c r="L1185" s="222"/>
      <c r="M1185" s="223"/>
      <c r="N1185" s="224"/>
      <c r="O1185" s="224"/>
      <c r="P1185" s="224"/>
      <c r="Q1185" s="224"/>
      <c r="R1185" s="224"/>
      <c r="S1185" s="224"/>
      <c r="T1185" s="225"/>
      <c r="AT1185" s="226" t="s">
        <v>198</v>
      </c>
      <c r="AU1185" s="226" t="s">
        <v>80</v>
      </c>
      <c r="AV1185" s="12" t="s">
        <v>80</v>
      </c>
      <c r="AW1185" s="12" t="s">
        <v>33</v>
      </c>
      <c r="AX1185" s="12" t="s">
        <v>69</v>
      </c>
      <c r="AY1185" s="226" t="s">
        <v>189</v>
      </c>
    </row>
    <row r="1186" spans="2:51" s="12" customFormat="1" ht="13.5">
      <c r="B1186" s="215"/>
      <c r="C1186" s="216"/>
      <c r="D1186" s="217" t="s">
        <v>198</v>
      </c>
      <c r="E1186" s="218" t="s">
        <v>21</v>
      </c>
      <c r="F1186" s="219" t="s">
        <v>1285</v>
      </c>
      <c r="G1186" s="216"/>
      <c r="H1186" s="220">
        <v>24.9</v>
      </c>
      <c r="I1186" s="221"/>
      <c r="J1186" s="216"/>
      <c r="K1186" s="216"/>
      <c r="L1186" s="222"/>
      <c r="M1186" s="223"/>
      <c r="N1186" s="224"/>
      <c r="O1186" s="224"/>
      <c r="P1186" s="224"/>
      <c r="Q1186" s="224"/>
      <c r="R1186" s="224"/>
      <c r="S1186" s="224"/>
      <c r="T1186" s="225"/>
      <c r="AT1186" s="226" t="s">
        <v>198</v>
      </c>
      <c r="AU1186" s="226" t="s">
        <v>80</v>
      </c>
      <c r="AV1186" s="12" t="s">
        <v>80</v>
      </c>
      <c r="AW1186" s="12" t="s">
        <v>33</v>
      </c>
      <c r="AX1186" s="12" t="s">
        <v>69</v>
      </c>
      <c r="AY1186" s="226" t="s">
        <v>189</v>
      </c>
    </row>
    <row r="1187" spans="2:51" s="12" customFormat="1" ht="13.5">
      <c r="B1187" s="215"/>
      <c r="C1187" s="216"/>
      <c r="D1187" s="217" t="s">
        <v>198</v>
      </c>
      <c r="E1187" s="218" t="s">
        <v>21</v>
      </c>
      <c r="F1187" s="219" t="s">
        <v>1276</v>
      </c>
      <c r="G1187" s="216"/>
      <c r="H1187" s="220">
        <v>25.2</v>
      </c>
      <c r="I1187" s="221"/>
      <c r="J1187" s="216"/>
      <c r="K1187" s="216"/>
      <c r="L1187" s="222"/>
      <c r="M1187" s="223"/>
      <c r="N1187" s="224"/>
      <c r="O1187" s="224"/>
      <c r="P1187" s="224"/>
      <c r="Q1187" s="224"/>
      <c r="R1187" s="224"/>
      <c r="S1187" s="224"/>
      <c r="T1187" s="225"/>
      <c r="AT1187" s="226" t="s">
        <v>198</v>
      </c>
      <c r="AU1187" s="226" t="s">
        <v>80</v>
      </c>
      <c r="AV1187" s="12" t="s">
        <v>80</v>
      </c>
      <c r="AW1187" s="12" t="s">
        <v>33</v>
      </c>
      <c r="AX1187" s="12" t="s">
        <v>69</v>
      </c>
      <c r="AY1187" s="226" t="s">
        <v>189</v>
      </c>
    </row>
    <row r="1188" spans="2:51" s="12" customFormat="1" ht="13.5">
      <c r="B1188" s="215"/>
      <c r="C1188" s="216"/>
      <c r="D1188" s="217" t="s">
        <v>198</v>
      </c>
      <c r="E1188" s="218" t="s">
        <v>21</v>
      </c>
      <c r="F1188" s="219" t="s">
        <v>1262</v>
      </c>
      <c r="G1188" s="216"/>
      <c r="H1188" s="220">
        <v>5.8</v>
      </c>
      <c r="I1188" s="221"/>
      <c r="J1188" s="216"/>
      <c r="K1188" s="216"/>
      <c r="L1188" s="222"/>
      <c r="M1188" s="223"/>
      <c r="N1188" s="224"/>
      <c r="O1188" s="224"/>
      <c r="P1188" s="224"/>
      <c r="Q1188" s="224"/>
      <c r="R1188" s="224"/>
      <c r="S1188" s="224"/>
      <c r="T1188" s="225"/>
      <c r="AT1188" s="226" t="s">
        <v>198</v>
      </c>
      <c r="AU1188" s="226" t="s">
        <v>80</v>
      </c>
      <c r="AV1188" s="12" t="s">
        <v>80</v>
      </c>
      <c r="AW1188" s="12" t="s">
        <v>33</v>
      </c>
      <c r="AX1188" s="12" t="s">
        <v>69</v>
      </c>
      <c r="AY1188" s="226" t="s">
        <v>189</v>
      </c>
    </row>
    <row r="1189" spans="2:51" s="12" customFormat="1" ht="13.5">
      <c r="B1189" s="215"/>
      <c r="C1189" s="216"/>
      <c r="D1189" s="217" t="s">
        <v>198</v>
      </c>
      <c r="E1189" s="218" t="s">
        <v>21</v>
      </c>
      <c r="F1189" s="219" t="s">
        <v>1263</v>
      </c>
      <c r="G1189" s="216"/>
      <c r="H1189" s="220">
        <v>5.8</v>
      </c>
      <c r="I1189" s="221"/>
      <c r="J1189" s="216"/>
      <c r="K1189" s="216"/>
      <c r="L1189" s="222"/>
      <c r="M1189" s="223"/>
      <c r="N1189" s="224"/>
      <c r="O1189" s="224"/>
      <c r="P1189" s="224"/>
      <c r="Q1189" s="224"/>
      <c r="R1189" s="224"/>
      <c r="S1189" s="224"/>
      <c r="T1189" s="225"/>
      <c r="AT1189" s="226" t="s">
        <v>198</v>
      </c>
      <c r="AU1189" s="226" t="s">
        <v>80</v>
      </c>
      <c r="AV1189" s="12" t="s">
        <v>80</v>
      </c>
      <c r="AW1189" s="12" t="s">
        <v>33</v>
      </c>
      <c r="AX1189" s="12" t="s">
        <v>69</v>
      </c>
      <c r="AY1189" s="226" t="s">
        <v>189</v>
      </c>
    </row>
    <row r="1190" spans="2:51" s="12" customFormat="1" ht="13.5">
      <c r="B1190" s="215"/>
      <c r="C1190" s="216"/>
      <c r="D1190" s="217" t="s">
        <v>198</v>
      </c>
      <c r="E1190" s="218" t="s">
        <v>21</v>
      </c>
      <c r="F1190" s="219" t="s">
        <v>1286</v>
      </c>
      <c r="G1190" s="216"/>
      <c r="H1190" s="220">
        <v>6.8</v>
      </c>
      <c r="I1190" s="221"/>
      <c r="J1190" s="216"/>
      <c r="K1190" s="216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198</v>
      </c>
      <c r="AU1190" s="226" t="s">
        <v>80</v>
      </c>
      <c r="AV1190" s="12" t="s">
        <v>80</v>
      </c>
      <c r="AW1190" s="12" t="s">
        <v>33</v>
      </c>
      <c r="AX1190" s="12" t="s">
        <v>69</v>
      </c>
      <c r="AY1190" s="226" t="s">
        <v>189</v>
      </c>
    </row>
    <row r="1191" spans="2:51" s="12" customFormat="1" ht="13.5">
      <c r="B1191" s="215"/>
      <c r="C1191" s="216"/>
      <c r="D1191" s="217" t="s">
        <v>198</v>
      </c>
      <c r="E1191" s="218" t="s">
        <v>21</v>
      </c>
      <c r="F1191" s="219" t="s">
        <v>1287</v>
      </c>
      <c r="G1191" s="216"/>
      <c r="H1191" s="220">
        <v>13.9</v>
      </c>
      <c r="I1191" s="221"/>
      <c r="J1191" s="216"/>
      <c r="K1191" s="216"/>
      <c r="L1191" s="222"/>
      <c r="M1191" s="223"/>
      <c r="N1191" s="224"/>
      <c r="O1191" s="224"/>
      <c r="P1191" s="224"/>
      <c r="Q1191" s="224"/>
      <c r="R1191" s="224"/>
      <c r="S1191" s="224"/>
      <c r="T1191" s="225"/>
      <c r="AT1191" s="226" t="s">
        <v>198</v>
      </c>
      <c r="AU1191" s="226" t="s">
        <v>80</v>
      </c>
      <c r="AV1191" s="12" t="s">
        <v>80</v>
      </c>
      <c r="AW1191" s="12" t="s">
        <v>33</v>
      </c>
      <c r="AX1191" s="12" t="s">
        <v>69</v>
      </c>
      <c r="AY1191" s="226" t="s">
        <v>189</v>
      </c>
    </row>
    <row r="1192" spans="2:51" s="12" customFormat="1" ht="13.5">
      <c r="B1192" s="215"/>
      <c r="C1192" s="216"/>
      <c r="D1192" s="217" t="s">
        <v>198</v>
      </c>
      <c r="E1192" s="218" t="s">
        <v>21</v>
      </c>
      <c r="F1192" s="219" t="s">
        <v>1264</v>
      </c>
      <c r="G1192" s="216"/>
      <c r="H1192" s="220">
        <v>5.8</v>
      </c>
      <c r="I1192" s="221"/>
      <c r="J1192" s="216"/>
      <c r="K1192" s="216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198</v>
      </c>
      <c r="AU1192" s="226" t="s">
        <v>80</v>
      </c>
      <c r="AV1192" s="12" t="s">
        <v>80</v>
      </c>
      <c r="AW1192" s="12" t="s">
        <v>33</v>
      </c>
      <c r="AX1192" s="12" t="s">
        <v>69</v>
      </c>
      <c r="AY1192" s="226" t="s">
        <v>189</v>
      </c>
    </row>
    <row r="1193" spans="2:51" s="12" customFormat="1" ht="13.5">
      <c r="B1193" s="215"/>
      <c r="C1193" s="216"/>
      <c r="D1193" s="217" t="s">
        <v>198</v>
      </c>
      <c r="E1193" s="218" t="s">
        <v>21</v>
      </c>
      <c r="F1193" s="219" t="s">
        <v>1265</v>
      </c>
      <c r="G1193" s="216"/>
      <c r="H1193" s="220">
        <v>8.8</v>
      </c>
      <c r="I1193" s="221"/>
      <c r="J1193" s="216"/>
      <c r="K1193" s="216"/>
      <c r="L1193" s="222"/>
      <c r="M1193" s="223"/>
      <c r="N1193" s="224"/>
      <c r="O1193" s="224"/>
      <c r="P1193" s="224"/>
      <c r="Q1193" s="224"/>
      <c r="R1193" s="224"/>
      <c r="S1193" s="224"/>
      <c r="T1193" s="225"/>
      <c r="AT1193" s="226" t="s">
        <v>198</v>
      </c>
      <c r="AU1193" s="226" t="s">
        <v>80</v>
      </c>
      <c r="AV1193" s="12" t="s">
        <v>80</v>
      </c>
      <c r="AW1193" s="12" t="s">
        <v>33</v>
      </c>
      <c r="AX1193" s="12" t="s">
        <v>69</v>
      </c>
      <c r="AY1193" s="226" t="s">
        <v>189</v>
      </c>
    </row>
    <row r="1194" spans="2:51" s="12" customFormat="1" ht="13.5">
      <c r="B1194" s="215"/>
      <c r="C1194" s="216"/>
      <c r="D1194" s="217" t="s">
        <v>198</v>
      </c>
      <c r="E1194" s="218" t="s">
        <v>21</v>
      </c>
      <c r="F1194" s="219" t="s">
        <v>1001</v>
      </c>
      <c r="G1194" s="216"/>
      <c r="H1194" s="220">
        <v>9</v>
      </c>
      <c r="I1194" s="221"/>
      <c r="J1194" s="216"/>
      <c r="K1194" s="216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198</v>
      </c>
      <c r="AU1194" s="226" t="s">
        <v>80</v>
      </c>
      <c r="AV1194" s="12" t="s">
        <v>80</v>
      </c>
      <c r="AW1194" s="12" t="s">
        <v>33</v>
      </c>
      <c r="AX1194" s="12" t="s">
        <v>69</v>
      </c>
      <c r="AY1194" s="226" t="s">
        <v>189</v>
      </c>
    </row>
    <row r="1195" spans="2:51" s="12" customFormat="1" ht="13.5">
      <c r="B1195" s="215"/>
      <c r="C1195" s="216"/>
      <c r="D1195" s="217" t="s">
        <v>198</v>
      </c>
      <c r="E1195" s="218" t="s">
        <v>21</v>
      </c>
      <c r="F1195" s="219" t="s">
        <v>1002</v>
      </c>
      <c r="G1195" s="216"/>
      <c r="H1195" s="220">
        <v>4.1</v>
      </c>
      <c r="I1195" s="221"/>
      <c r="J1195" s="216"/>
      <c r="K1195" s="216"/>
      <c r="L1195" s="222"/>
      <c r="M1195" s="223"/>
      <c r="N1195" s="224"/>
      <c r="O1195" s="224"/>
      <c r="P1195" s="224"/>
      <c r="Q1195" s="224"/>
      <c r="R1195" s="224"/>
      <c r="S1195" s="224"/>
      <c r="T1195" s="225"/>
      <c r="AT1195" s="226" t="s">
        <v>198</v>
      </c>
      <c r="AU1195" s="226" t="s">
        <v>80</v>
      </c>
      <c r="AV1195" s="12" t="s">
        <v>80</v>
      </c>
      <c r="AW1195" s="12" t="s">
        <v>33</v>
      </c>
      <c r="AX1195" s="12" t="s">
        <v>69</v>
      </c>
      <c r="AY1195" s="226" t="s">
        <v>189</v>
      </c>
    </row>
    <row r="1196" spans="2:51" s="12" customFormat="1" ht="13.5">
      <c r="B1196" s="215"/>
      <c r="C1196" s="216"/>
      <c r="D1196" s="217" t="s">
        <v>198</v>
      </c>
      <c r="E1196" s="218" t="s">
        <v>21</v>
      </c>
      <c r="F1196" s="219" t="s">
        <v>1003</v>
      </c>
      <c r="G1196" s="216"/>
      <c r="H1196" s="220">
        <v>25.4</v>
      </c>
      <c r="I1196" s="221"/>
      <c r="J1196" s="216"/>
      <c r="K1196" s="216"/>
      <c r="L1196" s="222"/>
      <c r="M1196" s="223"/>
      <c r="N1196" s="224"/>
      <c r="O1196" s="224"/>
      <c r="P1196" s="224"/>
      <c r="Q1196" s="224"/>
      <c r="R1196" s="224"/>
      <c r="S1196" s="224"/>
      <c r="T1196" s="225"/>
      <c r="AT1196" s="226" t="s">
        <v>198</v>
      </c>
      <c r="AU1196" s="226" t="s">
        <v>80</v>
      </c>
      <c r="AV1196" s="12" t="s">
        <v>80</v>
      </c>
      <c r="AW1196" s="12" t="s">
        <v>33</v>
      </c>
      <c r="AX1196" s="12" t="s">
        <v>69</v>
      </c>
      <c r="AY1196" s="226" t="s">
        <v>189</v>
      </c>
    </row>
    <row r="1197" spans="2:51" s="12" customFormat="1" ht="13.5">
      <c r="B1197" s="215"/>
      <c r="C1197" s="216"/>
      <c r="D1197" s="217" t="s">
        <v>198</v>
      </c>
      <c r="E1197" s="218" t="s">
        <v>21</v>
      </c>
      <c r="F1197" s="219" t="s">
        <v>1288</v>
      </c>
      <c r="G1197" s="216"/>
      <c r="H1197" s="220">
        <v>19.6</v>
      </c>
      <c r="I1197" s="221"/>
      <c r="J1197" s="216"/>
      <c r="K1197" s="216"/>
      <c r="L1197" s="222"/>
      <c r="M1197" s="223"/>
      <c r="N1197" s="224"/>
      <c r="O1197" s="224"/>
      <c r="P1197" s="224"/>
      <c r="Q1197" s="224"/>
      <c r="R1197" s="224"/>
      <c r="S1197" s="224"/>
      <c r="T1197" s="225"/>
      <c r="AT1197" s="226" t="s">
        <v>198</v>
      </c>
      <c r="AU1197" s="226" t="s">
        <v>80</v>
      </c>
      <c r="AV1197" s="12" t="s">
        <v>80</v>
      </c>
      <c r="AW1197" s="12" t="s">
        <v>33</v>
      </c>
      <c r="AX1197" s="12" t="s">
        <v>69</v>
      </c>
      <c r="AY1197" s="226" t="s">
        <v>189</v>
      </c>
    </row>
    <row r="1198" spans="2:51" s="12" customFormat="1" ht="13.5">
      <c r="B1198" s="215"/>
      <c r="C1198" s="216"/>
      <c r="D1198" s="217" t="s">
        <v>198</v>
      </c>
      <c r="E1198" s="218" t="s">
        <v>21</v>
      </c>
      <c r="F1198" s="219" t="s">
        <v>1289</v>
      </c>
      <c r="G1198" s="216"/>
      <c r="H1198" s="220">
        <v>30.1</v>
      </c>
      <c r="I1198" s="221"/>
      <c r="J1198" s="216"/>
      <c r="K1198" s="216"/>
      <c r="L1198" s="222"/>
      <c r="M1198" s="223"/>
      <c r="N1198" s="224"/>
      <c r="O1198" s="224"/>
      <c r="P1198" s="224"/>
      <c r="Q1198" s="224"/>
      <c r="R1198" s="224"/>
      <c r="S1198" s="224"/>
      <c r="T1198" s="225"/>
      <c r="AT1198" s="226" t="s">
        <v>198</v>
      </c>
      <c r="AU1198" s="226" t="s">
        <v>80</v>
      </c>
      <c r="AV1198" s="12" t="s">
        <v>80</v>
      </c>
      <c r="AW1198" s="12" t="s">
        <v>33</v>
      </c>
      <c r="AX1198" s="12" t="s">
        <v>69</v>
      </c>
      <c r="AY1198" s="226" t="s">
        <v>189</v>
      </c>
    </row>
    <row r="1199" spans="2:51" s="12" customFormat="1" ht="13.5">
      <c r="B1199" s="215"/>
      <c r="C1199" s="216"/>
      <c r="D1199" s="217" t="s">
        <v>198</v>
      </c>
      <c r="E1199" s="218" t="s">
        <v>21</v>
      </c>
      <c r="F1199" s="219" t="s">
        <v>1290</v>
      </c>
      <c r="G1199" s="216"/>
      <c r="H1199" s="220">
        <v>62.5</v>
      </c>
      <c r="I1199" s="221"/>
      <c r="J1199" s="216"/>
      <c r="K1199" s="216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198</v>
      </c>
      <c r="AU1199" s="226" t="s">
        <v>80</v>
      </c>
      <c r="AV1199" s="12" t="s">
        <v>80</v>
      </c>
      <c r="AW1199" s="12" t="s">
        <v>33</v>
      </c>
      <c r="AX1199" s="12" t="s">
        <v>69</v>
      </c>
      <c r="AY1199" s="226" t="s">
        <v>189</v>
      </c>
    </row>
    <row r="1200" spans="2:51" s="12" customFormat="1" ht="13.5">
      <c r="B1200" s="215"/>
      <c r="C1200" s="216"/>
      <c r="D1200" s="217" t="s">
        <v>198</v>
      </c>
      <c r="E1200" s="218" t="s">
        <v>21</v>
      </c>
      <c r="F1200" s="219" t="s">
        <v>1266</v>
      </c>
      <c r="G1200" s="216"/>
      <c r="H1200" s="220">
        <v>3.9</v>
      </c>
      <c r="I1200" s="221"/>
      <c r="J1200" s="216"/>
      <c r="K1200" s="216"/>
      <c r="L1200" s="222"/>
      <c r="M1200" s="223"/>
      <c r="N1200" s="224"/>
      <c r="O1200" s="224"/>
      <c r="P1200" s="224"/>
      <c r="Q1200" s="224"/>
      <c r="R1200" s="224"/>
      <c r="S1200" s="224"/>
      <c r="T1200" s="225"/>
      <c r="AT1200" s="226" t="s">
        <v>198</v>
      </c>
      <c r="AU1200" s="226" t="s">
        <v>80</v>
      </c>
      <c r="AV1200" s="12" t="s">
        <v>80</v>
      </c>
      <c r="AW1200" s="12" t="s">
        <v>33</v>
      </c>
      <c r="AX1200" s="12" t="s">
        <v>69</v>
      </c>
      <c r="AY1200" s="226" t="s">
        <v>189</v>
      </c>
    </row>
    <row r="1201" spans="2:51" s="12" customFormat="1" ht="13.5">
      <c r="B1201" s="215"/>
      <c r="C1201" s="216"/>
      <c r="D1201" s="217" t="s">
        <v>198</v>
      </c>
      <c r="E1201" s="218" t="s">
        <v>21</v>
      </c>
      <c r="F1201" s="219" t="s">
        <v>1267</v>
      </c>
      <c r="G1201" s="216"/>
      <c r="H1201" s="220">
        <v>6.6</v>
      </c>
      <c r="I1201" s="221"/>
      <c r="J1201" s="216"/>
      <c r="K1201" s="216"/>
      <c r="L1201" s="222"/>
      <c r="M1201" s="223"/>
      <c r="N1201" s="224"/>
      <c r="O1201" s="224"/>
      <c r="P1201" s="224"/>
      <c r="Q1201" s="224"/>
      <c r="R1201" s="224"/>
      <c r="S1201" s="224"/>
      <c r="T1201" s="225"/>
      <c r="AT1201" s="226" t="s">
        <v>198</v>
      </c>
      <c r="AU1201" s="226" t="s">
        <v>80</v>
      </c>
      <c r="AV1201" s="12" t="s">
        <v>80</v>
      </c>
      <c r="AW1201" s="12" t="s">
        <v>33</v>
      </c>
      <c r="AX1201" s="12" t="s">
        <v>69</v>
      </c>
      <c r="AY1201" s="226" t="s">
        <v>189</v>
      </c>
    </row>
    <row r="1202" spans="2:51" s="12" customFormat="1" ht="13.5">
      <c r="B1202" s="215"/>
      <c r="C1202" s="216"/>
      <c r="D1202" s="217" t="s">
        <v>198</v>
      </c>
      <c r="E1202" s="218" t="s">
        <v>21</v>
      </c>
      <c r="F1202" s="219" t="s">
        <v>1268</v>
      </c>
      <c r="G1202" s="216"/>
      <c r="H1202" s="220">
        <v>13.3</v>
      </c>
      <c r="I1202" s="221"/>
      <c r="J1202" s="216"/>
      <c r="K1202" s="216"/>
      <c r="L1202" s="222"/>
      <c r="M1202" s="223"/>
      <c r="N1202" s="224"/>
      <c r="O1202" s="224"/>
      <c r="P1202" s="224"/>
      <c r="Q1202" s="224"/>
      <c r="R1202" s="224"/>
      <c r="S1202" s="224"/>
      <c r="T1202" s="225"/>
      <c r="AT1202" s="226" t="s">
        <v>198</v>
      </c>
      <c r="AU1202" s="226" t="s">
        <v>80</v>
      </c>
      <c r="AV1202" s="12" t="s">
        <v>80</v>
      </c>
      <c r="AW1202" s="12" t="s">
        <v>33</v>
      </c>
      <c r="AX1202" s="12" t="s">
        <v>69</v>
      </c>
      <c r="AY1202" s="226" t="s">
        <v>189</v>
      </c>
    </row>
    <row r="1203" spans="2:51" s="12" customFormat="1" ht="13.5">
      <c r="B1203" s="215"/>
      <c r="C1203" s="216"/>
      <c r="D1203" s="217" t="s">
        <v>198</v>
      </c>
      <c r="E1203" s="218" t="s">
        <v>21</v>
      </c>
      <c r="F1203" s="219" t="s">
        <v>1291</v>
      </c>
      <c r="G1203" s="216"/>
      <c r="H1203" s="220">
        <v>29.2</v>
      </c>
      <c r="I1203" s="221"/>
      <c r="J1203" s="216"/>
      <c r="K1203" s="216"/>
      <c r="L1203" s="222"/>
      <c r="M1203" s="223"/>
      <c r="N1203" s="224"/>
      <c r="O1203" s="224"/>
      <c r="P1203" s="224"/>
      <c r="Q1203" s="224"/>
      <c r="R1203" s="224"/>
      <c r="S1203" s="224"/>
      <c r="T1203" s="225"/>
      <c r="AT1203" s="226" t="s">
        <v>198</v>
      </c>
      <c r="AU1203" s="226" t="s">
        <v>80</v>
      </c>
      <c r="AV1203" s="12" t="s">
        <v>80</v>
      </c>
      <c r="AW1203" s="12" t="s">
        <v>33</v>
      </c>
      <c r="AX1203" s="12" t="s">
        <v>69</v>
      </c>
      <c r="AY1203" s="226" t="s">
        <v>189</v>
      </c>
    </row>
    <row r="1204" spans="2:51" s="12" customFormat="1" ht="13.5">
      <c r="B1204" s="215"/>
      <c r="C1204" s="216"/>
      <c r="D1204" s="217" t="s">
        <v>198</v>
      </c>
      <c r="E1204" s="218" t="s">
        <v>21</v>
      </c>
      <c r="F1204" s="219" t="s">
        <v>1292</v>
      </c>
      <c r="G1204" s="216"/>
      <c r="H1204" s="220">
        <v>20</v>
      </c>
      <c r="I1204" s="221"/>
      <c r="J1204" s="216"/>
      <c r="K1204" s="216"/>
      <c r="L1204" s="222"/>
      <c r="M1204" s="223"/>
      <c r="N1204" s="224"/>
      <c r="O1204" s="224"/>
      <c r="P1204" s="224"/>
      <c r="Q1204" s="224"/>
      <c r="R1204" s="224"/>
      <c r="S1204" s="224"/>
      <c r="T1204" s="225"/>
      <c r="AT1204" s="226" t="s">
        <v>198</v>
      </c>
      <c r="AU1204" s="226" t="s">
        <v>80</v>
      </c>
      <c r="AV1204" s="12" t="s">
        <v>80</v>
      </c>
      <c r="AW1204" s="12" t="s">
        <v>33</v>
      </c>
      <c r="AX1204" s="12" t="s">
        <v>69</v>
      </c>
      <c r="AY1204" s="226" t="s">
        <v>189</v>
      </c>
    </row>
    <row r="1205" spans="2:51" s="12" customFormat="1" ht="13.5">
      <c r="B1205" s="215"/>
      <c r="C1205" s="216"/>
      <c r="D1205" s="217" t="s">
        <v>198</v>
      </c>
      <c r="E1205" s="218" t="s">
        <v>21</v>
      </c>
      <c r="F1205" s="219" t="s">
        <v>1004</v>
      </c>
      <c r="G1205" s="216"/>
      <c r="H1205" s="220">
        <v>7</v>
      </c>
      <c r="I1205" s="221"/>
      <c r="J1205" s="216"/>
      <c r="K1205" s="216"/>
      <c r="L1205" s="222"/>
      <c r="M1205" s="223"/>
      <c r="N1205" s="224"/>
      <c r="O1205" s="224"/>
      <c r="P1205" s="224"/>
      <c r="Q1205" s="224"/>
      <c r="R1205" s="224"/>
      <c r="S1205" s="224"/>
      <c r="T1205" s="225"/>
      <c r="AT1205" s="226" t="s">
        <v>198</v>
      </c>
      <c r="AU1205" s="226" t="s">
        <v>80</v>
      </c>
      <c r="AV1205" s="12" t="s">
        <v>80</v>
      </c>
      <c r="AW1205" s="12" t="s">
        <v>33</v>
      </c>
      <c r="AX1205" s="12" t="s">
        <v>69</v>
      </c>
      <c r="AY1205" s="226" t="s">
        <v>189</v>
      </c>
    </row>
    <row r="1206" spans="2:51" s="12" customFormat="1" ht="13.5">
      <c r="B1206" s="215"/>
      <c r="C1206" s="216"/>
      <c r="D1206" s="217" t="s">
        <v>198</v>
      </c>
      <c r="E1206" s="218" t="s">
        <v>21</v>
      </c>
      <c r="F1206" s="219" t="s">
        <v>1006</v>
      </c>
      <c r="G1206" s="216"/>
      <c r="H1206" s="220">
        <v>8.7</v>
      </c>
      <c r="I1206" s="221"/>
      <c r="J1206" s="216"/>
      <c r="K1206" s="216"/>
      <c r="L1206" s="222"/>
      <c r="M1206" s="223"/>
      <c r="N1206" s="224"/>
      <c r="O1206" s="224"/>
      <c r="P1206" s="224"/>
      <c r="Q1206" s="224"/>
      <c r="R1206" s="224"/>
      <c r="S1206" s="224"/>
      <c r="T1206" s="225"/>
      <c r="AT1206" s="226" t="s">
        <v>198</v>
      </c>
      <c r="AU1206" s="226" t="s">
        <v>80</v>
      </c>
      <c r="AV1206" s="12" t="s">
        <v>80</v>
      </c>
      <c r="AW1206" s="12" t="s">
        <v>33</v>
      </c>
      <c r="AX1206" s="12" t="s">
        <v>69</v>
      </c>
      <c r="AY1206" s="226" t="s">
        <v>189</v>
      </c>
    </row>
    <row r="1207" spans="2:51" s="13" customFormat="1" ht="13.5">
      <c r="B1207" s="227"/>
      <c r="C1207" s="228"/>
      <c r="D1207" s="217" t="s">
        <v>198</v>
      </c>
      <c r="E1207" s="242" t="s">
        <v>21</v>
      </c>
      <c r="F1207" s="243" t="s">
        <v>200</v>
      </c>
      <c r="G1207" s="228"/>
      <c r="H1207" s="244">
        <v>385.3</v>
      </c>
      <c r="I1207" s="233"/>
      <c r="J1207" s="228"/>
      <c r="K1207" s="228"/>
      <c r="L1207" s="234"/>
      <c r="M1207" s="235"/>
      <c r="N1207" s="236"/>
      <c r="O1207" s="236"/>
      <c r="P1207" s="236"/>
      <c r="Q1207" s="236"/>
      <c r="R1207" s="236"/>
      <c r="S1207" s="236"/>
      <c r="T1207" s="237"/>
      <c r="AT1207" s="238" t="s">
        <v>198</v>
      </c>
      <c r="AU1207" s="238" t="s">
        <v>80</v>
      </c>
      <c r="AV1207" s="13" t="s">
        <v>115</v>
      </c>
      <c r="AW1207" s="13" t="s">
        <v>33</v>
      </c>
      <c r="AX1207" s="13" t="s">
        <v>69</v>
      </c>
      <c r="AY1207" s="238" t="s">
        <v>189</v>
      </c>
    </row>
    <row r="1208" spans="2:51" s="14" customFormat="1" ht="13.5">
      <c r="B1208" s="245"/>
      <c r="C1208" s="246"/>
      <c r="D1208" s="229" t="s">
        <v>198</v>
      </c>
      <c r="E1208" s="247" t="s">
        <v>21</v>
      </c>
      <c r="F1208" s="248" t="s">
        <v>239</v>
      </c>
      <c r="G1208" s="246"/>
      <c r="H1208" s="249">
        <v>868.2</v>
      </c>
      <c r="I1208" s="250"/>
      <c r="J1208" s="246"/>
      <c r="K1208" s="246"/>
      <c r="L1208" s="251"/>
      <c r="M1208" s="252"/>
      <c r="N1208" s="253"/>
      <c r="O1208" s="253"/>
      <c r="P1208" s="253"/>
      <c r="Q1208" s="253"/>
      <c r="R1208" s="253"/>
      <c r="S1208" s="253"/>
      <c r="T1208" s="254"/>
      <c r="AT1208" s="255" t="s">
        <v>198</v>
      </c>
      <c r="AU1208" s="255" t="s">
        <v>80</v>
      </c>
      <c r="AV1208" s="14" t="s">
        <v>196</v>
      </c>
      <c r="AW1208" s="14" t="s">
        <v>33</v>
      </c>
      <c r="AX1208" s="14" t="s">
        <v>76</v>
      </c>
      <c r="AY1208" s="255" t="s">
        <v>189</v>
      </c>
    </row>
    <row r="1209" spans="2:65" s="1" customFormat="1" ht="22.5" customHeight="1">
      <c r="B1209" s="42"/>
      <c r="C1209" s="256" t="s">
        <v>1533</v>
      </c>
      <c r="D1209" s="256" t="s">
        <v>293</v>
      </c>
      <c r="E1209" s="257" t="s">
        <v>1534</v>
      </c>
      <c r="F1209" s="258" t="s">
        <v>1535</v>
      </c>
      <c r="G1209" s="259" t="s">
        <v>194</v>
      </c>
      <c r="H1209" s="260">
        <v>597.108</v>
      </c>
      <c r="I1209" s="261"/>
      <c r="J1209" s="262">
        <f>ROUND(I1209*H1209,2)</f>
        <v>0</v>
      </c>
      <c r="K1209" s="258" t="s">
        <v>21</v>
      </c>
      <c r="L1209" s="263"/>
      <c r="M1209" s="264" t="s">
        <v>21</v>
      </c>
      <c r="N1209" s="265" t="s">
        <v>40</v>
      </c>
      <c r="O1209" s="43"/>
      <c r="P1209" s="212">
        <f>O1209*H1209</f>
        <v>0</v>
      </c>
      <c r="Q1209" s="212">
        <v>0.0035</v>
      </c>
      <c r="R1209" s="212">
        <f>Q1209*H1209</f>
        <v>2.0898779999999997</v>
      </c>
      <c r="S1209" s="212">
        <v>0</v>
      </c>
      <c r="T1209" s="213">
        <f>S1209*H1209</f>
        <v>0</v>
      </c>
      <c r="AR1209" s="25" t="s">
        <v>355</v>
      </c>
      <c r="AT1209" s="25" t="s">
        <v>293</v>
      </c>
      <c r="AU1209" s="25" t="s">
        <v>80</v>
      </c>
      <c r="AY1209" s="25" t="s">
        <v>189</v>
      </c>
      <c r="BE1209" s="214">
        <f>IF(N1209="základní",J1209,0)</f>
        <v>0</v>
      </c>
      <c r="BF1209" s="214">
        <f>IF(N1209="snížená",J1209,0)</f>
        <v>0</v>
      </c>
      <c r="BG1209" s="214">
        <f>IF(N1209="zákl. přenesená",J1209,0)</f>
        <v>0</v>
      </c>
      <c r="BH1209" s="214">
        <f>IF(N1209="sníž. přenesená",J1209,0)</f>
        <v>0</v>
      </c>
      <c r="BI1209" s="214">
        <f>IF(N1209="nulová",J1209,0)</f>
        <v>0</v>
      </c>
      <c r="BJ1209" s="25" t="s">
        <v>76</v>
      </c>
      <c r="BK1209" s="214">
        <f>ROUND(I1209*H1209,2)</f>
        <v>0</v>
      </c>
      <c r="BL1209" s="25" t="s">
        <v>271</v>
      </c>
      <c r="BM1209" s="25" t="s">
        <v>1536</v>
      </c>
    </row>
    <row r="1210" spans="2:51" s="15" customFormat="1" ht="13.5">
      <c r="B1210" s="283"/>
      <c r="C1210" s="284"/>
      <c r="D1210" s="217" t="s">
        <v>198</v>
      </c>
      <c r="E1210" s="285" t="s">
        <v>21</v>
      </c>
      <c r="F1210" s="286" t="s">
        <v>1297</v>
      </c>
      <c r="G1210" s="284"/>
      <c r="H1210" s="287" t="s">
        <v>21</v>
      </c>
      <c r="I1210" s="288"/>
      <c r="J1210" s="284"/>
      <c r="K1210" s="284"/>
      <c r="L1210" s="289"/>
      <c r="M1210" s="290"/>
      <c r="N1210" s="291"/>
      <c r="O1210" s="291"/>
      <c r="P1210" s="291"/>
      <c r="Q1210" s="291"/>
      <c r="R1210" s="291"/>
      <c r="S1210" s="291"/>
      <c r="T1210" s="292"/>
      <c r="AT1210" s="293" t="s">
        <v>198</v>
      </c>
      <c r="AU1210" s="293" t="s">
        <v>80</v>
      </c>
      <c r="AV1210" s="15" t="s">
        <v>76</v>
      </c>
      <c r="AW1210" s="15" t="s">
        <v>33</v>
      </c>
      <c r="AX1210" s="15" t="s">
        <v>69</v>
      </c>
      <c r="AY1210" s="293" t="s">
        <v>189</v>
      </c>
    </row>
    <row r="1211" spans="2:51" s="12" customFormat="1" ht="13.5">
      <c r="B1211" s="215"/>
      <c r="C1211" s="216"/>
      <c r="D1211" s="217" t="s">
        <v>198</v>
      </c>
      <c r="E1211" s="218" t="s">
        <v>21</v>
      </c>
      <c r="F1211" s="219" t="s">
        <v>1278</v>
      </c>
      <c r="G1211" s="216"/>
      <c r="H1211" s="220">
        <v>24.2</v>
      </c>
      <c r="I1211" s="221"/>
      <c r="J1211" s="216"/>
      <c r="K1211" s="216"/>
      <c r="L1211" s="222"/>
      <c r="M1211" s="223"/>
      <c r="N1211" s="224"/>
      <c r="O1211" s="224"/>
      <c r="P1211" s="224"/>
      <c r="Q1211" s="224"/>
      <c r="R1211" s="224"/>
      <c r="S1211" s="224"/>
      <c r="T1211" s="225"/>
      <c r="AT1211" s="226" t="s">
        <v>198</v>
      </c>
      <c r="AU1211" s="226" t="s">
        <v>80</v>
      </c>
      <c r="AV1211" s="12" t="s">
        <v>80</v>
      </c>
      <c r="AW1211" s="12" t="s">
        <v>33</v>
      </c>
      <c r="AX1211" s="12" t="s">
        <v>69</v>
      </c>
      <c r="AY1211" s="226" t="s">
        <v>189</v>
      </c>
    </row>
    <row r="1212" spans="2:51" s="12" customFormat="1" ht="13.5">
      <c r="B1212" s="215"/>
      <c r="C1212" s="216"/>
      <c r="D1212" s="217" t="s">
        <v>198</v>
      </c>
      <c r="E1212" s="218" t="s">
        <v>21</v>
      </c>
      <c r="F1212" s="219" t="s">
        <v>1273</v>
      </c>
      <c r="G1212" s="216"/>
      <c r="H1212" s="220">
        <v>24.7</v>
      </c>
      <c r="I1212" s="221"/>
      <c r="J1212" s="216"/>
      <c r="K1212" s="216"/>
      <c r="L1212" s="222"/>
      <c r="M1212" s="223"/>
      <c r="N1212" s="224"/>
      <c r="O1212" s="224"/>
      <c r="P1212" s="224"/>
      <c r="Q1212" s="224"/>
      <c r="R1212" s="224"/>
      <c r="S1212" s="224"/>
      <c r="T1212" s="225"/>
      <c r="AT1212" s="226" t="s">
        <v>198</v>
      </c>
      <c r="AU1212" s="226" t="s">
        <v>80</v>
      </c>
      <c r="AV1212" s="12" t="s">
        <v>80</v>
      </c>
      <c r="AW1212" s="12" t="s">
        <v>33</v>
      </c>
      <c r="AX1212" s="12" t="s">
        <v>69</v>
      </c>
      <c r="AY1212" s="226" t="s">
        <v>189</v>
      </c>
    </row>
    <row r="1213" spans="2:51" s="12" customFormat="1" ht="13.5">
      <c r="B1213" s="215"/>
      <c r="C1213" s="216"/>
      <c r="D1213" s="217" t="s">
        <v>198</v>
      </c>
      <c r="E1213" s="218" t="s">
        <v>21</v>
      </c>
      <c r="F1213" s="219" t="s">
        <v>1274</v>
      </c>
      <c r="G1213" s="216"/>
      <c r="H1213" s="220">
        <v>21.9</v>
      </c>
      <c r="I1213" s="221"/>
      <c r="J1213" s="216"/>
      <c r="K1213" s="216"/>
      <c r="L1213" s="222"/>
      <c r="M1213" s="223"/>
      <c r="N1213" s="224"/>
      <c r="O1213" s="224"/>
      <c r="P1213" s="224"/>
      <c r="Q1213" s="224"/>
      <c r="R1213" s="224"/>
      <c r="S1213" s="224"/>
      <c r="T1213" s="225"/>
      <c r="AT1213" s="226" t="s">
        <v>198</v>
      </c>
      <c r="AU1213" s="226" t="s">
        <v>80</v>
      </c>
      <c r="AV1213" s="12" t="s">
        <v>80</v>
      </c>
      <c r="AW1213" s="12" t="s">
        <v>33</v>
      </c>
      <c r="AX1213" s="12" t="s">
        <v>69</v>
      </c>
      <c r="AY1213" s="226" t="s">
        <v>189</v>
      </c>
    </row>
    <row r="1214" spans="2:51" s="12" customFormat="1" ht="13.5">
      <c r="B1214" s="215"/>
      <c r="C1214" s="216"/>
      <c r="D1214" s="217" t="s">
        <v>198</v>
      </c>
      <c r="E1214" s="218" t="s">
        <v>21</v>
      </c>
      <c r="F1214" s="219" t="s">
        <v>1275</v>
      </c>
      <c r="G1214" s="216"/>
      <c r="H1214" s="220">
        <v>22.2</v>
      </c>
      <c r="I1214" s="221"/>
      <c r="J1214" s="216"/>
      <c r="K1214" s="216"/>
      <c r="L1214" s="222"/>
      <c r="M1214" s="223"/>
      <c r="N1214" s="224"/>
      <c r="O1214" s="224"/>
      <c r="P1214" s="224"/>
      <c r="Q1214" s="224"/>
      <c r="R1214" s="224"/>
      <c r="S1214" s="224"/>
      <c r="T1214" s="225"/>
      <c r="AT1214" s="226" t="s">
        <v>198</v>
      </c>
      <c r="AU1214" s="226" t="s">
        <v>80</v>
      </c>
      <c r="AV1214" s="12" t="s">
        <v>80</v>
      </c>
      <c r="AW1214" s="12" t="s">
        <v>33</v>
      </c>
      <c r="AX1214" s="12" t="s">
        <v>69</v>
      </c>
      <c r="AY1214" s="226" t="s">
        <v>189</v>
      </c>
    </row>
    <row r="1215" spans="2:51" s="12" customFormat="1" ht="13.5">
      <c r="B1215" s="215"/>
      <c r="C1215" s="216"/>
      <c r="D1215" s="217" t="s">
        <v>198</v>
      </c>
      <c r="E1215" s="218" t="s">
        <v>21</v>
      </c>
      <c r="F1215" s="219" t="s">
        <v>1279</v>
      </c>
      <c r="G1215" s="216"/>
      <c r="H1215" s="220">
        <v>11.7</v>
      </c>
      <c r="I1215" s="221"/>
      <c r="J1215" s="216"/>
      <c r="K1215" s="216"/>
      <c r="L1215" s="222"/>
      <c r="M1215" s="223"/>
      <c r="N1215" s="224"/>
      <c r="O1215" s="224"/>
      <c r="P1215" s="224"/>
      <c r="Q1215" s="224"/>
      <c r="R1215" s="224"/>
      <c r="S1215" s="224"/>
      <c r="T1215" s="225"/>
      <c r="AT1215" s="226" t="s">
        <v>198</v>
      </c>
      <c r="AU1215" s="226" t="s">
        <v>80</v>
      </c>
      <c r="AV1215" s="12" t="s">
        <v>80</v>
      </c>
      <c r="AW1215" s="12" t="s">
        <v>33</v>
      </c>
      <c r="AX1215" s="12" t="s">
        <v>69</v>
      </c>
      <c r="AY1215" s="226" t="s">
        <v>189</v>
      </c>
    </row>
    <row r="1216" spans="2:51" s="12" customFormat="1" ht="13.5">
      <c r="B1216" s="215"/>
      <c r="C1216" s="216"/>
      <c r="D1216" s="217" t="s">
        <v>198</v>
      </c>
      <c r="E1216" s="218" t="s">
        <v>21</v>
      </c>
      <c r="F1216" s="219" t="s">
        <v>996</v>
      </c>
      <c r="G1216" s="216"/>
      <c r="H1216" s="220">
        <v>25.4</v>
      </c>
      <c r="I1216" s="221"/>
      <c r="J1216" s="216"/>
      <c r="K1216" s="216"/>
      <c r="L1216" s="222"/>
      <c r="M1216" s="223"/>
      <c r="N1216" s="224"/>
      <c r="O1216" s="224"/>
      <c r="P1216" s="224"/>
      <c r="Q1216" s="224"/>
      <c r="R1216" s="224"/>
      <c r="S1216" s="224"/>
      <c r="T1216" s="225"/>
      <c r="AT1216" s="226" t="s">
        <v>198</v>
      </c>
      <c r="AU1216" s="226" t="s">
        <v>80</v>
      </c>
      <c r="AV1216" s="12" t="s">
        <v>80</v>
      </c>
      <c r="AW1216" s="12" t="s">
        <v>33</v>
      </c>
      <c r="AX1216" s="12" t="s">
        <v>69</v>
      </c>
      <c r="AY1216" s="226" t="s">
        <v>189</v>
      </c>
    </row>
    <row r="1217" spans="2:51" s="12" customFormat="1" ht="13.5">
      <c r="B1217" s="215"/>
      <c r="C1217" s="216"/>
      <c r="D1217" s="217" t="s">
        <v>198</v>
      </c>
      <c r="E1217" s="218" t="s">
        <v>21</v>
      </c>
      <c r="F1217" s="219" t="s">
        <v>1260</v>
      </c>
      <c r="G1217" s="216"/>
      <c r="H1217" s="220">
        <v>8.5</v>
      </c>
      <c r="I1217" s="221"/>
      <c r="J1217" s="216"/>
      <c r="K1217" s="216"/>
      <c r="L1217" s="222"/>
      <c r="M1217" s="223"/>
      <c r="N1217" s="224"/>
      <c r="O1217" s="224"/>
      <c r="P1217" s="224"/>
      <c r="Q1217" s="224"/>
      <c r="R1217" s="224"/>
      <c r="S1217" s="224"/>
      <c r="T1217" s="225"/>
      <c r="AT1217" s="226" t="s">
        <v>198</v>
      </c>
      <c r="AU1217" s="226" t="s">
        <v>80</v>
      </c>
      <c r="AV1217" s="12" t="s">
        <v>80</v>
      </c>
      <c r="AW1217" s="12" t="s">
        <v>33</v>
      </c>
      <c r="AX1217" s="12" t="s">
        <v>69</v>
      </c>
      <c r="AY1217" s="226" t="s">
        <v>189</v>
      </c>
    </row>
    <row r="1218" spans="2:51" s="12" customFormat="1" ht="13.5">
      <c r="B1218" s="215"/>
      <c r="C1218" s="216"/>
      <c r="D1218" s="217" t="s">
        <v>198</v>
      </c>
      <c r="E1218" s="218" t="s">
        <v>21</v>
      </c>
      <c r="F1218" s="219" t="s">
        <v>1280</v>
      </c>
      <c r="G1218" s="216"/>
      <c r="H1218" s="220">
        <v>10.5</v>
      </c>
      <c r="I1218" s="221"/>
      <c r="J1218" s="216"/>
      <c r="K1218" s="216"/>
      <c r="L1218" s="222"/>
      <c r="M1218" s="223"/>
      <c r="N1218" s="224"/>
      <c r="O1218" s="224"/>
      <c r="P1218" s="224"/>
      <c r="Q1218" s="224"/>
      <c r="R1218" s="224"/>
      <c r="S1218" s="224"/>
      <c r="T1218" s="225"/>
      <c r="AT1218" s="226" t="s">
        <v>198</v>
      </c>
      <c r="AU1218" s="226" t="s">
        <v>80</v>
      </c>
      <c r="AV1218" s="12" t="s">
        <v>80</v>
      </c>
      <c r="AW1218" s="12" t="s">
        <v>33</v>
      </c>
      <c r="AX1218" s="12" t="s">
        <v>69</v>
      </c>
      <c r="AY1218" s="226" t="s">
        <v>189</v>
      </c>
    </row>
    <row r="1219" spans="2:51" s="12" customFormat="1" ht="13.5">
      <c r="B1219" s="215"/>
      <c r="C1219" s="216"/>
      <c r="D1219" s="217" t="s">
        <v>198</v>
      </c>
      <c r="E1219" s="218" t="s">
        <v>21</v>
      </c>
      <c r="F1219" s="219" t="s">
        <v>1261</v>
      </c>
      <c r="G1219" s="216"/>
      <c r="H1219" s="220">
        <v>9.7</v>
      </c>
      <c r="I1219" s="221"/>
      <c r="J1219" s="216"/>
      <c r="K1219" s="216"/>
      <c r="L1219" s="222"/>
      <c r="M1219" s="223"/>
      <c r="N1219" s="224"/>
      <c r="O1219" s="224"/>
      <c r="P1219" s="224"/>
      <c r="Q1219" s="224"/>
      <c r="R1219" s="224"/>
      <c r="S1219" s="224"/>
      <c r="T1219" s="225"/>
      <c r="AT1219" s="226" t="s">
        <v>198</v>
      </c>
      <c r="AU1219" s="226" t="s">
        <v>80</v>
      </c>
      <c r="AV1219" s="12" t="s">
        <v>80</v>
      </c>
      <c r="AW1219" s="12" t="s">
        <v>33</v>
      </c>
      <c r="AX1219" s="12" t="s">
        <v>69</v>
      </c>
      <c r="AY1219" s="226" t="s">
        <v>189</v>
      </c>
    </row>
    <row r="1220" spans="2:51" s="12" customFormat="1" ht="13.5">
      <c r="B1220" s="215"/>
      <c r="C1220" s="216"/>
      <c r="D1220" s="217" t="s">
        <v>198</v>
      </c>
      <c r="E1220" s="218" t="s">
        <v>21</v>
      </c>
      <c r="F1220" s="219" t="s">
        <v>1281</v>
      </c>
      <c r="G1220" s="216"/>
      <c r="H1220" s="220">
        <v>10.6</v>
      </c>
      <c r="I1220" s="221"/>
      <c r="J1220" s="216"/>
      <c r="K1220" s="216"/>
      <c r="L1220" s="222"/>
      <c r="M1220" s="223"/>
      <c r="N1220" s="224"/>
      <c r="O1220" s="224"/>
      <c r="P1220" s="224"/>
      <c r="Q1220" s="224"/>
      <c r="R1220" s="224"/>
      <c r="S1220" s="224"/>
      <c r="T1220" s="225"/>
      <c r="AT1220" s="226" t="s">
        <v>198</v>
      </c>
      <c r="AU1220" s="226" t="s">
        <v>80</v>
      </c>
      <c r="AV1220" s="12" t="s">
        <v>80</v>
      </c>
      <c r="AW1220" s="12" t="s">
        <v>33</v>
      </c>
      <c r="AX1220" s="12" t="s">
        <v>69</v>
      </c>
      <c r="AY1220" s="226" t="s">
        <v>189</v>
      </c>
    </row>
    <row r="1221" spans="2:51" s="12" customFormat="1" ht="13.5">
      <c r="B1221" s="215"/>
      <c r="C1221" s="216"/>
      <c r="D1221" s="217" t="s">
        <v>198</v>
      </c>
      <c r="E1221" s="218" t="s">
        <v>21</v>
      </c>
      <c r="F1221" s="219" t="s">
        <v>1282</v>
      </c>
      <c r="G1221" s="216"/>
      <c r="H1221" s="220">
        <v>18.3</v>
      </c>
      <c r="I1221" s="221"/>
      <c r="J1221" s="216"/>
      <c r="K1221" s="216"/>
      <c r="L1221" s="222"/>
      <c r="M1221" s="223"/>
      <c r="N1221" s="224"/>
      <c r="O1221" s="224"/>
      <c r="P1221" s="224"/>
      <c r="Q1221" s="224"/>
      <c r="R1221" s="224"/>
      <c r="S1221" s="224"/>
      <c r="T1221" s="225"/>
      <c r="AT1221" s="226" t="s">
        <v>198</v>
      </c>
      <c r="AU1221" s="226" t="s">
        <v>80</v>
      </c>
      <c r="AV1221" s="12" t="s">
        <v>80</v>
      </c>
      <c r="AW1221" s="12" t="s">
        <v>33</v>
      </c>
      <c r="AX1221" s="12" t="s">
        <v>69</v>
      </c>
      <c r="AY1221" s="226" t="s">
        <v>189</v>
      </c>
    </row>
    <row r="1222" spans="2:51" s="12" customFormat="1" ht="13.5">
      <c r="B1222" s="215"/>
      <c r="C1222" s="216"/>
      <c r="D1222" s="217" t="s">
        <v>198</v>
      </c>
      <c r="E1222" s="218" t="s">
        <v>21</v>
      </c>
      <c r="F1222" s="219" t="s">
        <v>997</v>
      </c>
      <c r="G1222" s="216"/>
      <c r="H1222" s="220">
        <v>7</v>
      </c>
      <c r="I1222" s="221"/>
      <c r="J1222" s="216"/>
      <c r="K1222" s="216"/>
      <c r="L1222" s="222"/>
      <c r="M1222" s="223"/>
      <c r="N1222" s="224"/>
      <c r="O1222" s="224"/>
      <c r="P1222" s="224"/>
      <c r="Q1222" s="224"/>
      <c r="R1222" s="224"/>
      <c r="S1222" s="224"/>
      <c r="T1222" s="225"/>
      <c r="AT1222" s="226" t="s">
        <v>198</v>
      </c>
      <c r="AU1222" s="226" t="s">
        <v>80</v>
      </c>
      <c r="AV1222" s="12" t="s">
        <v>80</v>
      </c>
      <c r="AW1222" s="12" t="s">
        <v>33</v>
      </c>
      <c r="AX1222" s="12" t="s">
        <v>69</v>
      </c>
      <c r="AY1222" s="226" t="s">
        <v>189</v>
      </c>
    </row>
    <row r="1223" spans="2:51" s="12" customFormat="1" ht="13.5">
      <c r="B1223" s="215"/>
      <c r="C1223" s="216"/>
      <c r="D1223" s="217" t="s">
        <v>198</v>
      </c>
      <c r="E1223" s="218" t="s">
        <v>21</v>
      </c>
      <c r="F1223" s="219" t="s">
        <v>999</v>
      </c>
      <c r="G1223" s="216"/>
      <c r="H1223" s="220">
        <v>2.7</v>
      </c>
      <c r="I1223" s="221"/>
      <c r="J1223" s="216"/>
      <c r="K1223" s="216"/>
      <c r="L1223" s="222"/>
      <c r="M1223" s="223"/>
      <c r="N1223" s="224"/>
      <c r="O1223" s="224"/>
      <c r="P1223" s="224"/>
      <c r="Q1223" s="224"/>
      <c r="R1223" s="224"/>
      <c r="S1223" s="224"/>
      <c r="T1223" s="225"/>
      <c r="AT1223" s="226" t="s">
        <v>198</v>
      </c>
      <c r="AU1223" s="226" t="s">
        <v>80</v>
      </c>
      <c r="AV1223" s="12" t="s">
        <v>80</v>
      </c>
      <c r="AW1223" s="12" t="s">
        <v>33</v>
      </c>
      <c r="AX1223" s="12" t="s">
        <v>69</v>
      </c>
      <c r="AY1223" s="226" t="s">
        <v>189</v>
      </c>
    </row>
    <row r="1224" spans="2:51" s="12" customFormat="1" ht="13.5">
      <c r="B1224" s="215"/>
      <c r="C1224" s="216"/>
      <c r="D1224" s="217" t="s">
        <v>198</v>
      </c>
      <c r="E1224" s="218" t="s">
        <v>21</v>
      </c>
      <c r="F1224" s="219" t="s">
        <v>1000</v>
      </c>
      <c r="G1224" s="216"/>
      <c r="H1224" s="220">
        <v>2.7</v>
      </c>
      <c r="I1224" s="221"/>
      <c r="J1224" s="216"/>
      <c r="K1224" s="216"/>
      <c r="L1224" s="222"/>
      <c r="M1224" s="223"/>
      <c r="N1224" s="224"/>
      <c r="O1224" s="224"/>
      <c r="P1224" s="224"/>
      <c r="Q1224" s="224"/>
      <c r="R1224" s="224"/>
      <c r="S1224" s="224"/>
      <c r="T1224" s="225"/>
      <c r="AT1224" s="226" t="s">
        <v>198</v>
      </c>
      <c r="AU1224" s="226" t="s">
        <v>80</v>
      </c>
      <c r="AV1224" s="12" t="s">
        <v>80</v>
      </c>
      <c r="AW1224" s="12" t="s">
        <v>33</v>
      </c>
      <c r="AX1224" s="12" t="s">
        <v>69</v>
      </c>
      <c r="AY1224" s="226" t="s">
        <v>189</v>
      </c>
    </row>
    <row r="1225" spans="2:51" s="13" customFormat="1" ht="13.5">
      <c r="B1225" s="227"/>
      <c r="C1225" s="228"/>
      <c r="D1225" s="217" t="s">
        <v>198</v>
      </c>
      <c r="E1225" s="242" t="s">
        <v>21</v>
      </c>
      <c r="F1225" s="243" t="s">
        <v>200</v>
      </c>
      <c r="G1225" s="228"/>
      <c r="H1225" s="244">
        <v>200.1</v>
      </c>
      <c r="I1225" s="233"/>
      <c r="J1225" s="228"/>
      <c r="K1225" s="228"/>
      <c r="L1225" s="234"/>
      <c r="M1225" s="235"/>
      <c r="N1225" s="236"/>
      <c r="O1225" s="236"/>
      <c r="P1225" s="236"/>
      <c r="Q1225" s="236"/>
      <c r="R1225" s="236"/>
      <c r="S1225" s="236"/>
      <c r="T1225" s="237"/>
      <c r="AT1225" s="238" t="s">
        <v>198</v>
      </c>
      <c r="AU1225" s="238" t="s">
        <v>80</v>
      </c>
      <c r="AV1225" s="13" t="s">
        <v>115</v>
      </c>
      <c r="AW1225" s="13" t="s">
        <v>33</v>
      </c>
      <c r="AX1225" s="13" t="s">
        <v>69</v>
      </c>
      <c r="AY1225" s="238" t="s">
        <v>189</v>
      </c>
    </row>
    <row r="1226" spans="2:51" s="12" customFormat="1" ht="13.5">
      <c r="B1226" s="215"/>
      <c r="C1226" s="216"/>
      <c r="D1226" s="217" t="s">
        <v>198</v>
      </c>
      <c r="E1226" s="218" t="s">
        <v>21</v>
      </c>
      <c r="F1226" s="219" t="s">
        <v>1283</v>
      </c>
      <c r="G1226" s="216"/>
      <c r="H1226" s="220">
        <v>24.2</v>
      </c>
      <c r="I1226" s="221"/>
      <c r="J1226" s="216"/>
      <c r="K1226" s="216"/>
      <c r="L1226" s="222"/>
      <c r="M1226" s="223"/>
      <c r="N1226" s="224"/>
      <c r="O1226" s="224"/>
      <c r="P1226" s="224"/>
      <c r="Q1226" s="224"/>
      <c r="R1226" s="224"/>
      <c r="S1226" s="224"/>
      <c r="T1226" s="225"/>
      <c r="AT1226" s="226" t="s">
        <v>198</v>
      </c>
      <c r="AU1226" s="226" t="s">
        <v>80</v>
      </c>
      <c r="AV1226" s="12" t="s">
        <v>80</v>
      </c>
      <c r="AW1226" s="12" t="s">
        <v>33</v>
      </c>
      <c r="AX1226" s="12" t="s">
        <v>69</v>
      </c>
      <c r="AY1226" s="226" t="s">
        <v>189</v>
      </c>
    </row>
    <row r="1227" spans="2:51" s="12" customFormat="1" ht="13.5">
      <c r="B1227" s="215"/>
      <c r="C1227" s="216"/>
      <c r="D1227" s="217" t="s">
        <v>198</v>
      </c>
      <c r="E1227" s="218" t="s">
        <v>21</v>
      </c>
      <c r="F1227" s="219" t="s">
        <v>1284</v>
      </c>
      <c r="G1227" s="216"/>
      <c r="H1227" s="220">
        <v>24.7</v>
      </c>
      <c r="I1227" s="221"/>
      <c r="J1227" s="216"/>
      <c r="K1227" s="216"/>
      <c r="L1227" s="222"/>
      <c r="M1227" s="223"/>
      <c r="N1227" s="224"/>
      <c r="O1227" s="224"/>
      <c r="P1227" s="224"/>
      <c r="Q1227" s="224"/>
      <c r="R1227" s="224"/>
      <c r="S1227" s="224"/>
      <c r="T1227" s="225"/>
      <c r="AT1227" s="226" t="s">
        <v>198</v>
      </c>
      <c r="AU1227" s="226" t="s">
        <v>80</v>
      </c>
      <c r="AV1227" s="12" t="s">
        <v>80</v>
      </c>
      <c r="AW1227" s="12" t="s">
        <v>33</v>
      </c>
      <c r="AX1227" s="12" t="s">
        <v>69</v>
      </c>
      <c r="AY1227" s="226" t="s">
        <v>189</v>
      </c>
    </row>
    <row r="1228" spans="2:51" s="12" customFormat="1" ht="13.5">
      <c r="B1228" s="215"/>
      <c r="C1228" s="216"/>
      <c r="D1228" s="217" t="s">
        <v>198</v>
      </c>
      <c r="E1228" s="218" t="s">
        <v>21</v>
      </c>
      <c r="F1228" s="219" t="s">
        <v>1285</v>
      </c>
      <c r="G1228" s="216"/>
      <c r="H1228" s="220">
        <v>24.9</v>
      </c>
      <c r="I1228" s="221"/>
      <c r="J1228" s="216"/>
      <c r="K1228" s="216"/>
      <c r="L1228" s="222"/>
      <c r="M1228" s="223"/>
      <c r="N1228" s="224"/>
      <c r="O1228" s="224"/>
      <c r="P1228" s="224"/>
      <c r="Q1228" s="224"/>
      <c r="R1228" s="224"/>
      <c r="S1228" s="224"/>
      <c r="T1228" s="225"/>
      <c r="AT1228" s="226" t="s">
        <v>198</v>
      </c>
      <c r="AU1228" s="226" t="s">
        <v>80</v>
      </c>
      <c r="AV1228" s="12" t="s">
        <v>80</v>
      </c>
      <c r="AW1228" s="12" t="s">
        <v>33</v>
      </c>
      <c r="AX1228" s="12" t="s">
        <v>69</v>
      </c>
      <c r="AY1228" s="226" t="s">
        <v>189</v>
      </c>
    </row>
    <row r="1229" spans="2:51" s="12" customFormat="1" ht="13.5">
      <c r="B1229" s="215"/>
      <c r="C1229" s="216"/>
      <c r="D1229" s="217" t="s">
        <v>198</v>
      </c>
      <c r="E1229" s="218" t="s">
        <v>21</v>
      </c>
      <c r="F1229" s="219" t="s">
        <v>1276</v>
      </c>
      <c r="G1229" s="216"/>
      <c r="H1229" s="220">
        <v>25.2</v>
      </c>
      <c r="I1229" s="221"/>
      <c r="J1229" s="216"/>
      <c r="K1229" s="216"/>
      <c r="L1229" s="222"/>
      <c r="M1229" s="223"/>
      <c r="N1229" s="224"/>
      <c r="O1229" s="224"/>
      <c r="P1229" s="224"/>
      <c r="Q1229" s="224"/>
      <c r="R1229" s="224"/>
      <c r="S1229" s="224"/>
      <c r="T1229" s="225"/>
      <c r="AT1229" s="226" t="s">
        <v>198</v>
      </c>
      <c r="AU1229" s="226" t="s">
        <v>80</v>
      </c>
      <c r="AV1229" s="12" t="s">
        <v>80</v>
      </c>
      <c r="AW1229" s="12" t="s">
        <v>33</v>
      </c>
      <c r="AX1229" s="12" t="s">
        <v>69</v>
      </c>
      <c r="AY1229" s="226" t="s">
        <v>189</v>
      </c>
    </row>
    <row r="1230" spans="2:51" s="12" customFormat="1" ht="13.5">
      <c r="B1230" s="215"/>
      <c r="C1230" s="216"/>
      <c r="D1230" s="217" t="s">
        <v>198</v>
      </c>
      <c r="E1230" s="218" t="s">
        <v>21</v>
      </c>
      <c r="F1230" s="219" t="s">
        <v>1262</v>
      </c>
      <c r="G1230" s="216"/>
      <c r="H1230" s="220">
        <v>5.8</v>
      </c>
      <c r="I1230" s="221"/>
      <c r="J1230" s="216"/>
      <c r="K1230" s="216"/>
      <c r="L1230" s="222"/>
      <c r="M1230" s="223"/>
      <c r="N1230" s="224"/>
      <c r="O1230" s="224"/>
      <c r="P1230" s="224"/>
      <c r="Q1230" s="224"/>
      <c r="R1230" s="224"/>
      <c r="S1230" s="224"/>
      <c r="T1230" s="225"/>
      <c r="AT1230" s="226" t="s">
        <v>198</v>
      </c>
      <c r="AU1230" s="226" t="s">
        <v>80</v>
      </c>
      <c r="AV1230" s="12" t="s">
        <v>80</v>
      </c>
      <c r="AW1230" s="12" t="s">
        <v>33</v>
      </c>
      <c r="AX1230" s="12" t="s">
        <v>69</v>
      </c>
      <c r="AY1230" s="226" t="s">
        <v>189</v>
      </c>
    </row>
    <row r="1231" spans="2:51" s="12" customFormat="1" ht="13.5">
      <c r="B1231" s="215"/>
      <c r="C1231" s="216"/>
      <c r="D1231" s="217" t="s">
        <v>198</v>
      </c>
      <c r="E1231" s="218" t="s">
        <v>21</v>
      </c>
      <c r="F1231" s="219" t="s">
        <v>1263</v>
      </c>
      <c r="G1231" s="216"/>
      <c r="H1231" s="220">
        <v>5.8</v>
      </c>
      <c r="I1231" s="221"/>
      <c r="J1231" s="216"/>
      <c r="K1231" s="216"/>
      <c r="L1231" s="222"/>
      <c r="M1231" s="223"/>
      <c r="N1231" s="224"/>
      <c r="O1231" s="224"/>
      <c r="P1231" s="224"/>
      <c r="Q1231" s="224"/>
      <c r="R1231" s="224"/>
      <c r="S1231" s="224"/>
      <c r="T1231" s="225"/>
      <c r="AT1231" s="226" t="s">
        <v>198</v>
      </c>
      <c r="AU1231" s="226" t="s">
        <v>80</v>
      </c>
      <c r="AV1231" s="12" t="s">
        <v>80</v>
      </c>
      <c r="AW1231" s="12" t="s">
        <v>33</v>
      </c>
      <c r="AX1231" s="12" t="s">
        <v>69</v>
      </c>
      <c r="AY1231" s="226" t="s">
        <v>189</v>
      </c>
    </row>
    <row r="1232" spans="2:51" s="12" customFormat="1" ht="13.5">
      <c r="B1232" s="215"/>
      <c r="C1232" s="216"/>
      <c r="D1232" s="217" t="s">
        <v>198</v>
      </c>
      <c r="E1232" s="218" t="s">
        <v>21</v>
      </c>
      <c r="F1232" s="219" t="s">
        <v>1286</v>
      </c>
      <c r="G1232" s="216"/>
      <c r="H1232" s="220">
        <v>6.8</v>
      </c>
      <c r="I1232" s="221"/>
      <c r="J1232" s="216"/>
      <c r="K1232" s="216"/>
      <c r="L1232" s="222"/>
      <c r="M1232" s="223"/>
      <c r="N1232" s="224"/>
      <c r="O1232" s="224"/>
      <c r="P1232" s="224"/>
      <c r="Q1232" s="224"/>
      <c r="R1232" s="224"/>
      <c r="S1232" s="224"/>
      <c r="T1232" s="225"/>
      <c r="AT1232" s="226" t="s">
        <v>198</v>
      </c>
      <c r="AU1232" s="226" t="s">
        <v>80</v>
      </c>
      <c r="AV1232" s="12" t="s">
        <v>80</v>
      </c>
      <c r="AW1232" s="12" t="s">
        <v>33</v>
      </c>
      <c r="AX1232" s="12" t="s">
        <v>69</v>
      </c>
      <c r="AY1232" s="226" t="s">
        <v>189</v>
      </c>
    </row>
    <row r="1233" spans="2:51" s="12" customFormat="1" ht="13.5">
      <c r="B1233" s="215"/>
      <c r="C1233" s="216"/>
      <c r="D1233" s="217" t="s">
        <v>198</v>
      </c>
      <c r="E1233" s="218" t="s">
        <v>21</v>
      </c>
      <c r="F1233" s="219" t="s">
        <v>1287</v>
      </c>
      <c r="G1233" s="216"/>
      <c r="H1233" s="220">
        <v>13.9</v>
      </c>
      <c r="I1233" s="221"/>
      <c r="J1233" s="216"/>
      <c r="K1233" s="216"/>
      <c r="L1233" s="222"/>
      <c r="M1233" s="223"/>
      <c r="N1233" s="224"/>
      <c r="O1233" s="224"/>
      <c r="P1233" s="224"/>
      <c r="Q1233" s="224"/>
      <c r="R1233" s="224"/>
      <c r="S1233" s="224"/>
      <c r="T1233" s="225"/>
      <c r="AT1233" s="226" t="s">
        <v>198</v>
      </c>
      <c r="AU1233" s="226" t="s">
        <v>80</v>
      </c>
      <c r="AV1233" s="12" t="s">
        <v>80</v>
      </c>
      <c r="AW1233" s="12" t="s">
        <v>33</v>
      </c>
      <c r="AX1233" s="12" t="s">
        <v>69</v>
      </c>
      <c r="AY1233" s="226" t="s">
        <v>189</v>
      </c>
    </row>
    <row r="1234" spans="2:51" s="12" customFormat="1" ht="13.5">
      <c r="B1234" s="215"/>
      <c r="C1234" s="216"/>
      <c r="D1234" s="217" t="s">
        <v>198</v>
      </c>
      <c r="E1234" s="218" t="s">
        <v>21</v>
      </c>
      <c r="F1234" s="219" t="s">
        <v>1264</v>
      </c>
      <c r="G1234" s="216"/>
      <c r="H1234" s="220">
        <v>5.8</v>
      </c>
      <c r="I1234" s="221"/>
      <c r="J1234" s="216"/>
      <c r="K1234" s="216"/>
      <c r="L1234" s="222"/>
      <c r="M1234" s="223"/>
      <c r="N1234" s="224"/>
      <c r="O1234" s="224"/>
      <c r="P1234" s="224"/>
      <c r="Q1234" s="224"/>
      <c r="R1234" s="224"/>
      <c r="S1234" s="224"/>
      <c r="T1234" s="225"/>
      <c r="AT1234" s="226" t="s">
        <v>198</v>
      </c>
      <c r="AU1234" s="226" t="s">
        <v>80</v>
      </c>
      <c r="AV1234" s="12" t="s">
        <v>80</v>
      </c>
      <c r="AW1234" s="12" t="s">
        <v>33</v>
      </c>
      <c r="AX1234" s="12" t="s">
        <v>69</v>
      </c>
      <c r="AY1234" s="226" t="s">
        <v>189</v>
      </c>
    </row>
    <row r="1235" spans="2:51" s="12" customFormat="1" ht="13.5">
      <c r="B1235" s="215"/>
      <c r="C1235" s="216"/>
      <c r="D1235" s="217" t="s">
        <v>198</v>
      </c>
      <c r="E1235" s="218" t="s">
        <v>21</v>
      </c>
      <c r="F1235" s="219" t="s">
        <v>1265</v>
      </c>
      <c r="G1235" s="216"/>
      <c r="H1235" s="220">
        <v>8.8</v>
      </c>
      <c r="I1235" s="221"/>
      <c r="J1235" s="216"/>
      <c r="K1235" s="216"/>
      <c r="L1235" s="222"/>
      <c r="M1235" s="223"/>
      <c r="N1235" s="224"/>
      <c r="O1235" s="224"/>
      <c r="P1235" s="224"/>
      <c r="Q1235" s="224"/>
      <c r="R1235" s="224"/>
      <c r="S1235" s="224"/>
      <c r="T1235" s="225"/>
      <c r="AT1235" s="226" t="s">
        <v>198</v>
      </c>
      <c r="AU1235" s="226" t="s">
        <v>80</v>
      </c>
      <c r="AV1235" s="12" t="s">
        <v>80</v>
      </c>
      <c r="AW1235" s="12" t="s">
        <v>33</v>
      </c>
      <c r="AX1235" s="12" t="s">
        <v>69</v>
      </c>
      <c r="AY1235" s="226" t="s">
        <v>189</v>
      </c>
    </row>
    <row r="1236" spans="2:51" s="12" customFormat="1" ht="13.5">
      <c r="B1236" s="215"/>
      <c r="C1236" s="216"/>
      <c r="D1236" s="217" t="s">
        <v>198</v>
      </c>
      <c r="E1236" s="218" t="s">
        <v>21</v>
      </c>
      <c r="F1236" s="219" t="s">
        <v>1001</v>
      </c>
      <c r="G1236" s="216"/>
      <c r="H1236" s="220">
        <v>9</v>
      </c>
      <c r="I1236" s="221"/>
      <c r="J1236" s="216"/>
      <c r="K1236" s="216"/>
      <c r="L1236" s="222"/>
      <c r="M1236" s="223"/>
      <c r="N1236" s="224"/>
      <c r="O1236" s="224"/>
      <c r="P1236" s="224"/>
      <c r="Q1236" s="224"/>
      <c r="R1236" s="224"/>
      <c r="S1236" s="224"/>
      <c r="T1236" s="225"/>
      <c r="AT1236" s="226" t="s">
        <v>198</v>
      </c>
      <c r="AU1236" s="226" t="s">
        <v>80</v>
      </c>
      <c r="AV1236" s="12" t="s">
        <v>80</v>
      </c>
      <c r="AW1236" s="12" t="s">
        <v>33</v>
      </c>
      <c r="AX1236" s="12" t="s">
        <v>69</v>
      </c>
      <c r="AY1236" s="226" t="s">
        <v>189</v>
      </c>
    </row>
    <row r="1237" spans="2:51" s="12" customFormat="1" ht="13.5">
      <c r="B1237" s="215"/>
      <c r="C1237" s="216"/>
      <c r="D1237" s="217" t="s">
        <v>198</v>
      </c>
      <c r="E1237" s="218" t="s">
        <v>21</v>
      </c>
      <c r="F1237" s="219" t="s">
        <v>1002</v>
      </c>
      <c r="G1237" s="216"/>
      <c r="H1237" s="220">
        <v>4.1</v>
      </c>
      <c r="I1237" s="221"/>
      <c r="J1237" s="216"/>
      <c r="K1237" s="216"/>
      <c r="L1237" s="222"/>
      <c r="M1237" s="223"/>
      <c r="N1237" s="224"/>
      <c r="O1237" s="224"/>
      <c r="P1237" s="224"/>
      <c r="Q1237" s="224"/>
      <c r="R1237" s="224"/>
      <c r="S1237" s="224"/>
      <c r="T1237" s="225"/>
      <c r="AT1237" s="226" t="s">
        <v>198</v>
      </c>
      <c r="AU1237" s="226" t="s">
        <v>80</v>
      </c>
      <c r="AV1237" s="12" t="s">
        <v>80</v>
      </c>
      <c r="AW1237" s="12" t="s">
        <v>33</v>
      </c>
      <c r="AX1237" s="12" t="s">
        <v>69</v>
      </c>
      <c r="AY1237" s="226" t="s">
        <v>189</v>
      </c>
    </row>
    <row r="1238" spans="2:51" s="12" customFormat="1" ht="13.5">
      <c r="B1238" s="215"/>
      <c r="C1238" s="216"/>
      <c r="D1238" s="217" t="s">
        <v>198</v>
      </c>
      <c r="E1238" s="218" t="s">
        <v>21</v>
      </c>
      <c r="F1238" s="219" t="s">
        <v>1003</v>
      </c>
      <c r="G1238" s="216"/>
      <c r="H1238" s="220">
        <v>25.4</v>
      </c>
      <c r="I1238" s="221"/>
      <c r="J1238" s="216"/>
      <c r="K1238" s="216"/>
      <c r="L1238" s="222"/>
      <c r="M1238" s="223"/>
      <c r="N1238" s="224"/>
      <c r="O1238" s="224"/>
      <c r="P1238" s="224"/>
      <c r="Q1238" s="224"/>
      <c r="R1238" s="224"/>
      <c r="S1238" s="224"/>
      <c r="T1238" s="225"/>
      <c r="AT1238" s="226" t="s">
        <v>198</v>
      </c>
      <c r="AU1238" s="226" t="s">
        <v>80</v>
      </c>
      <c r="AV1238" s="12" t="s">
        <v>80</v>
      </c>
      <c r="AW1238" s="12" t="s">
        <v>33</v>
      </c>
      <c r="AX1238" s="12" t="s">
        <v>69</v>
      </c>
      <c r="AY1238" s="226" t="s">
        <v>189</v>
      </c>
    </row>
    <row r="1239" spans="2:51" s="12" customFormat="1" ht="13.5">
      <c r="B1239" s="215"/>
      <c r="C1239" s="216"/>
      <c r="D1239" s="217" t="s">
        <v>198</v>
      </c>
      <c r="E1239" s="218" t="s">
        <v>21</v>
      </c>
      <c r="F1239" s="219" t="s">
        <v>1288</v>
      </c>
      <c r="G1239" s="216"/>
      <c r="H1239" s="220">
        <v>19.6</v>
      </c>
      <c r="I1239" s="221"/>
      <c r="J1239" s="216"/>
      <c r="K1239" s="216"/>
      <c r="L1239" s="222"/>
      <c r="M1239" s="223"/>
      <c r="N1239" s="224"/>
      <c r="O1239" s="224"/>
      <c r="P1239" s="224"/>
      <c r="Q1239" s="224"/>
      <c r="R1239" s="224"/>
      <c r="S1239" s="224"/>
      <c r="T1239" s="225"/>
      <c r="AT1239" s="226" t="s">
        <v>198</v>
      </c>
      <c r="AU1239" s="226" t="s">
        <v>80</v>
      </c>
      <c r="AV1239" s="12" t="s">
        <v>80</v>
      </c>
      <c r="AW1239" s="12" t="s">
        <v>33</v>
      </c>
      <c r="AX1239" s="12" t="s">
        <v>69</v>
      </c>
      <c r="AY1239" s="226" t="s">
        <v>189</v>
      </c>
    </row>
    <row r="1240" spans="2:51" s="12" customFormat="1" ht="13.5">
      <c r="B1240" s="215"/>
      <c r="C1240" s="216"/>
      <c r="D1240" s="217" t="s">
        <v>198</v>
      </c>
      <c r="E1240" s="218" t="s">
        <v>21</v>
      </c>
      <c r="F1240" s="219" t="s">
        <v>1289</v>
      </c>
      <c r="G1240" s="216"/>
      <c r="H1240" s="220">
        <v>30.1</v>
      </c>
      <c r="I1240" s="221"/>
      <c r="J1240" s="216"/>
      <c r="K1240" s="216"/>
      <c r="L1240" s="222"/>
      <c r="M1240" s="223"/>
      <c r="N1240" s="224"/>
      <c r="O1240" s="224"/>
      <c r="P1240" s="224"/>
      <c r="Q1240" s="224"/>
      <c r="R1240" s="224"/>
      <c r="S1240" s="224"/>
      <c r="T1240" s="225"/>
      <c r="AT1240" s="226" t="s">
        <v>198</v>
      </c>
      <c r="AU1240" s="226" t="s">
        <v>80</v>
      </c>
      <c r="AV1240" s="12" t="s">
        <v>80</v>
      </c>
      <c r="AW1240" s="12" t="s">
        <v>33</v>
      </c>
      <c r="AX1240" s="12" t="s">
        <v>69</v>
      </c>
      <c r="AY1240" s="226" t="s">
        <v>189</v>
      </c>
    </row>
    <row r="1241" spans="2:51" s="12" customFormat="1" ht="13.5">
      <c r="B1241" s="215"/>
      <c r="C1241" s="216"/>
      <c r="D1241" s="217" t="s">
        <v>198</v>
      </c>
      <c r="E1241" s="218" t="s">
        <v>21</v>
      </c>
      <c r="F1241" s="219" t="s">
        <v>1290</v>
      </c>
      <c r="G1241" s="216"/>
      <c r="H1241" s="220">
        <v>62.5</v>
      </c>
      <c r="I1241" s="221"/>
      <c r="J1241" s="216"/>
      <c r="K1241" s="216"/>
      <c r="L1241" s="222"/>
      <c r="M1241" s="223"/>
      <c r="N1241" s="224"/>
      <c r="O1241" s="224"/>
      <c r="P1241" s="224"/>
      <c r="Q1241" s="224"/>
      <c r="R1241" s="224"/>
      <c r="S1241" s="224"/>
      <c r="T1241" s="225"/>
      <c r="AT1241" s="226" t="s">
        <v>198</v>
      </c>
      <c r="AU1241" s="226" t="s">
        <v>80</v>
      </c>
      <c r="AV1241" s="12" t="s">
        <v>80</v>
      </c>
      <c r="AW1241" s="12" t="s">
        <v>33</v>
      </c>
      <c r="AX1241" s="12" t="s">
        <v>69</v>
      </c>
      <c r="AY1241" s="226" t="s">
        <v>189</v>
      </c>
    </row>
    <row r="1242" spans="2:51" s="12" customFormat="1" ht="13.5">
      <c r="B1242" s="215"/>
      <c r="C1242" s="216"/>
      <c r="D1242" s="217" t="s">
        <v>198</v>
      </c>
      <c r="E1242" s="218" t="s">
        <v>21</v>
      </c>
      <c r="F1242" s="219" t="s">
        <v>1266</v>
      </c>
      <c r="G1242" s="216"/>
      <c r="H1242" s="220">
        <v>3.9</v>
      </c>
      <c r="I1242" s="221"/>
      <c r="J1242" s="216"/>
      <c r="K1242" s="216"/>
      <c r="L1242" s="222"/>
      <c r="M1242" s="223"/>
      <c r="N1242" s="224"/>
      <c r="O1242" s="224"/>
      <c r="P1242" s="224"/>
      <c r="Q1242" s="224"/>
      <c r="R1242" s="224"/>
      <c r="S1242" s="224"/>
      <c r="T1242" s="225"/>
      <c r="AT1242" s="226" t="s">
        <v>198</v>
      </c>
      <c r="AU1242" s="226" t="s">
        <v>80</v>
      </c>
      <c r="AV1242" s="12" t="s">
        <v>80</v>
      </c>
      <c r="AW1242" s="12" t="s">
        <v>33</v>
      </c>
      <c r="AX1242" s="12" t="s">
        <v>69</v>
      </c>
      <c r="AY1242" s="226" t="s">
        <v>189</v>
      </c>
    </row>
    <row r="1243" spans="2:51" s="12" customFormat="1" ht="13.5">
      <c r="B1243" s="215"/>
      <c r="C1243" s="216"/>
      <c r="D1243" s="217" t="s">
        <v>198</v>
      </c>
      <c r="E1243" s="218" t="s">
        <v>21</v>
      </c>
      <c r="F1243" s="219" t="s">
        <v>1267</v>
      </c>
      <c r="G1243" s="216"/>
      <c r="H1243" s="220">
        <v>6.6</v>
      </c>
      <c r="I1243" s="221"/>
      <c r="J1243" s="216"/>
      <c r="K1243" s="216"/>
      <c r="L1243" s="222"/>
      <c r="M1243" s="223"/>
      <c r="N1243" s="224"/>
      <c r="O1243" s="224"/>
      <c r="P1243" s="224"/>
      <c r="Q1243" s="224"/>
      <c r="R1243" s="224"/>
      <c r="S1243" s="224"/>
      <c r="T1243" s="225"/>
      <c r="AT1243" s="226" t="s">
        <v>198</v>
      </c>
      <c r="AU1243" s="226" t="s">
        <v>80</v>
      </c>
      <c r="AV1243" s="12" t="s">
        <v>80</v>
      </c>
      <c r="AW1243" s="12" t="s">
        <v>33</v>
      </c>
      <c r="AX1243" s="12" t="s">
        <v>69</v>
      </c>
      <c r="AY1243" s="226" t="s">
        <v>189</v>
      </c>
    </row>
    <row r="1244" spans="2:51" s="12" customFormat="1" ht="13.5">
      <c r="B1244" s="215"/>
      <c r="C1244" s="216"/>
      <c r="D1244" s="217" t="s">
        <v>198</v>
      </c>
      <c r="E1244" s="218" t="s">
        <v>21</v>
      </c>
      <c r="F1244" s="219" t="s">
        <v>1268</v>
      </c>
      <c r="G1244" s="216"/>
      <c r="H1244" s="220">
        <v>13.3</v>
      </c>
      <c r="I1244" s="221"/>
      <c r="J1244" s="216"/>
      <c r="K1244" s="216"/>
      <c r="L1244" s="222"/>
      <c r="M1244" s="223"/>
      <c r="N1244" s="224"/>
      <c r="O1244" s="224"/>
      <c r="P1244" s="224"/>
      <c r="Q1244" s="224"/>
      <c r="R1244" s="224"/>
      <c r="S1244" s="224"/>
      <c r="T1244" s="225"/>
      <c r="AT1244" s="226" t="s">
        <v>198</v>
      </c>
      <c r="AU1244" s="226" t="s">
        <v>80</v>
      </c>
      <c r="AV1244" s="12" t="s">
        <v>80</v>
      </c>
      <c r="AW1244" s="12" t="s">
        <v>33</v>
      </c>
      <c r="AX1244" s="12" t="s">
        <v>69</v>
      </c>
      <c r="AY1244" s="226" t="s">
        <v>189</v>
      </c>
    </row>
    <row r="1245" spans="2:51" s="12" customFormat="1" ht="13.5">
      <c r="B1245" s="215"/>
      <c r="C1245" s="216"/>
      <c r="D1245" s="217" t="s">
        <v>198</v>
      </c>
      <c r="E1245" s="218" t="s">
        <v>21</v>
      </c>
      <c r="F1245" s="219" t="s">
        <v>1291</v>
      </c>
      <c r="G1245" s="216"/>
      <c r="H1245" s="220">
        <v>29.2</v>
      </c>
      <c r="I1245" s="221"/>
      <c r="J1245" s="216"/>
      <c r="K1245" s="216"/>
      <c r="L1245" s="222"/>
      <c r="M1245" s="223"/>
      <c r="N1245" s="224"/>
      <c r="O1245" s="224"/>
      <c r="P1245" s="224"/>
      <c r="Q1245" s="224"/>
      <c r="R1245" s="224"/>
      <c r="S1245" s="224"/>
      <c r="T1245" s="225"/>
      <c r="AT1245" s="226" t="s">
        <v>198</v>
      </c>
      <c r="AU1245" s="226" t="s">
        <v>80</v>
      </c>
      <c r="AV1245" s="12" t="s">
        <v>80</v>
      </c>
      <c r="AW1245" s="12" t="s">
        <v>33</v>
      </c>
      <c r="AX1245" s="12" t="s">
        <v>69</v>
      </c>
      <c r="AY1245" s="226" t="s">
        <v>189</v>
      </c>
    </row>
    <row r="1246" spans="2:51" s="12" customFormat="1" ht="13.5">
      <c r="B1246" s="215"/>
      <c r="C1246" s="216"/>
      <c r="D1246" s="217" t="s">
        <v>198</v>
      </c>
      <c r="E1246" s="218" t="s">
        <v>21</v>
      </c>
      <c r="F1246" s="219" t="s">
        <v>1292</v>
      </c>
      <c r="G1246" s="216"/>
      <c r="H1246" s="220">
        <v>20</v>
      </c>
      <c r="I1246" s="221"/>
      <c r="J1246" s="216"/>
      <c r="K1246" s="216"/>
      <c r="L1246" s="222"/>
      <c r="M1246" s="223"/>
      <c r="N1246" s="224"/>
      <c r="O1246" s="224"/>
      <c r="P1246" s="224"/>
      <c r="Q1246" s="224"/>
      <c r="R1246" s="224"/>
      <c r="S1246" s="224"/>
      <c r="T1246" s="225"/>
      <c r="AT1246" s="226" t="s">
        <v>198</v>
      </c>
      <c r="AU1246" s="226" t="s">
        <v>80</v>
      </c>
      <c r="AV1246" s="12" t="s">
        <v>80</v>
      </c>
      <c r="AW1246" s="12" t="s">
        <v>33</v>
      </c>
      <c r="AX1246" s="12" t="s">
        <v>69</v>
      </c>
      <c r="AY1246" s="226" t="s">
        <v>189</v>
      </c>
    </row>
    <row r="1247" spans="2:51" s="12" customFormat="1" ht="13.5">
      <c r="B1247" s="215"/>
      <c r="C1247" s="216"/>
      <c r="D1247" s="217" t="s">
        <v>198</v>
      </c>
      <c r="E1247" s="218" t="s">
        <v>21</v>
      </c>
      <c r="F1247" s="219" t="s">
        <v>1004</v>
      </c>
      <c r="G1247" s="216"/>
      <c r="H1247" s="220">
        <v>7</v>
      </c>
      <c r="I1247" s="221"/>
      <c r="J1247" s="216"/>
      <c r="K1247" s="216"/>
      <c r="L1247" s="222"/>
      <c r="M1247" s="223"/>
      <c r="N1247" s="224"/>
      <c r="O1247" s="224"/>
      <c r="P1247" s="224"/>
      <c r="Q1247" s="224"/>
      <c r="R1247" s="224"/>
      <c r="S1247" s="224"/>
      <c r="T1247" s="225"/>
      <c r="AT1247" s="226" t="s">
        <v>198</v>
      </c>
      <c r="AU1247" s="226" t="s">
        <v>80</v>
      </c>
      <c r="AV1247" s="12" t="s">
        <v>80</v>
      </c>
      <c r="AW1247" s="12" t="s">
        <v>33</v>
      </c>
      <c r="AX1247" s="12" t="s">
        <v>69</v>
      </c>
      <c r="AY1247" s="226" t="s">
        <v>189</v>
      </c>
    </row>
    <row r="1248" spans="2:51" s="12" customFormat="1" ht="13.5">
      <c r="B1248" s="215"/>
      <c r="C1248" s="216"/>
      <c r="D1248" s="217" t="s">
        <v>198</v>
      </c>
      <c r="E1248" s="218" t="s">
        <v>21</v>
      </c>
      <c r="F1248" s="219" t="s">
        <v>1006</v>
      </c>
      <c r="G1248" s="216"/>
      <c r="H1248" s="220">
        <v>8.7</v>
      </c>
      <c r="I1248" s="221"/>
      <c r="J1248" s="216"/>
      <c r="K1248" s="216"/>
      <c r="L1248" s="222"/>
      <c r="M1248" s="223"/>
      <c r="N1248" s="224"/>
      <c r="O1248" s="224"/>
      <c r="P1248" s="224"/>
      <c r="Q1248" s="224"/>
      <c r="R1248" s="224"/>
      <c r="S1248" s="224"/>
      <c r="T1248" s="225"/>
      <c r="AT1248" s="226" t="s">
        <v>198</v>
      </c>
      <c r="AU1248" s="226" t="s">
        <v>80</v>
      </c>
      <c r="AV1248" s="12" t="s">
        <v>80</v>
      </c>
      <c r="AW1248" s="12" t="s">
        <v>33</v>
      </c>
      <c r="AX1248" s="12" t="s">
        <v>69</v>
      </c>
      <c r="AY1248" s="226" t="s">
        <v>189</v>
      </c>
    </row>
    <row r="1249" spans="2:51" s="13" customFormat="1" ht="13.5">
      <c r="B1249" s="227"/>
      <c r="C1249" s="228"/>
      <c r="D1249" s="217" t="s">
        <v>198</v>
      </c>
      <c r="E1249" s="242" t="s">
        <v>21</v>
      </c>
      <c r="F1249" s="243" t="s">
        <v>200</v>
      </c>
      <c r="G1249" s="228"/>
      <c r="H1249" s="244">
        <v>385.3</v>
      </c>
      <c r="I1249" s="233"/>
      <c r="J1249" s="228"/>
      <c r="K1249" s="228"/>
      <c r="L1249" s="234"/>
      <c r="M1249" s="235"/>
      <c r="N1249" s="236"/>
      <c r="O1249" s="236"/>
      <c r="P1249" s="236"/>
      <c r="Q1249" s="236"/>
      <c r="R1249" s="236"/>
      <c r="S1249" s="236"/>
      <c r="T1249" s="237"/>
      <c r="AT1249" s="238" t="s">
        <v>198</v>
      </c>
      <c r="AU1249" s="238" t="s">
        <v>80</v>
      </c>
      <c r="AV1249" s="13" t="s">
        <v>115</v>
      </c>
      <c r="AW1249" s="13" t="s">
        <v>33</v>
      </c>
      <c r="AX1249" s="13" t="s">
        <v>69</v>
      </c>
      <c r="AY1249" s="238" t="s">
        <v>189</v>
      </c>
    </row>
    <row r="1250" spans="2:51" s="14" customFormat="1" ht="13.5">
      <c r="B1250" s="245"/>
      <c r="C1250" s="246"/>
      <c r="D1250" s="217" t="s">
        <v>198</v>
      </c>
      <c r="E1250" s="280" t="s">
        <v>21</v>
      </c>
      <c r="F1250" s="281" t="s">
        <v>239</v>
      </c>
      <c r="G1250" s="246"/>
      <c r="H1250" s="282">
        <v>585.4</v>
      </c>
      <c r="I1250" s="250"/>
      <c r="J1250" s="246"/>
      <c r="K1250" s="246"/>
      <c r="L1250" s="251"/>
      <c r="M1250" s="252"/>
      <c r="N1250" s="253"/>
      <c r="O1250" s="253"/>
      <c r="P1250" s="253"/>
      <c r="Q1250" s="253"/>
      <c r="R1250" s="253"/>
      <c r="S1250" s="253"/>
      <c r="T1250" s="254"/>
      <c r="AT1250" s="255" t="s">
        <v>198</v>
      </c>
      <c r="AU1250" s="255" t="s">
        <v>80</v>
      </c>
      <c r="AV1250" s="14" t="s">
        <v>196</v>
      </c>
      <c r="AW1250" s="14" t="s">
        <v>33</v>
      </c>
      <c r="AX1250" s="14" t="s">
        <v>69</v>
      </c>
      <c r="AY1250" s="255" t="s">
        <v>189</v>
      </c>
    </row>
    <row r="1251" spans="2:51" s="12" customFormat="1" ht="13.5">
      <c r="B1251" s="215"/>
      <c r="C1251" s="216"/>
      <c r="D1251" s="229" t="s">
        <v>198</v>
      </c>
      <c r="E1251" s="239" t="s">
        <v>21</v>
      </c>
      <c r="F1251" s="240" t="s">
        <v>1537</v>
      </c>
      <c r="G1251" s="216"/>
      <c r="H1251" s="241">
        <v>597.108</v>
      </c>
      <c r="I1251" s="221"/>
      <c r="J1251" s="216"/>
      <c r="K1251" s="216"/>
      <c r="L1251" s="222"/>
      <c r="M1251" s="223"/>
      <c r="N1251" s="224"/>
      <c r="O1251" s="224"/>
      <c r="P1251" s="224"/>
      <c r="Q1251" s="224"/>
      <c r="R1251" s="224"/>
      <c r="S1251" s="224"/>
      <c r="T1251" s="225"/>
      <c r="AT1251" s="226" t="s">
        <v>198</v>
      </c>
      <c r="AU1251" s="226" t="s">
        <v>80</v>
      </c>
      <c r="AV1251" s="12" t="s">
        <v>80</v>
      </c>
      <c r="AW1251" s="12" t="s">
        <v>33</v>
      </c>
      <c r="AX1251" s="12" t="s">
        <v>76</v>
      </c>
      <c r="AY1251" s="226" t="s">
        <v>189</v>
      </c>
    </row>
    <row r="1252" spans="2:65" s="1" customFormat="1" ht="22.5" customHeight="1">
      <c r="B1252" s="42"/>
      <c r="C1252" s="256" t="s">
        <v>1538</v>
      </c>
      <c r="D1252" s="256" t="s">
        <v>293</v>
      </c>
      <c r="E1252" s="257" t="s">
        <v>1539</v>
      </c>
      <c r="F1252" s="258" t="s">
        <v>1540</v>
      </c>
      <c r="G1252" s="259" t="s">
        <v>194</v>
      </c>
      <c r="H1252" s="260">
        <v>121.074</v>
      </c>
      <c r="I1252" s="261"/>
      <c r="J1252" s="262">
        <f>ROUND(I1252*H1252,2)</f>
        <v>0</v>
      </c>
      <c r="K1252" s="258" t="s">
        <v>195</v>
      </c>
      <c r="L1252" s="263"/>
      <c r="M1252" s="264" t="s">
        <v>21</v>
      </c>
      <c r="N1252" s="265" t="s">
        <v>40</v>
      </c>
      <c r="O1252" s="43"/>
      <c r="P1252" s="212">
        <f>O1252*H1252</f>
        <v>0</v>
      </c>
      <c r="Q1252" s="212">
        <v>0.003</v>
      </c>
      <c r="R1252" s="212">
        <f>Q1252*H1252</f>
        <v>0.363222</v>
      </c>
      <c r="S1252" s="212">
        <v>0</v>
      </c>
      <c r="T1252" s="213">
        <f>S1252*H1252</f>
        <v>0</v>
      </c>
      <c r="AR1252" s="25" t="s">
        <v>355</v>
      </c>
      <c r="AT1252" s="25" t="s">
        <v>293</v>
      </c>
      <c r="AU1252" s="25" t="s">
        <v>80</v>
      </c>
      <c r="AY1252" s="25" t="s">
        <v>189</v>
      </c>
      <c r="BE1252" s="214">
        <f>IF(N1252="základní",J1252,0)</f>
        <v>0</v>
      </c>
      <c r="BF1252" s="214">
        <f>IF(N1252="snížená",J1252,0)</f>
        <v>0</v>
      </c>
      <c r="BG1252" s="214">
        <f>IF(N1252="zákl. přenesená",J1252,0)</f>
        <v>0</v>
      </c>
      <c r="BH1252" s="214">
        <f>IF(N1252="sníž. přenesená",J1252,0)</f>
        <v>0</v>
      </c>
      <c r="BI1252" s="214">
        <f>IF(N1252="nulová",J1252,0)</f>
        <v>0</v>
      </c>
      <c r="BJ1252" s="25" t="s">
        <v>76</v>
      </c>
      <c r="BK1252" s="214">
        <f>ROUND(I1252*H1252,2)</f>
        <v>0</v>
      </c>
      <c r="BL1252" s="25" t="s">
        <v>271</v>
      </c>
      <c r="BM1252" s="25" t="s">
        <v>1541</v>
      </c>
    </row>
    <row r="1253" spans="2:51" s="15" customFormat="1" ht="13.5">
      <c r="B1253" s="283"/>
      <c r="C1253" s="284"/>
      <c r="D1253" s="217" t="s">
        <v>198</v>
      </c>
      <c r="E1253" s="285" t="s">
        <v>21</v>
      </c>
      <c r="F1253" s="286" t="s">
        <v>1542</v>
      </c>
      <c r="G1253" s="284"/>
      <c r="H1253" s="287" t="s">
        <v>21</v>
      </c>
      <c r="I1253" s="288"/>
      <c r="J1253" s="284"/>
      <c r="K1253" s="284"/>
      <c r="L1253" s="289"/>
      <c r="M1253" s="290"/>
      <c r="N1253" s="291"/>
      <c r="O1253" s="291"/>
      <c r="P1253" s="291"/>
      <c r="Q1253" s="291"/>
      <c r="R1253" s="291"/>
      <c r="S1253" s="291"/>
      <c r="T1253" s="292"/>
      <c r="AT1253" s="293" t="s">
        <v>198</v>
      </c>
      <c r="AU1253" s="293" t="s">
        <v>80</v>
      </c>
      <c r="AV1253" s="15" t="s">
        <v>76</v>
      </c>
      <c r="AW1253" s="15" t="s">
        <v>33</v>
      </c>
      <c r="AX1253" s="15" t="s">
        <v>69</v>
      </c>
      <c r="AY1253" s="293" t="s">
        <v>189</v>
      </c>
    </row>
    <row r="1254" spans="2:51" s="12" customFormat="1" ht="13.5">
      <c r="B1254" s="215"/>
      <c r="C1254" s="216"/>
      <c r="D1254" s="217" t="s">
        <v>198</v>
      </c>
      <c r="E1254" s="218" t="s">
        <v>21</v>
      </c>
      <c r="F1254" s="219" t="s">
        <v>991</v>
      </c>
      <c r="G1254" s="216"/>
      <c r="H1254" s="220">
        <v>118.7</v>
      </c>
      <c r="I1254" s="221"/>
      <c r="J1254" s="216"/>
      <c r="K1254" s="216"/>
      <c r="L1254" s="222"/>
      <c r="M1254" s="223"/>
      <c r="N1254" s="224"/>
      <c r="O1254" s="224"/>
      <c r="P1254" s="224"/>
      <c r="Q1254" s="224"/>
      <c r="R1254" s="224"/>
      <c r="S1254" s="224"/>
      <c r="T1254" s="225"/>
      <c r="AT1254" s="226" t="s">
        <v>198</v>
      </c>
      <c r="AU1254" s="226" t="s">
        <v>80</v>
      </c>
      <c r="AV1254" s="12" t="s">
        <v>80</v>
      </c>
      <c r="AW1254" s="12" t="s">
        <v>33</v>
      </c>
      <c r="AX1254" s="12" t="s">
        <v>69</v>
      </c>
      <c r="AY1254" s="226" t="s">
        <v>189</v>
      </c>
    </row>
    <row r="1255" spans="2:51" s="13" customFormat="1" ht="13.5">
      <c r="B1255" s="227"/>
      <c r="C1255" s="228"/>
      <c r="D1255" s="217" t="s">
        <v>198</v>
      </c>
      <c r="E1255" s="242" t="s">
        <v>21</v>
      </c>
      <c r="F1255" s="243" t="s">
        <v>200</v>
      </c>
      <c r="G1255" s="228"/>
      <c r="H1255" s="244">
        <v>118.7</v>
      </c>
      <c r="I1255" s="233"/>
      <c r="J1255" s="228"/>
      <c r="K1255" s="228"/>
      <c r="L1255" s="234"/>
      <c r="M1255" s="235"/>
      <c r="N1255" s="236"/>
      <c r="O1255" s="236"/>
      <c r="P1255" s="236"/>
      <c r="Q1255" s="236"/>
      <c r="R1255" s="236"/>
      <c r="S1255" s="236"/>
      <c r="T1255" s="237"/>
      <c r="AT1255" s="238" t="s">
        <v>198</v>
      </c>
      <c r="AU1255" s="238" t="s">
        <v>80</v>
      </c>
      <c r="AV1255" s="13" t="s">
        <v>115</v>
      </c>
      <c r="AW1255" s="13" t="s">
        <v>33</v>
      </c>
      <c r="AX1255" s="13" t="s">
        <v>69</v>
      </c>
      <c r="AY1255" s="238" t="s">
        <v>189</v>
      </c>
    </row>
    <row r="1256" spans="2:51" s="12" customFormat="1" ht="13.5">
      <c r="B1256" s="215"/>
      <c r="C1256" s="216"/>
      <c r="D1256" s="229" t="s">
        <v>198</v>
      </c>
      <c r="E1256" s="239" t="s">
        <v>21</v>
      </c>
      <c r="F1256" s="240" t="s">
        <v>1543</v>
      </c>
      <c r="G1256" s="216"/>
      <c r="H1256" s="241">
        <v>121.074</v>
      </c>
      <c r="I1256" s="221"/>
      <c r="J1256" s="216"/>
      <c r="K1256" s="216"/>
      <c r="L1256" s="222"/>
      <c r="M1256" s="223"/>
      <c r="N1256" s="224"/>
      <c r="O1256" s="224"/>
      <c r="P1256" s="224"/>
      <c r="Q1256" s="224"/>
      <c r="R1256" s="224"/>
      <c r="S1256" s="224"/>
      <c r="T1256" s="225"/>
      <c r="AT1256" s="226" t="s">
        <v>198</v>
      </c>
      <c r="AU1256" s="226" t="s">
        <v>80</v>
      </c>
      <c r="AV1256" s="12" t="s">
        <v>80</v>
      </c>
      <c r="AW1256" s="12" t="s">
        <v>33</v>
      </c>
      <c r="AX1256" s="12" t="s">
        <v>76</v>
      </c>
      <c r="AY1256" s="226" t="s">
        <v>189</v>
      </c>
    </row>
    <row r="1257" spans="2:65" s="1" customFormat="1" ht="22.5" customHeight="1">
      <c r="B1257" s="42"/>
      <c r="C1257" s="256" t="s">
        <v>1544</v>
      </c>
      <c r="D1257" s="256" t="s">
        <v>293</v>
      </c>
      <c r="E1257" s="257" t="s">
        <v>1545</v>
      </c>
      <c r="F1257" s="258" t="s">
        <v>1546</v>
      </c>
      <c r="G1257" s="259" t="s">
        <v>194</v>
      </c>
      <c r="H1257" s="260">
        <v>62.934</v>
      </c>
      <c r="I1257" s="261"/>
      <c r="J1257" s="262">
        <f>ROUND(I1257*H1257,2)</f>
        <v>0</v>
      </c>
      <c r="K1257" s="258" t="s">
        <v>195</v>
      </c>
      <c r="L1257" s="263"/>
      <c r="M1257" s="264" t="s">
        <v>21</v>
      </c>
      <c r="N1257" s="265" t="s">
        <v>40</v>
      </c>
      <c r="O1257" s="43"/>
      <c r="P1257" s="212">
        <f>O1257*H1257</f>
        <v>0</v>
      </c>
      <c r="Q1257" s="212">
        <v>0.0024</v>
      </c>
      <c r="R1257" s="212">
        <f>Q1257*H1257</f>
        <v>0.15104159999999997</v>
      </c>
      <c r="S1257" s="212">
        <v>0</v>
      </c>
      <c r="T1257" s="213">
        <f>S1257*H1257</f>
        <v>0</v>
      </c>
      <c r="AR1257" s="25" t="s">
        <v>355</v>
      </c>
      <c r="AT1257" s="25" t="s">
        <v>293</v>
      </c>
      <c r="AU1257" s="25" t="s">
        <v>80</v>
      </c>
      <c r="AY1257" s="25" t="s">
        <v>189</v>
      </c>
      <c r="BE1257" s="214">
        <f>IF(N1257="základní",J1257,0)</f>
        <v>0</v>
      </c>
      <c r="BF1257" s="214">
        <f>IF(N1257="snížená",J1257,0)</f>
        <v>0</v>
      </c>
      <c r="BG1257" s="214">
        <f>IF(N1257="zákl. přenesená",J1257,0)</f>
        <v>0</v>
      </c>
      <c r="BH1257" s="214">
        <f>IF(N1257="sníž. přenesená",J1257,0)</f>
        <v>0</v>
      </c>
      <c r="BI1257" s="214">
        <f>IF(N1257="nulová",J1257,0)</f>
        <v>0</v>
      </c>
      <c r="BJ1257" s="25" t="s">
        <v>76</v>
      </c>
      <c r="BK1257" s="214">
        <f>ROUND(I1257*H1257,2)</f>
        <v>0</v>
      </c>
      <c r="BL1257" s="25" t="s">
        <v>271</v>
      </c>
      <c r="BM1257" s="25" t="s">
        <v>1547</v>
      </c>
    </row>
    <row r="1258" spans="2:51" s="15" customFormat="1" ht="13.5">
      <c r="B1258" s="283"/>
      <c r="C1258" s="284"/>
      <c r="D1258" s="217" t="s">
        <v>198</v>
      </c>
      <c r="E1258" s="285" t="s">
        <v>21</v>
      </c>
      <c r="F1258" s="286" t="s">
        <v>1415</v>
      </c>
      <c r="G1258" s="284"/>
      <c r="H1258" s="287" t="s">
        <v>21</v>
      </c>
      <c r="I1258" s="288"/>
      <c r="J1258" s="284"/>
      <c r="K1258" s="284"/>
      <c r="L1258" s="289"/>
      <c r="M1258" s="290"/>
      <c r="N1258" s="291"/>
      <c r="O1258" s="291"/>
      <c r="P1258" s="291"/>
      <c r="Q1258" s="291"/>
      <c r="R1258" s="291"/>
      <c r="S1258" s="291"/>
      <c r="T1258" s="292"/>
      <c r="AT1258" s="293" t="s">
        <v>198</v>
      </c>
      <c r="AU1258" s="293" t="s">
        <v>80</v>
      </c>
      <c r="AV1258" s="15" t="s">
        <v>76</v>
      </c>
      <c r="AW1258" s="15" t="s">
        <v>33</v>
      </c>
      <c r="AX1258" s="15" t="s">
        <v>69</v>
      </c>
      <c r="AY1258" s="293" t="s">
        <v>189</v>
      </c>
    </row>
    <row r="1259" spans="2:51" s="12" customFormat="1" ht="13.5">
      <c r="B1259" s="215"/>
      <c r="C1259" s="216"/>
      <c r="D1259" s="217" t="s">
        <v>198</v>
      </c>
      <c r="E1259" s="218" t="s">
        <v>21</v>
      </c>
      <c r="F1259" s="219" t="s">
        <v>992</v>
      </c>
      <c r="G1259" s="216"/>
      <c r="H1259" s="220">
        <v>61.7</v>
      </c>
      <c r="I1259" s="221"/>
      <c r="J1259" s="216"/>
      <c r="K1259" s="216"/>
      <c r="L1259" s="222"/>
      <c r="M1259" s="223"/>
      <c r="N1259" s="224"/>
      <c r="O1259" s="224"/>
      <c r="P1259" s="224"/>
      <c r="Q1259" s="224"/>
      <c r="R1259" s="224"/>
      <c r="S1259" s="224"/>
      <c r="T1259" s="225"/>
      <c r="AT1259" s="226" t="s">
        <v>198</v>
      </c>
      <c r="AU1259" s="226" t="s">
        <v>80</v>
      </c>
      <c r="AV1259" s="12" t="s">
        <v>80</v>
      </c>
      <c r="AW1259" s="12" t="s">
        <v>33</v>
      </c>
      <c r="AX1259" s="12" t="s">
        <v>69</v>
      </c>
      <c r="AY1259" s="226" t="s">
        <v>189</v>
      </c>
    </row>
    <row r="1260" spans="2:51" s="13" customFormat="1" ht="13.5">
      <c r="B1260" s="227"/>
      <c r="C1260" s="228"/>
      <c r="D1260" s="217" t="s">
        <v>198</v>
      </c>
      <c r="E1260" s="242" t="s">
        <v>21</v>
      </c>
      <c r="F1260" s="243" t="s">
        <v>200</v>
      </c>
      <c r="G1260" s="228"/>
      <c r="H1260" s="244">
        <v>61.7</v>
      </c>
      <c r="I1260" s="233"/>
      <c r="J1260" s="228"/>
      <c r="K1260" s="228"/>
      <c r="L1260" s="234"/>
      <c r="M1260" s="235"/>
      <c r="N1260" s="236"/>
      <c r="O1260" s="236"/>
      <c r="P1260" s="236"/>
      <c r="Q1260" s="236"/>
      <c r="R1260" s="236"/>
      <c r="S1260" s="236"/>
      <c r="T1260" s="237"/>
      <c r="AT1260" s="238" t="s">
        <v>198</v>
      </c>
      <c r="AU1260" s="238" t="s">
        <v>80</v>
      </c>
      <c r="AV1260" s="13" t="s">
        <v>115</v>
      </c>
      <c r="AW1260" s="13" t="s">
        <v>33</v>
      </c>
      <c r="AX1260" s="13" t="s">
        <v>69</v>
      </c>
      <c r="AY1260" s="238" t="s">
        <v>189</v>
      </c>
    </row>
    <row r="1261" spans="2:51" s="12" customFormat="1" ht="13.5">
      <c r="B1261" s="215"/>
      <c r="C1261" s="216"/>
      <c r="D1261" s="229" t="s">
        <v>198</v>
      </c>
      <c r="E1261" s="239" t="s">
        <v>21</v>
      </c>
      <c r="F1261" s="240" t="s">
        <v>1548</v>
      </c>
      <c r="G1261" s="216"/>
      <c r="H1261" s="241">
        <v>62.934</v>
      </c>
      <c r="I1261" s="221"/>
      <c r="J1261" s="216"/>
      <c r="K1261" s="216"/>
      <c r="L1261" s="222"/>
      <c r="M1261" s="223"/>
      <c r="N1261" s="224"/>
      <c r="O1261" s="224"/>
      <c r="P1261" s="224"/>
      <c r="Q1261" s="224"/>
      <c r="R1261" s="224"/>
      <c r="S1261" s="224"/>
      <c r="T1261" s="225"/>
      <c r="AT1261" s="226" t="s">
        <v>198</v>
      </c>
      <c r="AU1261" s="226" t="s">
        <v>80</v>
      </c>
      <c r="AV1261" s="12" t="s">
        <v>80</v>
      </c>
      <c r="AW1261" s="12" t="s">
        <v>33</v>
      </c>
      <c r="AX1261" s="12" t="s">
        <v>76</v>
      </c>
      <c r="AY1261" s="226" t="s">
        <v>189</v>
      </c>
    </row>
    <row r="1262" spans="2:65" s="1" customFormat="1" ht="22.5" customHeight="1">
      <c r="B1262" s="42"/>
      <c r="C1262" s="256" t="s">
        <v>1549</v>
      </c>
      <c r="D1262" s="256" t="s">
        <v>293</v>
      </c>
      <c r="E1262" s="257" t="s">
        <v>1550</v>
      </c>
      <c r="F1262" s="258" t="s">
        <v>1551</v>
      </c>
      <c r="G1262" s="259" t="s">
        <v>248</v>
      </c>
      <c r="H1262" s="260">
        <v>15.667</v>
      </c>
      <c r="I1262" s="261"/>
      <c r="J1262" s="262">
        <f>ROUND(I1262*H1262,2)</f>
        <v>0</v>
      </c>
      <c r="K1262" s="258" t="s">
        <v>195</v>
      </c>
      <c r="L1262" s="263"/>
      <c r="M1262" s="264" t="s">
        <v>21</v>
      </c>
      <c r="N1262" s="265" t="s">
        <v>40</v>
      </c>
      <c r="O1262" s="43"/>
      <c r="P1262" s="212">
        <f>O1262*H1262</f>
        <v>0</v>
      </c>
      <c r="Q1262" s="212">
        <v>0.03</v>
      </c>
      <c r="R1262" s="212">
        <f>Q1262*H1262</f>
        <v>0.47001</v>
      </c>
      <c r="S1262" s="212">
        <v>0</v>
      </c>
      <c r="T1262" s="213">
        <f>S1262*H1262</f>
        <v>0</v>
      </c>
      <c r="AR1262" s="25" t="s">
        <v>355</v>
      </c>
      <c r="AT1262" s="25" t="s">
        <v>293</v>
      </c>
      <c r="AU1262" s="25" t="s">
        <v>80</v>
      </c>
      <c r="AY1262" s="25" t="s">
        <v>189</v>
      </c>
      <c r="BE1262" s="214">
        <f>IF(N1262="základní",J1262,0)</f>
        <v>0</v>
      </c>
      <c r="BF1262" s="214">
        <f>IF(N1262="snížená",J1262,0)</f>
        <v>0</v>
      </c>
      <c r="BG1262" s="214">
        <f>IF(N1262="zákl. přenesená",J1262,0)</f>
        <v>0</v>
      </c>
      <c r="BH1262" s="214">
        <f>IF(N1262="sníž. přenesená",J1262,0)</f>
        <v>0</v>
      </c>
      <c r="BI1262" s="214">
        <f>IF(N1262="nulová",J1262,0)</f>
        <v>0</v>
      </c>
      <c r="BJ1262" s="25" t="s">
        <v>76</v>
      </c>
      <c r="BK1262" s="214">
        <f>ROUND(I1262*H1262,2)</f>
        <v>0</v>
      </c>
      <c r="BL1262" s="25" t="s">
        <v>271</v>
      </c>
      <c r="BM1262" s="25" t="s">
        <v>1552</v>
      </c>
    </row>
    <row r="1263" spans="2:51" s="15" customFormat="1" ht="13.5">
      <c r="B1263" s="283"/>
      <c r="C1263" s="284"/>
      <c r="D1263" s="217" t="s">
        <v>198</v>
      </c>
      <c r="E1263" s="285" t="s">
        <v>21</v>
      </c>
      <c r="F1263" s="286" t="s">
        <v>1553</v>
      </c>
      <c r="G1263" s="284"/>
      <c r="H1263" s="287" t="s">
        <v>21</v>
      </c>
      <c r="I1263" s="288"/>
      <c r="J1263" s="284"/>
      <c r="K1263" s="284"/>
      <c r="L1263" s="289"/>
      <c r="M1263" s="290"/>
      <c r="N1263" s="291"/>
      <c r="O1263" s="291"/>
      <c r="P1263" s="291"/>
      <c r="Q1263" s="291"/>
      <c r="R1263" s="291"/>
      <c r="S1263" s="291"/>
      <c r="T1263" s="292"/>
      <c r="AT1263" s="293" t="s">
        <v>198</v>
      </c>
      <c r="AU1263" s="293" t="s">
        <v>80</v>
      </c>
      <c r="AV1263" s="15" t="s">
        <v>76</v>
      </c>
      <c r="AW1263" s="15" t="s">
        <v>33</v>
      </c>
      <c r="AX1263" s="15" t="s">
        <v>69</v>
      </c>
      <c r="AY1263" s="293" t="s">
        <v>189</v>
      </c>
    </row>
    <row r="1264" spans="2:51" s="12" customFormat="1" ht="13.5">
      <c r="B1264" s="215"/>
      <c r="C1264" s="216"/>
      <c r="D1264" s="217" t="s">
        <v>198</v>
      </c>
      <c r="E1264" s="218" t="s">
        <v>21</v>
      </c>
      <c r="F1264" s="219" t="s">
        <v>1554</v>
      </c>
      <c r="G1264" s="216"/>
      <c r="H1264" s="220">
        <v>5.01</v>
      </c>
      <c r="I1264" s="221"/>
      <c r="J1264" s="216"/>
      <c r="K1264" s="216"/>
      <c r="L1264" s="222"/>
      <c r="M1264" s="223"/>
      <c r="N1264" s="224"/>
      <c r="O1264" s="224"/>
      <c r="P1264" s="224"/>
      <c r="Q1264" s="224"/>
      <c r="R1264" s="224"/>
      <c r="S1264" s="224"/>
      <c r="T1264" s="225"/>
      <c r="AT1264" s="226" t="s">
        <v>198</v>
      </c>
      <c r="AU1264" s="226" t="s">
        <v>80</v>
      </c>
      <c r="AV1264" s="12" t="s">
        <v>80</v>
      </c>
      <c r="AW1264" s="12" t="s">
        <v>33</v>
      </c>
      <c r="AX1264" s="12" t="s">
        <v>69</v>
      </c>
      <c r="AY1264" s="226" t="s">
        <v>189</v>
      </c>
    </row>
    <row r="1265" spans="2:51" s="12" customFormat="1" ht="13.5">
      <c r="B1265" s="215"/>
      <c r="C1265" s="216"/>
      <c r="D1265" s="217" t="s">
        <v>198</v>
      </c>
      <c r="E1265" s="218" t="s">
        <v>21</v>
      </c>
      <c r="F1265" s="219" t="s">
        <v>1555</v>
      </c>
      <c r="G1265" s="216"/>
      <c r="H1265" s="220">
        <v>10.35</v>
      </c>
      <c r="I1265" s="221"/>
      <c r="J1265" s="216"/>
      <c r="K1265" s="216"/>
      <c r="L1265" s="222"/>
      <c r="M1265" s="223"/>
      <c r="N1265" s="224"/>
      <c r="O1265" s="224"/>
      <c r="P1265" s="224"/>
      <c r="Q1265" s="224"/>
      <c r="R1265" s="224"/>
      <c r="S1265" s="224"/>
      <c r="T1265" s="225"/>
      <c r="AT1265" s="226" t="s">
        <v>198</v>
      </c>
      <c r="AU1265" s="226" t="s">
        <v>80</v>
      </c>
      <c r="AV1265" s="12" t="s">
        <v>80</v>
      </c>
      <c r="AW1265" s="12" t="s">
        <v>33</v>
      </c>
      <c r="AX1265" s="12" t="s">
        <v>69</v>
      </c>
      <c r="AY1265" s="226" t="s">
        <v>189</v>
      </c>
    </row>
    <row r="1266" spans="2:51" s="13" customFormat="1" ht="13.5">
      <c r="B1266" s="227"/>
      <c r="C1266" s="228"/>
      <c r="D1266" s="217" t="s">
        <v>198</v>
      </c>
      <c r="E1266" s="242" t="s">
        <v>21</v>
      </c>
      <c r="F1266" s="243" t="s">
        <v>200</v>
      </c>
      <c r="G1266" s="228"/>
      <c r="H1266" s="244">
        <v>15.36</v>
      </c>
      <c r="I1266" s="233"/>
      <c r="J1266" s="228"/>
      <c r="K1266" s="228"/>
      <c r="L1266" s="234"/>
      <c r="M1266" s="235"/>
      <c r="N1266" s="236"/>
      <c r="O1266" s="236"/>
      <c r="P1266" s="236"/>
      <c r="Q1266" s="236"/>
      <c r="R1266" s="236"/>
      <c r="S1266" s="236"/>
      <c r="T1266" s="237"/>
      <c r="AT1266" s="238" t="s">
        <v>198</v>
      </c>
      <c r="AU1266" s="238" t="s">
        <v>80</v>
      </c>
      <c r="AV1266" s="13" t="s">
        <v>115</v>
      </c>
      <c r="AW1266" s="13" t="s">
        <v>33</v>
      </c>
      <c r="AX1266" s="13" t="s">
        <v>69</v>
      </c>
      <c r="AY1266" s="238" t="s">
        <v>189</v>
      </c>
    </row>
    <row r="1267" spans="2:51" s="12" customFormat="1" ht="13.5">
      <c r="B1267" s="215"/>
      <c r="C1267" s="216"/>
      <c r="D1267" s="229" t="s">
        <v>198</v>
      </c>
      <c r="E1267" s="239" t="s">
        <v>21</v>
      </c>
      <c r="F1267" s="240" t="s">
        <v>1556</v>
      </c>
      <c r="G1267" s="216"/>
      <c r="H1267" s="241">
        <v>15.667</v>
      </c>
      <c r="I1267" s="221"/>
      <c r="J1267" s="216"/>
      <c r="K1267" s="216"/>
      <c r="L1267" s="222"/>
      <c r="M1267" s="223"/>
      <c r="N1267" s="224"/>
      <c r="O1267" s="224"/>
      <c r="P1267" s="224"/>
      <c r="Q1267" s="224"/>
      <c r="R1267" s="224"/>
      <c r="S1267" s="224"/>
      <c r="T1267" s="225"/>
      <c r="AT1267" s="226" t="s">
        <v>198</v>
      </c>
      <c r="AU1267" s="226" t="s">
        <v>80</v>
      </c>
      <c r="AV1267" s="12" t="s">
        <v>80</v>
      </c>
      <c r="AW1267" s="12" t="s">
        <v>33</v>
      </c>
      <c r="AX1267" s="12" t="s">
        <v>76</v>
      </c>
      <c r="AY1267" s="226" t="s">
        <v>189</v>
      </c>
    </row>
    <row r="1268" spans="2:65" s="1" customFormat="1" ht="22.5" customHeight="1">
      <c r="B1268" s="42"/>
      <c r="C1268" s="203" t="s">
        <v>1557</v>
      </c>
      <c r="D1268" s="203" t="s">
        <v>191</v>
      </c>
      <c r="E1268" s="204" t="s">
        <v>1558</v>
      </c>
      <c r="F1268" s="205" t="s">
        <v>1559</v>
      </c>
      <c r="G1268" s="206" t="s">
        <v>194</v>
      </c>
      <c r="H1268" s="207">
        <v>108.4</v>
      </c>
      <c r="I1268" s="208"/>
      <c r="J1268" s="209">
        <f>ROUND(I1268*H1268,2)</f>
        <v>0</v>
      </c>
      <c r="K1268" s="205" t="s">
        <v>195</v>
      </c>
      <c r="L1268" s="62"/>
      <c r="M1268" s="210" t="s">
        <v>21</v>
      </c>
      <c r="N1268" s="211" t="s">
        <v>40</v>
      </c>
      <c r="O1268" s="43"/>
      <c r="P1268" s="212">
        <f>O1268*H1268</f>
        <v>0</v>
      </c>
      <c r="Q1268" s="212">
        <v>0</v>
      </c>
      <c r="R1268" s="212">
        <f>Q1268*H1268</f>
        <v>0</v>
      </c>
      <c r="S1268" s="212">
        <v>0</v>
      </c>
      <c r="T1268" s="213">
        <f>S1268*H1268</f>
        <v>0</v>
      </c>
      <c r="AR1268" s="25" t="s">
        <v>271</v>
      </c>
      <c r="AT1268" s="25" t="s">
        <v>191</v>
      </c>
      <c r="AU1268" s="25" t="s">
        <v>80</v>
      </c>
      <c r="AY1268" s="25" t="s">
        <v>189</v>
      </c>
      <c r="BE1268" s="214">
        <f>IF(N1268="základní",J1268,0)</f>
        <v>0</v>
      </c>
      <c r="BF1268" s="214">
        <f>IF(N1268="snížená",J1268,0)</f>
        <v>0</v>
      </c>
      <c r="BG1268" s="214">
        <f>IF(N1268="zákl. přenesená",J1268,0)</f>
        <v>0</v>
      </c>
      <c r="BH1268" s="214">
        <f>IF(N1268="sníž. přenesená",J1268,0)</f>
        <v>0</v>
      </c>
      <c r="BI1268" s="214">
        <f>IF(N1268="nulová",J1268,0)</f>
        <v>0</v>
      </c>
      <c r="BJ1268" s="25" t="s">
        <v>76</v>
      </c>
      <c r="BK1268" s="214">
        <f>ROUND(I1268*H1268,2)</f>
        <v>0</v>
      </c>
      <c r="BL1268" s="25" t="s">
        <v>271</v>
      </c>
      <c r="BM1268" s="25" t="s">
        <v>1560</v>
      </c>
    </row>
    <row r="1269" spans="2:51" s="15" customFormat="1" ht="13.5">
      <c r="B1269" s="283"/>
      <c r="C1269" s="284"/>
      <c r="D1269" s="217" t="s">
        <v>198</v>
      </c>
      <c r="E1269" s="285" t="s">
        <v>21</v>
      </c>
      <c r="F1269" s="286" t="s">
        <v>1561</v>
      </c>
      <c r="G1269" s="284"/>
      <c r="H1269" s="287" t="s">
        <v>21</v>
      </c>
      <c r="I1269" s="288"/>
      <c r="J1269" s="284"/>
      <c r="K1269" s="284"/>
      <c r="L1269" s="289"/>
      <c r="M1269" s="290"/>
      <c r="N1269" s="291"/>
      <c r="O1269" s="291"/>
      <c r="P1269" s="291"/>
      <c r="Q1269" s="291"/>
      <c r="R1269" s="291"/>
      <c r="S1269" s="291"/>
      <c r="T1269" s="292"/>
      <c r="AT1269" s="293" t="s">
        <v>198</v>
      </c>
      <c r="AU1269" s="293" t="s">
        <v>80</v>
      </c>
      <c r="AV1269" s="15" t="s">
        <v>76</v>
      </c>
      <c r="AW1269" s="15" t="s">
        <v>33</v>
      </c>
      <c r="AX1269" s="15" t="s">
        <v>69</v>
      </c>
      <c r="AY1269" s="293" t="s">
        <v>189</v>
      </c>
    </row>
    <row r="1270" spans="2:51" s="12" customFormat="1" ht="13.5">
      <c r="B1270" s="215"/>
      <c r="C1270" s="216"/>
      <c r="D1270" s="217" t="s">
        <v>198</v>
      </c>
      <c r="E1270" s="218" t="s">
        <v>21</v>
      </c>
      <c r="F1270" s="219" t="s">
        <v>980</v>
      </c>
      <c r="G1270" s="216"/>
      <c r="H1270" s="220">
        <v>13.8</v>
      </c>
      <c r="I1270" s="221"/>
      <c r="J1270" s="216"/>
      <c r="K1270" s="216"/>
      <c r="L1270" s="222"/>
      <c r="M1270" s="223"/>
      <c r="N1270" s="224"/>
      <c r="O1270" s="224"/>
      <c r="P1270" s="224"/>
      <c r="Q1270" s="224"/>
      <c r="R1270" s="224"/>
      <c r="S1270" s="224"/>
      <c r="T1270" s="225"/>
      <c r="AT1270" s="226" t="s">
        <v>198</v>
      </c>
      <c r="AU1270" s="226" t="s">
        <v>80</v>
      </c>
      <c r="AV1270" s="12" t="s">
        <v>80</v>
      </c>
      <c r="AW1270" s="12" t="s">
        <v>33</v>
      </c>
      <c r="AX1270" s="12" t="s">
        <v>69</v>
      </c>
      <c r="AY1270" s="226" t="s">
        <v>189</v>
      </c>
    </row>
    <row r="1271" spans="2:51" s="12" customFormat="1" ht="13.5">
      <c r="B1271" s="215"/>
      <c r="C1271" s="216"/>
      <c r="D1271" s="217" t="s">
        <v>198</v>
      </c>
      <c r="E1271" s="218" t="s">
        <v>21</v>
      </c>
      <c r="F1271" s="219" t="s">
        <v>981</v>
      </c>
      <c r="G1271" s="216"/>
      <c r="H1271" s="220">
        <v>7.7</v>
      </c>
      <c r="I1271" s="221"/>
      <c r="J1271" s="216"/>
      <c r="K1271" s="216"/>
      <c r="L1271" s="222"/>
      <c r="M1271" s="223"/>
      <c r="N1271" s="224"/>
      <c r="O1271" s="224"/>
      <c r="P1271" s="224"/>
      <c r="Q1271" s="224"/>
      <c r="R1271" s="224"/>
      <c r="S1271" s="224"/>
      <c r="T1271" s="225"/>
      <c r="AT1271" s="226" t="s">
        <v>198</v>
      </c>
      <c r="AU1271" s="226" t="s">
        <v>80</v>
      </c>
      <c r="AV1271" s="12" t="s">
        <v>80</v>
      </c>
      <c r="AW1271" s="12" t="s">
        <v>33</v>
      </c>
      <c r="AX1271" s="12" t="s">
        <v>69</v>
      </c>
      <c r="AY1271" s="226" t="s">
        <v>189</v>
      </c>
    </row>
    <row r="1272" spans="2:51" s="12" customFormat="1" ht="13.5">
      <c r="B1272" s="215"/>
      <c r="C1272" s="216"/>
      <c r="D1272" s="217" t="s">
        <v>198</v>
      </c>
      <c r="E1272" s="218" t="s">
        <v>21</v>
      </c>
      <c r="F1272" s="219" t="s">
        <v>982</v>
      </c>
      <c r="G1272" s="216"/>
      <c r="H1272" s="220">
        <v>8.1</v>
      </c>
      <c r="I1272" s="221"/>
      <c r="J1272" s="216"/>
      <c r="K1272" s="216"/>
      <c r="L1272" s="222"/>
      <c r="M1272" s="223"/>
      <c r="N1272" s="224"/>
      <c r="O1272" s="224"/>
      <c r="P1272" s="224"/>
      <c r="Q1272" s="224"/>
      <c r="R1272" s="224"/>
      <c r="S1272" s="224"/>
      <c r="T1272" s="225"/>
      <c r="AT1272" s="226" t="s">
        <v>198</v>
      </c>
      <c r="AU1272" s="226" t="s">
        <v>80</v>
      </c>
      <c r="AV1272" s="12" t="s">
        <v>80</v>
      </c>
      <c r="AW1272" s="12" t="s">
        <v>33</v>
      </c>
      <c r="AX1272" s="12" t="s">
        <v>69</v>
      </c>
      <c r="AY1272" s="226" t="s">
        <v>189</v>
      </c>
    </row>
    <row r="1273" spans="2:51" s="12" customFormat="1" ht="13.5">
      <c r="B1273" s="215"/>
      <c r="C1273" s="216"/>
      <c r="D1273" s="217" t="s">
        <v>198</v>
      </c>
      <c r="E1273" s="218" t="s">
        <v>21</v>
      </c>
      <c r="F1273" s="219" t="s">
        <v>983</v>
      </c>
      <c r="G1273" s="216"/>
      <c r="H1273" s="220">
        <v>8.2</v>
      </c>
      <c r="I1273" s="221"/>
      <c r="J1273" s="216"/>
      <c r="K1273" s="216"/>
      <c r="L1273" s="222"/>
      <c r="M1273" s="223"/>
      <c r="N1273" s="224"/>
      <c r="O1273" s="224"/>
      <c r="P1273" s="224"/>
      <c r="Q1273" s="224"/>
      <c r="R1273" s="224"/>
      <c r="S1273" s="224"/>
      <c r="T1273" s="225"/>
      <c r="AT1273" s="226" t="s">
        <v>198</v>
      </c>
      <c r="AU1273" s="226" t="s">
        <v>80</v>
      </c>
      <c r="AV1273" s="12" t="s">
        <v>80</v>
      </c>
      <c r="AW1273" s="12" t="s">
        <v>33</v>
      </c>
      <c r="AX1273" s="12" t="s">
        <v>69</v>
      </c>
      <c r="AY1273" s="226" t="s">
        <v>189</v>
      </c>
    </row>
    <row r="1274" spans="2:51" s="12" customFormat="1" ht="13.5">
      <c r="B1274" s="215"/>
      <c r="C1274" s="216"/>
      <c r="D1274" s="217" t="s">
        <v>198</v>
      </c>
      <c r="E1274" s="218" t="s">
        <v>21</v>
      </c>
      <c r="F1274" s="219" t="s">
        <v>984</v>
      </c>
      <c r="G1274" s="216"/>
      <c r="H1274" s="220">
        <v>9.7</v>
      </c>
      <c r="I1274" s="221"/>
      <c r="J1274" s="216"/>
      <c r="K1274" s="216"/>
      <c r="L1274" s="222"/>
      <c r="M1274" s="223"/>
      <c r="N1274" s="224"/>
      <c r="O1274" s="224"/>
      <c r="P1274" s="224"/>
      <c r="Q1274" s="224"/>
      <c r="R1274" s="224"/>
      <c r="S1274" s="224"/>
      <c r="T1274" s="225"/>
      <c r="AT1274" s="226" t="s">
        <v>198</v>
      </c>
      <c r="AU1274" s="226" t="s">
        <v>80</v>
      </c>
      <c r="AV1274" s="12" t="s">
        <v>80</v>
      </c>
      <c r="AW1274" s="12" t="s">
        <v>33</v>
      </c>
      <c r="AX1274" s="12" t="s">
        <v>69</v>
      </c>
      <c r="AY1274" s="226" t="s">
        <v>189</v>
      </c>
    </row>
    <row r="1275" spans="2:51" s="12" customFormat="1" ht="13.5">
      <c r="B1275" s="215"/>
      <c r="C1275" s="216"/>
      <c r="D1275" s="217" t="s">
        <v>198</v>
      </c>
      <c r="E1275" s="218" t="s">
        <v>21</v>
      </c>
      <c r="F1275" s="219" t="s">
        <v>985</v>
      </c>
      <c r="G1275" s="216"/>
      <c r="H1275" s="220">
        <v>7.4</v>
      </c>
      <c r="I1275" s="221"/>
      <c r="J1275" s="216"/>
      <c r="K1275" s="216"/>
      <c r="L1275" s="222"/>
      <c r="M1275" s="223"/>
      <c r="N1275" s="224"/>
      <c r="O1275" s="224"/>
      <c r="P1275" s="224"/>
      <c r="Q1275" s="224"/>
      <c r="R1275" s="224"/>
      <c r="S1275" s="224"/>
      <c r="T1275" s="225"/>
      <c r="AT1275" s="226" t="s">
        <v>198</v>
      </c>
      <c r="AU1275" s="226" t="s">
        <v>80</v>
      </c>
      <c r="AV1275" s="12" t="s">
        <v>80</v>
      </c>
      <c r="AW1275" s="12" t="s">
        <v>33</v>
      </c>
      <c r="AX1275" s="12" t="s">
        <v>69</v>
      </c>
      <c r="AY1275" s="226" t="s">
        <v>189</v>
      </c>
    </row>
    <row r="1276" spans="2:51" s="12" customFormat="1" ht="13.5">
      <c r="B1276" s="215"/>
      <c r="C1276" s="216"/>
      <c r="D1276" s="217" t="s">
        <v>198</v>
      </c>
      <c r="E1276" s="218" t="s">
        <v>21</v>
      </c>
      <c r="F1276" s="219" t="s">
        <v>986</v>
      </c>
      <c r="G1276" s="216"/>
      <c r="H1276" s="220">
        <v>9.1</v>
      </c>
      <c r="I1276" s="221"/>
      <c r="J1276" s="216"/>
      <c r="K1276" s="216"/>
      <c r="L1276" s="222"/>
      <c r="M1276" s="223"/>
      <c r="N1276" s="224"/>
      <c r="O1276" s="224"/>
      <c r="P1276" s="224"/>
      <c r="Q1276" s="224"/>
      <c r="R1276" s="224"/>
      <c r="S1276" s="224"/>
      <c r="T1276" s="225"/>
      <c r="AT1276" s="226" t="s">
        <v>198</v>
      </c>
      <c r="AU1276" s="226" t="s">
        <v>80</v>
      </c>
      <c r="AV1276" s="12" t="s">
        <v>80</v>
      </c>
      <c r="AW1276" s="12" t="s">
        <v>33</v>
      </c>
      <c r="AX1276" s="12" t="s">
        <v>69</v>
      </c>
      <c r="AY1276" s="226" t="s">
        <v>189</v>
      </c>
    </row>
    <row r="1277" spans="2:51" s="12" customFormat="1" ht="13.5">
      <c r="B1277" s="215"/>
      <c r="C1277" s="216"/>
      <c r="D1277" s="217" t="s">
        <v>198</v>
      </c>
      <c r="E1277" s="218" t="s">
        <v>21</v>
      </c>
      <c r="F1277" s="219" t="s">
        <v>987</v>
      </c>
      <c r="G1277" s="216"/>
      <c r="H1277" s="220">
        <v>7.7</v>
      </c>
      <c r="I1277" s="221"/>
      <c r="J1277" s="216"/>
      <c r="K1277" s="216"/>
      <c r="L1277" s="222"/>
      <c r="M1277" s="223"/>
      <c r="N1277" s="224"/>
      <c r="O1277" s="224"/>
      <c r="P1277" s="224"/>
      <c r="Q1277" s="224"/>
      <c r="R1277" s="224"/>
      <c r="S1277" s="224"/>
      <c r="T1277" s="225"/>
      <c r="AT1277" s="226" t="s">
        <v>198</v>
      </c>
      <c r="AU1277" s="226" t="s">
        <v>80</v>
      </c>
      <c r="AV1277" s="12" t="s">
        <v>80</v>
      </c>
      <c r="AW1277" s="12" t="s">
        <v>33</v>
      </c>
      <c r="AX1277" s="12" t="s">
        <v>69</v>
      </c>
      <c r="AY1277" s="226" t="s">
        <v>189</v>
      </c>
    </row>
    <row r="1278" spans="2:51" s="12" customFormat="1" ht="13.5">
      <c r="B1278" s="215"/>
      <c r="C1278" s="216"/>
      <c r="D1278" s="217" t="s">
        <v>198</v>
      </c>
      <c r="E1278" s="218" t="s">
        <v>21</v>
      </c>
      <c r="F1278" s="219" t="s">
        <v>988</v>
      </c>
      <c r="G1278" s="216"/>
      <c r="H1278" s="220">
        <v>16.8</v>
      </c>
      <c r="I1278" s="221"/>
      <c r="J1278" s="216"/>
      <c r="K1278" s="216"/>
      <c r="L1278" s="222"/>
      <c r="M1278" s="223"/>
      <c r="N1278" s="224"/>
      <c r="O1278" s="224"/>
      <c r="P1278" s="224"/>
      <c r="Q1278" s="224"/>
      <c r="R1278" s="224"/>
      <c r="S1278" s="224"/>
      <c r="T1278" s="225"/>
      <c r="AT1278" s="226" t="s">
        <v>198</v>
      </c>
      <c r="AU1278" s="226" t="s">
        <v>80</v>
      </c>
      <c r="AV1278" s="12" t="s">
        <v>80</v>
      </c>
      <c r="AW1278" s="12" t="s">
        <v>33</v>
      </c>
      <c r="AX1278" s="12" t="s">
        <v>69</v>
      </c>
      <c r="AY1278" s="226" t="s">
        <v>189</v>
      </c>
    </row>
    <row r="1279" spans="2:51" s="12" customFormat="1" ht="13.5">
      <c r="B1279" s="215"/>
      <c r="C1279" s="216"/>
      <c r="D1279" s="217" t="s">
        <v>198</v>
      </c>
      <c r="E1279" s="218" t="s">
        <v>21</v>
      </c>
      <c r="F1279" s="219" t="s">
        <v>993</v>
      </c>
      <c r="G1279" s="216"/>
      <c r="H1279" s="220">
        <v>3.6</v>
      </c>
      <c r="I1279" s="221"/>
      <c r="J1279" s="216"/>
      <c r="K1279" s="216"/>
      <c r="L1279" s="222"/>
      <c r="M1279" s="223"/>
      <c r="N1279" s="224"/>
      <c r="O1279" s="224"/>
      <c r="P1279" s="224"/>
      <c r="Q1279" s="224"/>
      <c r="R1279" s="224"/>
      <c r="S1279" s="224"/>
      <c r="T1279" s="225"/>
      <c r="AT1279" s="226" t="s">
        <v>198</v>
      </c>
      <c r="AU1279" s="226" t="s">
        <v>80</v>
      </c>
      <c r="AV1279" s="12" t="s">
        <v>80</v>
      </c>
      <c r="AW1279" s="12" t="s">
        <v>33</v>
      </c>
      <c r="AX1279" s="12" t="s">
        <v>69</v>
      </c>
      <c r="AY1279" s="226" t="s">
        <v>189</v>
      </c>
    </row>
    <row r="1280" spans="2:51" s="12" customFormat="1" ht="13.5">
      <c r="B1280" s="215"/>
      <c r="C1280" s="216"/>
      <c r="D1280" s="217" t="s">
        <v>198</v>
      </c>
      <c r="E1280" s="218" t="s">
        <v>21</v>
      </c>
      <c r="F1280" s="219" t="s">
        <v>994</v>
      </c>
      <c r="G1280" s="216"/>
      <c r="H1280" s="220">
        <v>3.2</v>
      </c>
      <c r="I1280" s="221"/>
      <c r="J1280" s="216"/>
      <c r="K1280" s="216"/>
      <c r="L1280" s="222"/>
      <c r="M1280" s="223"/>
      <c r="N1280" s="224"/>
      <c r="O1280" s="224"/>
      <c r="P1280" s="224"/>
      <c r="Q1280" s="224"/>
      <c r="R1280" s="224"/>
      <c r="S1280" s="224"/>
      <c r="T1280" s="225"/>
      <c r="AT1280" s="226" t="s">
        <v>198</v>
      </c>
      <c r="AU1280" s="226" t="s">
        <v>80</v>
      </c>
      <c r="AV1280" s="12" t="s">
        <v>80</v>
      </c>
      <c r="AW1280" s="12" t="s">
        <v>33</v>
      </c>
      <c r="AX1280" s="12" t="s">
        <v>69</v>
      </c>
      <c r="AY1280" s="226" t="s">
        <v>189</v>
      </c>
    </row>
    <row r="1281" spans="2:51" s="12" customFormat="1" ht="13.5">
      <c r="B1281" s="215"/>
      <c r="C1281" s="216"/>
      <c r="D1281" s="217" t="s">
        <v>198</v>
      </c>
      <c r="E1281" s="218" t="s">
        <v>21</v>
      </c>
      <c r="F1281" s="219" t="s">
        <v>995</v>
      </c>
      <c r="G1281" s="216"/>
      <c r="H1281" s="220">
        <v>13.1</v>
      </c>
      <c r="I1281" s="221"/>
      <c r="J1281" s="216"/>
      <c r="K1281" s="216"/>
      <c r="L1281" s="222"/>
      <c r="M1281" s="223"/>
      <c r="N1281" s="224"/>
      <c r="O1281" s="224"/>
      <c r="P1281" s="224"/>
      <c r="Q1281" s="224"/>
      <c r="R1281" s="224"/>
      <c r="S1281" s="224"/>
      <c r="T1281" s="225"/>
      <c r="AT1281" s="226" t="s">
        <v>198</v>
      </c>
      <c r="AU1281" s="226" t="s">
        <v>80</v>
      </c>
      <c r="AV1281" s="12" t="s">
        <v>80</v>
      </c>
      <c r="AW1281" s="12" t="s">
        <v>33</v>
      </c>
      <c r="AX1281" s="12" t="s">
        <v>69</v>
      </c>
      <c r="AY1281" s="226" t="s">
        <v>189</v>
      </c>
    </row>
    <row r="1282" spans="2:51" s="13" customFormat="1" ht="13.5">
      <c r="B1282" s="227"/>
      <c r="C1282" s="228"/>
      <c r="D1282" s="229" t="s">
        <v>198</v>
      </c>
      <c r="E1282" s="230" t="s">
        <v>21</v>
      </c>
      <c r="F1282" s="231" t="s">
        <v>200</v>
      </c>
      <c r="G1282" s="228"/>
      <c r="H1282" s="232">
        <v>108.4</v>
      </c>
      <c r="I1282" s="233"/>
      <c r="J1282" s="228"/>
      <c r="K1282" s="228"/>
      <c r="L1282" s="234"/>
      <c r="M1282" s="235"/>
      <c r="N1282" s="236"/>
      <c r="O1282" s="236"/>
      <c r="P1282" s="236"/>
      <c r="Q1282" s="236"/>
      <c r="R1282" s="236"/>
      <c r="S1282" s="236"/>
      <c r="T1282" s="237"/>
      <c r="AT1282" s="238" t="s">
        <v>198</v>
      </c>
      <c r="AU1282" s="238" t="s">
        <v>80</v>
      </c>
      <c r="AV1282" s="13" t="s">
        <v>115</v>
      </c>
      <c r="AW1282" s="13" t="s">
        <v>33</v>
      </c>
      <c r="AX1282" s="13" t="s">
        <v>76</v>
      </c>
      <c r="AY1282" s="238" t="s">
        <v>189</v>
      </c>
    </row>
    <row r="1283" spans="2:65" s="1" customFormat="1" ht="22.5" customHeight="1">
      <c r="B1283" s="42"/>
      <c r="C1283" s="256" t="s">
        <v>1562</v>
      </c>
      <c r="D1283" s="256" t="s">
        <v>293</v>
      </c>
      <c r="E1283" s="257" t="s">
        <v>1563</v>
      </c>
      <c r="F1283" s="258" t="s">
        <v>1564</v>
      </c>
      <c r="G1283" s="259" t="s">
        <v>194</v>
      </c>
      <c r="H1283" s="260">
        <v>221.136</v>
      </c>
      <c r="I1283" s="261"/>
      <c r="J1283" s="262">
        <f>ROUND(I1283*H1283,2)</f>
        <v>0</v>
      </c>
      <c r="K1283" s="258" t="s">
        <v>195</v>
      </c>
      <c r="L1283" s="263"/>
      <c r="M1283" s="264" t="s">
        <v>21</v>
      </c>
      <c r="N1283" s="265" t="s">
        <v>40</v>
      </c>
      <c r="O1283" s="43"/>
      <c r="P1283" s="212">
        <f>O1283*H1283</f>
        <v>0</v>
      </c>
      <c r="Q1283" s="212">
        <v>0.003</v>
      </c>
      <c r="R1283" s="212">
        <f>Q1283*H1283</f>
        <v>0.663408</v>
      </c>
      <c r="S1283" s="212">
        <v>0</v>
      </c>
      <c r="T1283" s="213">
        <f>S1283*H1283</f>
        <v>0</v>
      </c>
      <c r="AR1283" s="25" t="s">
        <v>355</v>
      </c>
      <c r="AT1283" s="25" t="s">
        <v>293</v>
      </c>
      <c r="AU1283" s="25" t="s">
        <v>80</v>
      </c>
      <c r="AY1283" s="25" t="s">
        <v>189</v>
      </c>
      <c r="BE1283" s="214">
        <f>IF(N1283="základní",J1283,0)</f>
        <v>0</v>
      </c>
      <c r="BF1283" s="214">
        <f>IF(N1283="snížená",J1283,0)</f>
        <v>0</v>
      </c>
      <c r="BG1283" s="214">
        <f>IF(N1283="zákl. přenesená",J1283,0)</f>
        <v>0</v>
      </c>
      <c r="BH1283" s="214">
        <f>IF(N1283="sníž. přenesená",J1283,0)</f>
        <v>0</v>
      </c>
      <c r="BI1283" s="214">
        <f>IF(N1283="nulová",J1283,0)</f>
        <v>0</v>
      </c>
      <c r="BJ1283" s="25" t="s">
        <v>76</v>
      </c>
      <c r="BK1283" s="214">
        <f>ROUND(I1283*H1283,2)</f>
        <v>0</v>
      </c>
      <c r="BL1283" s="25" t="s">
        <v>271</v>
      </c>
      <c r="BM1283" s="25" t="s">
        <v>1565</v>
      </c>
    </row>
    <row r="1284" spans="2:51" s="15" customFormat="1" ht="13.5">
      <c r="B1284" s="283"/>
      <c r="C1284" s="284"/>
      <c r="D1284" s="217" t="s">
        <v>198</v>
      </c>
      <c r="E1284" s="285" t="s">
        <v>21</v>
      </c>
      <c r="F1284" s="286" t="s">
        <v>1566</v>
      </c>
      <c r="G1284" s="284"/>
      <c r="H1284" s="287" t="s">
        <v>21</v>
      </c>
      <c r="I1284" s="288"/>
      <c r="J1284" s="284"/>
      <c r="K1284" s="284"/>
      <c r="L1284" s="289"/>
      <c r="M1284" s="290"/>
      <c r="N1284" s="291"/>
      <c r="O1284" s="291"/>
      <c r="P1284" s="291"/>
      <c r="Q1284" s="291"/>
      <c r="R1284" s="291"/>
      <c r="S1284" s="291"/>
      <c r="T1284" s="292"/>
      <c r="AT1284" s="293" t="s">
        <v>198</v>
      </c>
      <c r="AU1284" s="293" t="s">
        <v>80</v>
      </c>
      <c r="AV1284" s="15" t="s">
        <v>76</v>
      </c>
      <c r="AW1284" s="15" t="s">
        <v>33</v>
      </c>
      <c r="AX1284" s="15" t="s">
        <v>69</v>
      </c>
      <c r="AY1284" s="293" t="s">
        <v>189</v>
      </c>
    </row>
    <row r="1285" spans="2:51" s="12" customFormat="1" ht="13.5">
      <c r="B1285" s="215"/>
      <c r="C1285" s="216"/>
      <c r="D1285" s="217" t="s">
        <v>198</v>
      </c>
      <c r="E1285" s="218" t="s">
        <v>21</v>
      </c>
      <c r="F1285" s="219" t="s">
        <v>980</v>
      </c>
      <c r="G1285" s="216"/>
      <c r="H1285" s="220">
        <v>13.8</v>
      </c>
      <c r="I1285" s="221"/>
      <c r="J1285" s="216"/>
      <c r="K1285" s="216"/>
      <c r="L1285" s="222"/>
      <c r="M1285" s="223"/>
      <c r="N1285" s="224"/>
      <c r="O1285" s="224"/>
      <c r="P1285" s="224"/>
      <c r="Q1285" s="224"/>
      <c r="R1285" s="224"/>
      <c r="S1285" s="224"/>
      <c r="T1285" s="225"/>
      <c r="AT1285" s="226" t="s">
        <v>198</v>
      </c>
      <c r="AU1285" s="226" t="s">
        <v>80</v>
      </c>
      <c r="AV1285" s="12" t="s">
        <v>80</v>
      </c>
      <c r="AW1285" s="12" t="s">
        <v>33</v>
      </c>
      <c r="AX1285" s="12" t="s">
        <v>69</v>
      </c>
      <c r="AY1285" s="226" t="s">
        <v>189</v>
      </c>
    </row>
    <row r="1286" spans="2:51" s="12" customFormat="1" ht="13.5">
      <c r="B1286" s="215"/>
      <c r="C1286" s="216"/>
      <c r="D1286" s="217" t="s">
        <v>198</v>
      </c>
      <c r="E1286" s="218" t="s">
        <v>21</v>
      </c>
      <c r="F1286" s="219" t="s">
        <v>981</v>
      </c>
      <c r="G1286" s="216"/>
      <c r="H1286" s="220">
        <v>7.7</v>
      </c>
      <c r="I1286" s="221"/>
      <c r="J1286" s="216"/>
      <c r="K1286" s="216"/>
      <c r="L1286" s="222"/>
      <c r="M1286" s="223"/>
      <c r="N1286" s="224"/>
      <c r="O1286" s="224"/>
      <c r="P1286" s="224"/>
      <c r="Q1286" s="224"/>
      <c r="R1286" s="224"/>
      <c r="S1286" s="224"/>
      <c r="T1286" s="225"/>
      <c r="AT1286" s="226" t="s">
        <v>198</v>
      </c>
      <c r="AU1286" s="226" t="s">
        <v>80</v>
      </c>
      <c r="AV1286" s="12" t="s">
        <v>80</v>
      </c>
      <c r="AW1286" s="12" t="s">
        <v>33</v>
      </c>
      <c r="AX1286" s="12" t="s">
        <v>69</v>
      </c>
      <c r="AY1286" s="226" t="s">
        <v>189</v>
      </c>
    </row>
    <row r="1287" spans="2:51" s="12" customFormat="1" ht="13.5">
      <c r="B1287" s="215"/>
      <c r="C1287" s="216"/>
      <c r="D1287" s="217" t="s">
        <v>198</v>
      </c>
      <c r="E1287" s="218" t="s">
        <v>21</v>
      </c>
      <c r="F1287" s="219" t="s">
        <v>982</v>
      </c>
      <c r="G1287" s="216"/>
      <c r="H1287" s="220">
        <v>8.1</v>
      </c>
      <c r="I1287" s="221"/>
      <c r="J1287" s="216"/>
      <c r="K1287" s="216"/>
      <c r="L1287" s="222"/>
      <c r="M1287" s="223"/>
      <c r="N1287" s="224"/>
      <c r="O1287" s="224"/>
      <c r="P1287" s="224"/>
      <c r="Q1287" s="224"/>
      <c r="R1287" s="224"/>
      <c r="S1287" s="224"/>
      <c r="T1287" s="225"/>
      <c r="AT1287" s="226" t="s">
        <v>198</v>
      </c>
      <c r="AU1287" s="226" t="s">
        <v>80</v>
      </c>
      <c r="AV1287" s="12" t="s">
        <v>80</v>
      </c>
      <c r="AW1287" s="12" t="s">
        <v>33</v>
      </c>
      <c r="AX1287" s="12" t="s">
        <v>69</v>
      </c>
      <c r="AY1287" s="226" t="s">
        <v>189</v>
      </c>
    </row>
    <row r="1288" spans="2:51" s="12" customFormat="1" ht="13.5">
      <c r="B1288" s="215"/>
      <c r="C1288" s="216"/>
      <c r="D1288" s="217" t="s">
        <v>198</v>
      </c>
      <c r="E1288" s="218" t="s">
        <v>21</v>
      </c>
      <c r="F1288" s="219" t="s">
        <v>983</v>
      </c>
      <c r="G1288" s="216"/>
      <c r="H1288" s="220">
        <v>8.2</v>
      </c>
      <c r="I1288" s="221"/>
      <c r="J1288" s="216"/>
      <c r="K1288" s="216"/>
      <c r="L1288" s="222"/>
      <c r="M1288" s="223"/>
      <c r="N1288" s="224"/>
      <c r="O1288" s="224"/>
      <c r="P1288" s="224"/>
      <c r="Q1288" s="224"/>
      <c r="R1288" s="224"/>
      <c r="S1288" s="224"/>
      <c r="T1288" s="225"/>
      <c r="AT1288" s="226" t="s">
        <v>198</v>
      </c>
      <c r="AU1288" s="226" t="s">
        <v>80</v>
      </c>
      <c r="AV1288" s="12" t="s">
        <v>80</v>
      </c>
      <c r="AW1288" s="12" t="s">
        <v>33</v>
      </c>
      <c r="AX1288" s="12" t="s">
        <v>69</v>
      </c>
      <c r="AY1288" s="226" t="s">
        <v>189</v>
      </c>
    </row>
    <row r="1289" spans="2:51" s="12" customFormat="1" ht="13.5">
      <c r="B1289" s="215"/>
      <c r="C1289" s="216"/>
      <c r="D1289" s="217" t="s">
        <v>198</v>
      </c>
      <c r="E1289" s="218" t="s">
        <v>21</v>
      </c>
      <c r="F1289" s="219" t="s">
        <v>984</v>
      </c>
      <c r="G1289" s="216"/>
      <c r="H1289" s="220">
        <v>9.7</v>
      </c>
      <c r="I1289" s="221"/>
      <c r="J1289" s="216"/>
      <c r="K1289" s="216"/>
      <c r="L1289" s="222"/>
      <c r="M1289" s="223"/>
      <c r="N1289" s="224"/>
      <c r="O1289" s="224"/>
      <c r="P1289" s="224"/>
      <c r="Q1289" s="224"/>
      <c r="R1289" s="224"/>
      <c r="S1289" s="224"/>
      <c r="T1289" s="225"/>
      <c r="AT1289" s="226" t="s">
        <v>198</v>
      </c>
      <c r="AU1289" s="226" t="s">
        <v>80</v>
      </c>
      <c r="AV1289" s="12" t="s">
        <v>80</v>
      </c>
      <c r="AW1289" s="12" t="s">
        <v>33</v>
      </c>
      <c r="AX1289" s="12" t="s">
        <v>69</v>
      </c>
      <c r="AY1289" s="226" t="s">
        <v>189</v>
      </c>
    </row>
    <row r="1290" spans="2:51" s="12" customFormat="1" ht="13.5">
      <c r="B1290" s="215"/>
      <c r="C1290" s="216"/>
      <c r="D1290" s="217" t="s">
        <v>198</v>
      </c>
      <c r="E1290" s="218" t="s">
        <v>21</v>
      </c>
      <c r="F1290" s="219" t="s">
        <v>985</v>
      </c>
      <c r="G1290" s="216"/>
      <c r="H1290" s="220">
        <v>7.4</v>
      </c>
      <c r="I1290" s="221"/>
      <c r="J1290" s="216"/>
      <c r="K1290" s="216"/>
      <c r="L1290" s="222"/>
      <c r="M1290" s="223"/>
      <c r="N1290" s="224"/>
      <c r="O1290" s="224"/>
      <c r="P1290" s="224"/>
      <c r="Q1290" s="224"/>
      <c r="R1290" s="224"/>
      <c r="S1290" s="224"/>
      <c r="T1290" s="225"/>
      <c r="AT1290" s="226" t="s">
        <v>198</v>
      </c>
      <c r="AU1290" s="226" t="s">
        <v>80</v>
      </c>
      <c r="AV1290" s="12" t="s">
        <v>80</v>
      </c>
      <c r="AW1290" s="12" t="s">
        <v>33</v>
      </c>
      <c r="AX1290" s="12" t="s">
        <v>69</v>
      </c>
      <c r="AY1290" s="226" t="s">
        <v>189</v>
      </c>
    </row>
    <row r="1291" spans="2:51" s="12" customFormat="1" ht="13.5">
      <c r="B1291" s="215"/>
      <c r="C1291" s="216"/>
      <c r="D1291" s="217" t="s">
        <v>198</v>
      </c>
      <c r="E1291" s="218" t="s">
        <v>21</v>
      </c>
      <c r="F1291" s="219" t="s">
        <v>986</v>
      </c>
      <c r="G1291" s="216"/>
      <c r="H1291" s="220">
        <v>9.1</v>
      </c>
      <c r="I1291" s="221"/>
      <c r="J1291" s="216"/>
      <c r="K1291" s="216"/>
      <c r="L1291" s="222"/>
      <c r="M1291" s="223"/>
      <c r="N1291" s="224"/>
      <c r="O1291" s="224"/>
      <c r="P1291" s="224"/>
      <c r="Q1291" s="224"/>
      <c r="R1291" s="224"/>
      <c r="S1291" s="224"/>
      <c r="T1291" s="225"/>
      <c r="AT1291" s="226" t="s">
        <v>198</v>
      </c>
      <c r="AU1291" s="226" t="s">
        <v>80</v>
      </c>
      <c r="AV1291" s="12" t="s">
        <v>80</v>
      </c>
      <c r="AW1291" s="12" t="s">
        <v>33</v>
      </c>
      <c r="AX1291" s="12" t="s">
        <v>69</v>
      </c>
      <c r="AY1291" s="226" t="s">
        <v>189</v>
      </c>
    </row>
    <row r="1292" spans="2:51" s="12" customFormat="1" ht="13.5">
      <c r="B1292" s="215"/>
      <c r="C1292" s="216"/>
      <c r="D1292" s="217" t="s">
        <v>198</v>
      </c>
      <c r="E1292" s="218" t="s">
        <v>21</v>
      </c>
      <c r="F1292" s="219" t="s">
        <v>987</v>
      </c>
      <c r="G1292" s="216"/>
      <c r="H1292" s="220">
        <v>7.7</v>
      </c>
      <c r="I1292" s="221"/>
      <c r="J1292" s="216"/>
      <c r="K1292" s="216"/>
      <c r="L1292" s="222"/>
      <c r="M1292" s="223"/>
      <c r="N1292" s="224"/>
      <c r="O1292" s="224"/>
      <c r="P1292" s="224"/>
      <c r="Q1292" s="224"/>
      <c r="R1292" s="224"/>
      <c r="S1292" s="224"/>
      <c r="T1292" s="225"/>
      <c r="AT1292" s="226" t="s">
        <v>198</v>
      </c>
      <c r="AU1292" s="226" t="s">
        <v>80</v>
      </c>
      <c r="AV1292" s="12" t="s">
        <v>80</v>
      </c>
      <c r="AW1292" s="12" t="s">
        <v>33</v>
      </c>
      <c r="AX1292" s="12" t="s">
        <v>69</v>
      </c>
      <c r="AY1292" s="226" t="s">
        <v>189</v>
      </c>
    </row>
    <row r="1293" spans="2:51" s="12" customFormat="1" ht="13.5">
      <c r="B1293" s="215"/>
      <c r="C1293" s="216"/>
      <c r="D1293" s="217" t="s">
        <v>198</v>
      </c>
      <c r="E1293" s="218" t="s">
        <v>21</v>
      </c>
      <c r="F1293" s="219" t="s">
        <v>988</v>
      </c>
      <c r="G1293" s="216"/>
      <c r="H1293" s="220">
        <v>16.8</v>
      </c>
      <c r="I1293" s="221"/>
      <c r="J1293" s="216"/>
      <c r="K1293" s="216"/>
      <c r="L1293" s="222"/>
      <c r="M1293" s="223"/>
      <c r="N1293" s="224"/>
      <c r="O1293" s="224"/>
      <c r="P1293" s="224"/>
      <c r="Q1293" s="224"/>
      <c r="R1293" s="224"/>
      <c r="S1293" s="224"/>
      <c r="T1293" s="225"/>
      <c r="AT1293" s="226" t="s">
        <v>198</v>
      </c>
      <c r="AU1293" s="226" t="s">
        <v>80</v>
      </c>
      <c r="AV1293" s="12" t="s">
        <v>80</v>
      </c>
      <c r="AW1293" s="12" t="s">
        <v>33</v>
      </c>
      <c r="AX1293" s="12" t="s">
        <v>69</v>
      </c>
      <c r="AY1293" s="226" t="s">
        <v>189</v>
      </c>
    </row>
    <row r="1294" spans="2:51" s="12" customFormat="1" ht="13.5">
      <c r="B1294" s="215"/>
      <c r="C1294" s="216"/>
      <c r="D1294" s="217" t="s">
        <v>198</v>
      </c>
      <c r="E1294" s="218" t="s">
        <v>21</v>
      </c>
      <c r="F1294" s="219" t="s">
        <v>993</v>
      </c>
      <c r="G1294" s="216"/>
      <c r="H1294" s="220">
        <v>3.6</v>
      </c>
      <c r="I1294" s="221"/>
      <c r="J1294" s="216"/>
      <c r="K1294" s="216"/>
      <c r="L1294" s="222"/>
      <c r="M1294" s="223"/>
      <c r="N1294" s="224"/>
      <c r="O1294" s="224"/>
      <c r="P1294" s="224"/>
      <c r="Q1294" s="224"/>
      <c r="R1294" s="224"/>
      <c r="S1294" s="224"/>
      <c r="T1294" s="225"/>
      <c r="AT1294" s="226" t="s">
        <v>198</v>
      </c>
      <c r="AU1294" s="226" t="s">
        <v>80</v>
      </c>
      <c r="AV1294" s="12" t="s">
        <v>80</v>
      </c>
      <c r="AW1294" s="12" t="s">
        <v>33</v>
      </c>
      <c r="AX1294" s="12" t="s">
        <v>69</v>
      </c>
      <c r="AY1294" s="226" t="s">
        <v>189</v>
      </c>
    </row>
    <row r="1295" spans="2:51" s="12" customFormat="1" ht="13.5">
      <c r="B1295" s="215"/>
      <c r="C1295" s="216"/>
      <c r="D1295" s="217" t="s">
        <v>198</v>
      </c>
      <c r="E1295" s="218" t="s">
        <v>21</v>
      </c>
      <c r="F1295" s="219" t="s">
        <v>994</v>
      </c>
      <c r="G1295" s="216"/>
      <c r="H1295" s="220">
        <v>3.2</v>
      </c>
      <c r="I1295" s="221"/>
      <c r="J1295" s="216"/>
      <c r="K1295" s="216"/>
      <c r="L1295" s="222"/>
      <c r="M1295" s="223"/>
      <c r="N1295" s="224"/>
      <c r="O1295" s="224"/>
      <c r="P1295" s="224"/>
      <c r="Q1295" s="224"/>
      <c r="R1295" s="224"/>
      <c r="S1295" s="224"/>
      <c r="T1295" s="225"/>
      <c r="AT1295" s="226" t="s">
        <v>198</v>
      </c>
      <c r="AU1295" s="226" t="s">
        <v>80</v>
      </c>
      <c r="AV1295" s="12" t="s">
        <v>80</v>
      </c>
      <c r="AW1295" s="12" t="s">
        <v>33</v>
      </c>
      <c r="AX1295" s="12" t="s">
        <v>69</v>
      </c>
      <c r="AY1295" s="226" t="s">
        <v>189</v>
      </c>
    </row>
    <row r="1296" spans="2:51" s="12" customFormat="1" ht="13.5">
      <c r="B1296" s="215"/>
      <c r="C1296" s="216"/>
      <c r="D1296" s="217" t="s">
        <v>198</v>
      </c>
      <c r="E1296" s="218" t="s">
        <v>21</v>
      </c>
      <c r="F1296" s="219" t="s">
        <v>995</v>
      </c>
      <c r="G1296" s="216"/>
      <c r="H1296" s="220">
        <v>13.1</v>
      </c>
      <c r="I1296" s="221"/>
      <c r="J1296" s="216"/>
      <c r="K1296" s="216"/>
      <c r="L1296" s="222"/>
      <c r="M1296" s="223"/>
      <c r="N1296" s="224"/>
      <c r="O1296" s="224"/>
      <c r="P1296" s="224"/>
      <c r="Q1296" s="224"/>
      <c r="R1296" s="224"/>
      <c r="S1296" s="224"/>
      <c r="T1296" s="225"/>
      <c r="AT1296" s="226" t="s">
        <v>198</v>
      </c>
      <c r="AU1296" s="226" t="s">
        <v>80</v>
      </c>
      <c r="AV1296" s="12" t="s">
        <v>80</v>
      </c>
      <c r="AW1296" s="12" t="s">
        <v>33</v>
      </c>
      <c r="AX1296" s="12" t="s">
        <v>69</v>
      </c>
      <c r="AY1296" s="226" t="s">
        <v>189</v>
      </c>
    </row>
    <row r="1297" spans="2:51" s="13" customFormat="1" ht="13.5">
      <c r="B1297" s="227"/>
      <c r="C1297" s="228"/>
      <c r="D1297" s="217" t="s">
        <v>198</v>
      </c>
      <c r="E1297" s="242" t="s">
        <v>21</v>
      </c>
      <c r="F1297" s="243" t="s">
        <v>200</v>
      </c>
      <c r="G1297" s="228"/>
      <c r="H1297" s="244">
        <v>108.4</v>
      </c>
      <c r="I1297" s="233"/>
      <c r="J1297" s="228"/>
      <c r="K1297" s="228"/>
      <c r="L1297" s="234"/>
      <c r="M1297" s="235"/>
      <c r="N1297" s="236"/>
      <c r="O1297" s="236"/>
      <c r="P1297" s="236"/>
      <c r="Q1297" s="236"/>
      <c r="R1297" s="236"/>
      <c r="S1297" s="236"/>
      <c r="T1297" s="237"/>
      <c r="AT1297" s="238" t="s">
        <v>198</v>
      </c>
      <c r="AU1297" s="238" t="s">
        <v>80</v>
      </c>
      <c r="AV1297" s="13" t="s">
        <v>115</v>
      </c>
      <c r="AW1297" s="13" t="s">
        <v>33</v>
      </c>
      <c r="AX1297" s="13" t="s">
        <v>69</v>
      </c>
      <c r="AY1297" s="238" t="s">
        <v>189</v>
      </c>
    </row>
    <row r="1298" spans="2:51" s="12" customFormat="1" ht="13.5">
      <c r="B1298" s="215"/>
      <c r="C1298" s="216"/>
      <c r="D1298" s="217" t="s">
        <v>198</v>
      </c>
      <c r="E1298" s="218" t="s">
        <v>21</v>
      </c>
      <c r="F1298" s="219" t="s">
        <v>1567</v>
      </c>
      <c r="G1298" s="216"/>
      <c r="H1298" s="220">
        <v>108.4</v>
      </c>
      <c r="I1298" s="221"/>
      <c r="J1298" s="216"/>
      <c r="K1298" s="216"/>
      <c r="L1298" s="222"/>
      <c r="M1298" s="223"/>
      <c r="N1298" s="224"/>
      <c r="O1298" s="224"/>
      <c r="P1298" s="224"/>
      <c r="Q1298" s="224"/>
      <c r="R1298" s="224"/>
      <c r="S1298" s="224"/>
      <c r="T1298" s="225"/>
      <c r="AT1298" s="226" t="s">
        <v>198</v>
      </c>
      <c r="AU1298" s="226" t="s">
        <v>80</v>
      </c>
      <c r="AV1298" s="12" t="s">
        <v>80</v>
      </c>
      <c r="AW1298" s="12" t="s">
        <v>33</v>
      </c>
      <c r="AX1298" s="12" t="s">
        <v>69</v>
      </c>
      <c r="AY1298" s="226" t="s">
        <v>189</v>
      </c>
    </row>
    <row r="1299" spans="2:51" s="13" customFormat="1" ht="13.5">
      <c r="B1299" s="227"/>
      <c r="C1299" s="228"/>
      <c r="D1299" s="217" t="s">
        <v>198</v>
      </c>
      <c r="E1299" s="242" t="s">
        <v>21</v>
      </c>
      <c r="F1299" s="243" t="s">
        <v>200</v>
      </c>
      <c r="G1299" s="228"/>
      <c r="H1299" s="244">
        <v>108.4</v>
      </c>
      <c r="I1299" s="233"/>
      <c r="J1299" s="228"/>
      <c r="K1299" s="228"/>
      <c r="L1299" s="234"/>
      <c r="M1299" s="235"/>
      <c r="N1299" s="236"/>
      <c r="O1299" s="236"/>
      <c r="P1299" s="236"/>
      <c r="Q1299" s="236"/>
      <c r="R1299" s="236"/>
      <c r="S1299" s="236"/>
      <c r="T1299" s="237"/>
      <c r="AT1299" s="238" t="s">
        <v>198</v>
      </c>
      <c r="AU1299" s="238" t="s">
        <v>80</v>
      </c>
      <c r="AV1299" s="13" t="s">
        <v>115</v>
      </c>
      <c r="AW1299" s="13" t="s">
        <v>33</v>
      </c>
      <c r="AX1299" s="13" t="s">
        <v>69</v>
      </c>
      <c r="AY1299" s="238" t="s">
        <v>189</v>
      </c>
    </row>
    <row r="1300" spans="2:51" s="14" customFormat="1" ht="13.5">
      <c r="B1300" s="245"/>
      <c r="C1300" s="246"/>
      <c r="D1300" s="217" t="s">
        <v>198</v>
      </c>
      <c r="E1300" s="280" t="s">
        <v>21</v>
      </c>
      <c r="F1300" s="281" t="s">
        <v>239</v>
      </c>
      <c r="G1300" s="246"/>
      <c r="H1300" s="282">
        <v>216.8</v>
      </c>
      <c r="I1300" s="250"/>
      <c r="J1300" s="246"/>
      <c r="K1300" s="246"/>
      <c r="L1300" s="251"/>
      <c r="M1300" s="252"/>
      <c r="N1300" s="253"/>
      <c r="O1300" s="253"/>
      <c r="P1300" s="253"/>
      <c r="Q1300" s="253"/>
      <c r="R1300" s="253"/>
      <c r="S1300" s="253"/>
      <c r="T1300" s="254"/>
      <c r="AT1300" s="255" t="s">
        <v>198</v>
      </c>
      <c r="AU1300" s="255" t="s">
        <v>80</v>
      </c>
      <c r="AV1300" s="14" t="s">
        <v>196</v>
      </c>
      <c r="AW1300" s="14" t="s">
        <v>33</v>
      </c>
      <c r="AX1300" s="14" t="s">
        <v>69</v>
      </c>
      <c r="AY1300" s="255" t="s">
        <v>189</v>
      </c>
    </row>
    <row r="1301" spans="2:51" s="12" customFormat="1" ht="13.5">
      <c r="B1301" s="215"/>
      <c r="C1301" s="216"/>
      <c r="D1301" s="229" t="s">
        <v>198</v>
      </c>
      <c r="E1301" s="239" t="s">
        <v>21</v>
      </c>
      <c r="F1301" s="240" t="s">
        <v>1568</v>
      </c>
      <c r="G1301" s="216"/>
      <c r="H1301" s="241">
        <v>221.136</v>
      </c>
      <c r="I1301" s="221"/>
      <c r="J1301" s="216"/>
      <c r="K1301" s="216"/>
      <c r="L1301" s="222"/>
      <c r="M1301" s="223"/>
      <c r="N1301" s="224"/>
      <c r="O1301" s="224"/>
      <c r="P1301" s="224"/>
      <c r="Q1301" s="224"/>
      <c r="R1301" s="224"/>
      <c r="S1301" s="224"/>
      <c r="T1301" s="225"/>
      <c r="AT1301" s="226" t="s">
        <v>198</v>
      </c>
      <c r="AU1301" s="226" t="s">
        <v>80</v>
      </c>
      <c r="AV1301" s="12" t="s">
        <v>80</v>
      </c>
      <c r="AW1301" s="12" t="s">
        <v>33</v>
      </c>
      <c r="AX1301" s="12" t="s">
        <v>76</v>
      </c>
      <c r="AY1301" s="226" t="s">
        <v>189</v>
      </c>
    </row>
    <row r="1302" spans="2:65" s="1" customFormat="1" ht="31.5" customHeight="1">
      <c r="B1302" s="42"/>
      <c r="C1302" s="203" t="s">
        <v>1569</v>
      </c>
      <c r="D1302" s="203" t="s">
        <v>191</v>
      </c>
      <c r="E1302" s="204" t="s">
        <v>1570</v>
      </c>
      <c r="F1302" s="205" t="s">
        <v>1571</v>
      </c>
      <c r="G1302" s="206" t="s">
        <v>194</v>
      </c>
      <c r="H1302" s="207">
        <v>1060.66</v>
      </c>
      <c r="I1302" s="208"/>
      <c r="J1302" s="209">
        <f>ROUND(I1302*H1302,2)</f>
        <v>0</v>
      </c>
      <c r="K1302" s="205" t="s">
        <v>195</v>
      </c>
      <c r="L1302" s="62"/>
      <c r="M1302" s="210" t="s">
        <v>21</v>
      </c>
      <c r="N1302" s="211" t="s">
        <v>40</v>
      </c>
      <c r="O1302" s="43"/>
      <c r="P1302" s="212">
        <f>O1302*H1302</f>
        <v>0</v>
      </c>
      <c r="Q1302" s="212">
        <v>0.00116</v>
      </c>
      <c r="R1302" s="212">
        <f>Q1302*H1302</f>
        <v>1.2303656</v>
      </c>
      <c r="S1302" s="212">
        <v>0</v>
      </c>
      <c r="T1302" s="213">
        <f>S1302*H1302</f>
        <v>0</v>
      </c>
      <c r="AR1302" s="25" t="s">
        <v>271</v>
      </c>
      <c r="AT1302" s="25" t="s">
        <v>191</v>
      </c>
      <c r="AU1302" s="25" t="s">
        <v>80</v>
      </c>
      <c r="AY1302" s="25" t="s">
        <v>189</v>
      </c>
      <c r="BE1302" s="214">
        <f>IF(N1302="základní",J1302,0)</f>
        <v>0</v>
      </c>
      <c r="BF1302" s="214">
        <f>IF(N1302="snížená",J1302,0)</f>
        <v>0</v>
      </c>
      <c r="BG1302" s="214">
        <f>IF(N1302="zákl. přenesená",J1302,0)</f>
        <v>0</v>
      </c>
      <c r="BH1302" s="214">
        <f>IF(N1302="sníž. přenesená",J1302,0)</f>
        <v>0</v>
      </c>
      <c r="BI1302" s="214">
        <f>IF(N1302="nulová",J1302,0)</f>
        <v>0</v>
      </c>
      <c r="BJ1302" s="25" t="s">
        <v>76</v>
      </c>
      <c r="BK1302" s="214">
        <f>ROUND(I1302*H1302,2)</f>
        <v>0</v>
      </c>
      <c r="BL1302" s="25" t="s">
        <v>271</v>
      </c>
      <c r="BM1302" s="25" t="s">
        <v>1572</v>
      </c>
    </row>
    <row r="1303" spans="2:51" s="15" customFormat="1" ht="13.5">
      <c r="B1303" s="283"/>
      <c r="C1303" s="284"/>
      <c r="D1303" s="217" t="s">
        <v>198</v>
      </c>
      <c r="E1303" s="285" t="s">
        <v>21</v>
      </c>
      <c r="F1303" s="286" t="s">
        <v>1573</v>
      </c>
      <c r="G1303" s="284"/>
      <c r="H1303" s="287" t="s">
        <v>21</v>
      </c>
      <c r="I1303" s="288"/>
      <c r="J1303" s="284"/>
      <c r="K1303" s="284"/>
      <c r="L1303" s="289"/>
      <c r="M1303" s="290"/>
      <c r="N1303" s="291"/>
      <c r="O1303" s="291"/>
      <c r="P1303" s="291"/>
      <c r="Q1303" s="291"/>
      <c r="R1303" s="291"/>
      <c r="S1303" s="291"/>
      <c r="T1303" s="292"/>
      <c r="AT1303" s="293" t="s">
        <v>198</v>
      </c>
      <c r="AU1303" s="293" t="s">
        <v>80</v>
      </c>
      <c r="AV1303" s="15" t="s">
        <v>76</v>
      </c>
      <c r="AW1303" s="15" t="s">
        <v>33</v>
      </c>
      <c r="AX1303" s="15" t="s">
        <v>69</v>
      </c>
      <c r="AY1303" s="293" t="s">
        <v>189</v>
      </c>
    </row>
    <row r="1304" spans="2:51" s="12" customFormat="1" ht="13.5">
      <c r="B1304" s="215"/>
      <c r="C1304" s="216"/>
      <c r="D1304" s="217" t="s">
        <v>198</v>
      </c>
      <c r="E1304" s="218" t="s">
        <v>21</v>
      </c>
      <c r="F1304" s="219" t="s">
        <v>1482</v>
      </c>
      <c r="G1304" s="216"/>
      <c r="H1304" s="220">
        <v>236.3</v>
      </c>
      <c r="I1304" s="221"/>
      <c r="J1304" s="216"/>
      <c r="K1304" s="216"/>
      <c r="L1304" s="222"/>
      <c r="M1304" s="223"/>
      <c r="N1304" s="224"/>
      <c r="O1304" s="224"/>
      <c r="P1304" s="224"/>
      <c r="Q1304" s="224"/>
      <c r="R1304" s="224"/>
      <c r="S1304" s="224"/>
      <c r="T1304" s="225"/>
      <c r="AT1304" s="226" t="s">
        <v>198</v>
      </c>
      <c r="AU1304" s="226" t="s">
        <v>80</v>
      </c>
      <c r="AV1304" s="12" t="s">
        <v>80</v>
      </c>
      <c r="AW1304" s="12" t="s">
        <v>33</v>
      </c>
      <c r="AX1304" s="12" t="s">
        <v>69</v>
      </c>
      <c r="AY1304" s="226" t="s">
        <v>189</v>
      </c>
    </row>
    <row r="1305" spans="2:51" s="12" customFormat="1" ht="13.5">
      <c r="B1305" s="215"/>
      <c r="C1305" s="216"/>
      <c r="D1305" s="217" t="s">
        <v>198</v>
      </c>
      <c r="E1305" s="218" t="s">
        <v>21</v>
      </c>
      <c r="F1305" s="219" t="s">
        <v>1483</v>
      </c>
      <c r="G1305" s="216"/>
      <c r="H1305" s="220">
        <v>207</v>
      </c>
      <c r="I1305" s="221"/>
      <c r="J1305" s="216"/>
      <c r="K1305" s="216"/>
      <c r="L1305" s="222"/>
      <c r="M1305" s="223"/>
      <c r="N1305" s="224"/>
      <c r="O1305" s="224"/>
      <c r="P1305" s="224"/>
      <c r="Q1305" s="224"/>
      <c r="R1305" s="224"/>
      <c r="S1305" s="224"/>
      <c r="T1305" s="225"/>
      <c r="AT1305" s="226" t="s">
        <v>198</v>
      </c>
      <c r="AU1305" s="226" t="s">
        <v>80</v>
      </c>
      <c r="AV1305" s="12" t="s">
        <v>80</v>
      </c>
      <c r="AW1305" s="12" t="s">
        <v>33</v>
      </c>
      <c r="AX1305" s="12" t="s">
        <v>69</v>
      </c>
      <c r="AY1305" s="226" t="s">
        <v>189</v>
      </c>
    </row>
    <row r="1306" spans="2:51" s="12" customFormat="1" ht="13.5">
      <c r="B1306" s="215"/>
      <c r="C1306" s="216"/>
      <c r="D1306" s="217" t="s">
        <v>198</v>
      </c>
      <c r="E1306" s="218" t="s">
        <v>21</v>
      </c>
      <c r="F1306" s="219" t="s">
        <v>1484</v>
      </c>
      <c r="G1306" s="216"/>
      <c r="H1306" s="220">
        <v>19.04</v>
      </c>
      <c r="I1306" s="221"/>
      <c r="J1306" s="216"/>
      <c r="K1306" s="216"/>
      <c r="L1306" s="222"/>
      <c r="M1306" s="223"/>
      <c r="N1306" s="224"/>
      <c r="O1306" s="224"/>
      <c r="P1306" s="224"/>
      <c r="Q1306" s="224"/>
      <c r="R1306" s="224"/>
      <c r="S1306" s="224"/>
      <c r="T1306" s="225"/>
      <c r="AT1306" s="226" t="s">
        <v>198</v>
      </c>
      <c r="AU1306" s="226" t="s">
        <v>80</v>
      </c>
      <c r="AV1306" s="12" t="s">
        <v>80</v>
      </c>
      <c r="AW1306" s="12" t="s">
        <v>33</v>
      </c>
      <c r="AX1306" s="12" t="s">
        <v>69</v>
      </c>
      <c r="AY1306" s="226" t="s">
        <v>189</v>
      </c>
    </row>
    <row r="1307" spans="2:51" s="13" customFormat="1" ht="13.5">
      <c r="B1307" s="227"/>
      <c r="C1307" s="228"/>
      <c r="D1307" s="217" t="s">
        <v>198</v>
      </c>
      <c r="E1307" s="242" t="s">
        <v>21</v>
      </c>
      <c r="F1307" s="243" t="s">
        <v>200</v>
      </c>
      <c r="G1307" s="228"/>
      <c r="H1307" s="244">
        <v>462.34</v>
      </c>
      <c r="I1307" s="233"/>
      <c r="J1307" s="228"/>
      <c r="K1307" s="228"/>
      <c r="L1307" s="234"/>
      <c r="M1307" s="235"/>
      <c r="N1307" s="236"/>
      <c r="O1307" s="236"/>
      <c r="P1307" s="236"/>
      <c r="Q1307" s="236"/>
      <c r="R1307" s="236"/>
      <c r="S1307" s="236"/>
      <c r="T1307" s="237"/>
      <c r="AT1307" s="238" t="s">
        <v>198</v>
      </c>
      <c r="AU1307" s="238" t="s">
        <v>80</v>
      </c>
      <c r="AV1307" s="13" t="s">
        <v>115</v>
      </c>
      <c r="AW1307" s="13" t="s">
        <v>33</v>
      </c>
      <c r="AX1307" s="13" t="s">
        <v>69</v>
      </c>
      <c r="AY1307" s="238" t="s">
        <v>189</v>
      </c>
    </row>
    <row r="1308" spans="2:51" s="15" customFormat="1" ht="13.5">
      <c r="B1308" s="283"/>
      <c r="C1308" s="284"/>
      <c r="D1308" s="217" t="s">
        <v>198</v>
      </c>
      <c r="E1308" s="285" t="s">
        <v>21</v>
      </c>
      <c r="F1308" s="286" t="s">
        <v>1574</v>
      </c>
      <c r="G1308" s="284"/>
      <c r="H1308" s="287" t="s">
        <v>21</v>
      </c>
      <c r="I1308" s="288"/>
      <c r="J1308" s="284"/>
      <c r="K1308" s="284"/>
      <c r="L1308" s="289"/>
      <c r="M1308" s="290"/>
      <c r="N1308" s="291"/>
      <c r="O1308" s="291"/>
      <c r="P1308" s="291"/>
      <c r="Q1308" s="291"/>
      <c r="R1308" s="291"/>
      <c r="S1308" s="291"/>
      <c r="T1308" s="292"/>
      <c r="AT1308" s="293" t="s">
        <v>198</v>
      </c>
      <c r="AU1308" s="293" t="s">
        <v>80</v>
      </c>
      <c r="AV1308" s="15" t="s">
        <v>76</v>
      </c>
      <c r="AW1308" s="15" t="s">
        <v>33</v>
      </c>
      <c r="AX1308" s="15" t="s">
        <v>69</v>
      </c>
      <c r="AY1308" s="293" t="s">
        <v>189</v>
      </c>
    </row>
    <row r="1309" spans="2:51" s="12" customFormat="1" ht="13.5">
      <c r="B1309" s="215"/>
      <c r="C1309" s="216"/>
      <c r="D1309" s="217" t="s">
        <v>198</v>
      </c>
      <c r="E1309" s="218" t="s">
        <v>21</v>
      </c>
      <c r="F1309" s="219" t="s">
        <v>1482</v>
      </c>
      <c r="G1309" s="216"/>
      <c r="H1309" s="220">
        <v>236.3</v>
      </c>
      <c r="I1309" s="221"/>
      <c r="J1309" s="216"/>
      <c r="K1309" s="216"/>
      <c r="L1309" s="222"/>
      <c r="M1309" s="223"/>
      <c r="N1309" s="224"/>
      <c r="O1309" s="224"/>
      <c r="P1309" s="224"/>
      <c r="Q1309" s="224"/>
      <c r="R1309" s="224"/>
      <c r="S1309" s="224"/>
      <c r="T1309" s="225"/>
      <c r="AT1309" s="226" t="s">
        <v>198</v>
      </c>
      <c r="AU1309" s="226" t="s">
        <v>80</v>
      </c>
      <c r="AV1309" s="12" t="s">
        <v>80</v>
      </c>
      <c r="AW1309" s="12" t="s">
        <v>33</v>
      </c>
      <c r="AX1309" s="12" t="s">
        <v>69</v>
      </c>
      <c r="AY1309" s="226" t="s">
        <v>189</v>
      </c>
    </row>
    <row r="1310" spans="2:51" s="12" customFormat="1" ht="13.5">
      <c r="B1310" s="215"/>
      <c r="C1310" s="216"/>
      <c r="D1310" s="217" t="s">
        <v>198</v>
      </c>
      <c r="E1310" s="218" t="s">
        <v>21</v>
      </c>
      <c r="F1310" s="219" t="s">
        <v>1483</v>
      </c>
      <c r="G1310" s="216"/>
      <c r="H1310" s="220">
        <v>207</v>
      </c>
      <c r="I1310" s="221"/>
      <c r="J1310" s="216"/>
      <c r="K1310" s="216"/>
      <c r="L1310" s="222"/>
      <c r="M1310" s="223"/>
      <c r="N1310" s="224"/>
      <c r="O1310" s="224"/>
      <c r="P1310" s="224"/>
      <c r="Q1310" s="224"/>
      <c r="R1310" s="224"/>
      <c r="S1310" s="224"/>
      <c r="T1310" s="225"/>
      <c r="AT1310" s="226" t="s">
        <v>198</v>
      </c>
      <c r="AU1310" s="226" t="s">
        <v>80</v>
      </c>
      <c r="AV1310" s="12" t="s">
        <v>80</v>
      </c>
      <c r="AW1310" s="12" t="s">
        <v>33</v>
      </c>
      <c r="AX1310" s="12" t="s">
        <v>69</v>
      </c>
      <c r="AY1310" s="226" t="s">
        <v>189</v>
      </c>
    </row>
    <row r="1311" spans="2:51" s="12" customFormat="1" ht="13.5">
      <c r="B1311" s="215"/>
      <c r="C1311" s="216"/>
      <c r="D1311" s="217" t="s">
        <v>198</v>
      </c>
      <c r="E1311" s="218" t="s">
        <v>21</v>
      </c>
      <c r="F1311" s="219" t="s">
        <v>1484</v>
      </c>
      <c r="G1311" s="216"/>
      <c r="H1311" s="220">
        <v>19.04</v>
      </c>
      <c r="I1311" s="221"/>
      <c r="J1311" s="216"/>
      <c r="K1311" s="216"/>
      <c r="L1311" s="222"/>
      <c r="M1311" s="223"/>
      <c r="N1311" s="224"/>
      <c r="O1311" s="224"/>
      <c r="P1311" s="224"/>
      <c r="Q1311" s="224"/>
      <c r="R1311" s="224"/>
      <c r="S1311" s="224"/>
      <c r="T1311" s="225"/>
      <c r="AT1311" s="226" t="s">
        <v>198</v>
      </c>
      <c r="AU1311" s="226" t="s">
        <v>80</v>
      </c>
      <c r="AV1311" s="12" t="s">
        <v>80</v>
      </c>
      <c r="AW1311" s="12" t="s">
        <v>33</v>
      </c>
      <c r="AX1311" s="12" t="s">
        <v>69</v>
      </c>
      <c r="AY1311" s="226" t="s">
        <v>189</v>
      </c>
    </row>
    <row r="1312" spans="2:51" s="13" customFormat="1" ht="13.5">
      <c r="B1312" s="227"/>
      <c r="C1312" s="228"/>
      <c r="D1312" s="217" t="s">
        <v>198</v>
      </c>
      <c r="E1312" s="242" t="s">
        <v>21</v>
      </c>
      <c r="F1312" s="243" t="s">
        <v>200</v>
      </c>
      <c r="G1312" s="228"/>
      <c r="H1312" s="244">
        <v>462.34</v>
      </c>
      <c r="I1312" s="233"/>
      <c r="J1312" s="228"/>
      <c r="K1312" s="228"/>
      <c r="L1312" s="234"/>
      <c r="M1312" s="235"/>
      <c r="N1312" s="236"/>
      <c r="O1312" s="236"/>
      <c r="P1312" s="236"/>
      <c r="Q1312" s="236"/>
      <c r="R1312" s="236"/>
      <c r="S1312" s="236"/>
      <c r="T1312" s="237"/>
      <c r="AT1312" s="238" t="s">
        <v>198</v>
      </c>
      <c r="AU1312" s="238" t="s">
        <v>80</v>
      </c>
      <c r="AV1312" s="13" t="s">
        <v>115</v>
      </c>
      <c r="AW1312" s="13" t="s">
        <v>33</v>
      </c>
      <c r="AX1312" s="13" t="s">
        <v>69</v>
      </c>
      <c r="AY1312" s="238" t="s">
        <v>189</v>
      </c>
    </row>
    <row r="1313" spans="2:51" s="12" customFormat="1" ht="13.5">
      <c r="B1313" s="215"/>
      <c r="C1313" s="216"/>
      <c r="D1313" s="217" t="s">
        <v>198</v>
      </c>
      <c r="E1313" s="218" t="s">
        <v>21</v>
      </c>
      <c r="F1313" s="219" t="s">
        <v>1575</v>
      </c>
      <c r="G1313" s="216"/>
      <c r="H1313" s="220">
        <v>10.24</v>
      </c>
      <c r="I1313" s="221"/>
      <c r="J1313" s="216"/>
      <c r="K1313" s="216"/>
      <c r="L1313" s="222"/>
      <c r="M1313" s="223"/>
      <c r="N1313" s="224"/>
      <c r="O1313" s="224"/>
      <c r="P1313" s="224"/>
      <c r="Q1313" s="224"/>
      <c r="R1313" s="224"/>
      <c r="S1313" s="224"/>
      <c r="T1313" s="225"/>
      <c r="AT1313" s="226" t="s">
        <v>198</v>
      </c>
      <c r="AU1313" s="226" t="s">
        <v>80</v>
      </c>
      <c r="AV1313" s="12" t="s">
        <v>80</v>
      </c>
      <c r="AW1313" s="12" t="s">
        <v>33</v>
      </c>
      <c r="AX1313" s="12" t="s">
        <v>69</v>
      </c>
      <c r="AY1313" s="226" t="s">
        <v>189</v>
      </c>
    </row>
    <row r="1314" spans="2:51" s="13" customFormat="1" ht="13.5">
      <c r="B1314" s="227"/>
      <c r="C1314" s="228"/>
      <c r="D1314" s="217" t="s">
        <v>198</v>
      </c>
      <c r="E1314" s="242" t="s">
        <v>21</v>
      </c>
      <c r="F1314" s="243" t="s">
        <v>200</v>
      </c>
      <c r="G1314" s="228"/>
      <c r="H1314" s="244">
        <v>10.24</v>
      </c>
      <c r="I1314" s="233"/>
      <c r="J1314" s="228"/>
      <c r="K1314" s="228"/>
      <c r="L1314" s="234"/>
      <c r="M1314" s="235"/>
      <c r="N1314" s="236"/>
      <c r="O1314" s="236"/>
      <c r="P1314" s="236"/>
      <c r="Q1314" s="236"/>
      <c r="R1314" s="236"/>
      <c r="S1314" s="236"/>
      <c r="T1314" s="237"/>
      <c r="AT1314" s="238" t="s">
        <v>198</v>
      </c>
      <c r="AU1314" s="238" t="s">
        <v>80</v>
      </c>
      <c r="AV1314" s="13" t="s">
        <v>115</v>
      </c>
      <c r="AW1314" s="13" t="s">
        <v>33</v>
      </c>
      <c r="AX1314" s="13" t="s">
        <v>69</v>
      </c>
      <c r="AY1314" s="238" t="s">
        <v>189</v>
      </c>
    </row>
    <row r="1315" spans="2:51" s="12" customFormat="1" ht="13.5">
      <c r="B1315" s="215"/>
      <c r="C1315" s="216"/>
      <c r="D1315" s="217" t="s">
        <v>198</v>
      </c>
      <c r="E1315" s="218" t="s">
        <v>21</v>
      </c>
      <c r="F1315" s="219" t="s">
        <v>1576</v>
      </c>
      <c r="G1315" s="216"/>
      <c r="H1315" s="220">
        <v>10.24</v>
      </c>
      <c r="I1315" s="221"/>
      <c r="J1315" s="216"/>
      <c r="K1315" s="216"/>
      <c r="L1315" s="222"/>
      <c r="M1315" s="223"/>
      <c r="N1315" s="224"/>
      <c r="O1315" s="224"/>
      <c r="P1315" s="224"/>
      <c r="Q1315" s="224"/>
      <c r="R1315" s="224"/>
      <c r="S1315" s="224"/>
      <c r="T1315" s="225"/>
      <c r="AT1315" s="226" t="s">
        <v>198</v>
      </c>
      <c r="AU1315" s="226" t="s">
        <v>80</v>
      </c>
      <c r="AV1315" s="12" t="s">
        <v>80</v>
      </c>
      <c r="AW1315" s="12" t="s">
        <v>33</v>
      </c>
      <c r="AX1315" s="12" t="s">
        <v>69</v>
      </c>
      <c r="AY1315" s="226" t="s">
        <v>189</v>
      </c>
    </row>
    <row r="1316" spans="2:51" s="13" customFormat="1" ht="13.5">
      <c r="B1316" s="227"/>
      <c r="C1316" s="228"/>
      <c r="D1316" s="217" t="s">
        <v>198</v>
      </c>
      <c r="E1316" s="242" t="s">
        <v>21</v>
      </c>
      <c r="F1316" s="243" t="s">
        <v>200</v>
      </c>
      <c r="G1316" s="228"/>
      <c r="H1316" s="244">
        <v>10.24</v>
      </c>
      <c r="I1316" s="233"/>
      <c r="J1316" s="228"/>
      <c r="K1316" s="228"/>
      <c r="L1316" s="234"/>
      <c r="M1316" s="235"/>
      <c r="N1316" s="236"/>
      <c r="O1316" s="236"/>
      <c r="P1316" s="236"/>
      <c r="Q1316" s="236"/>
      <c r="R1316" s="236"/>
      <c r="S1316" s="236"/>
      <c r="T1316" s="237"/>
      <c r="AT1316" s="238" t="s">
        <v>198</v>
      </c>
      <c r="AU1316" s="238" t="s">
        <v>80</v>
      </c>
      <c r="AV1316" s="13" t="s">
        <v>115</v>
      </c>
      <c r="AW1316" s="13" t="s">
        <v>33</v>
      </c>
      <c r="AX1316" s="13" t="s">
        <v>69</v>
      </c>
      <c r="AY1316" s="238" t="s">
        <v>189</v>
      </c>
    </row>
    <row r="1317" spans="2:51" s="12" customFormat="1" ht="13.5">
      <c r="B1317" s="215"/>
      <c r="C1317" s="216"/>
      <c r="D1317" s="217" t="s">
        <v>198</v>
      </c>
      <c r="E1317" s="218" t="s">
        <v>21</v>
      </c>
      <c r="F1317" s="219" t="s">
        <v>1577</v>
      </c>
      <c r="G1317" s="216"/>
      <c r="H1317" s="220">
        <v>76.5</v>
      </c>
      <c r="I1317" s="221"/>
      <c r="J1317" s="216"/>
      <c r="K1317" s="216"/>
      <c r="L1317" s="222"/>
      <c r="M1317" s="223"/>
      <c r="N1317" s="224"/>
      <c r="O1317" s="224"/>
      <c r="P1317" s="224"/>
      <c r="Q1317" s="224"/>
      <c r="R1317" s="224"/>
      <c r="S1317" s="224"/>
      <c r="T1317" s="225"/>
      <c r="AT1317" s="226" t="s">
        <v>198</v>
      </c>
      <c r="AU1317" s="226" t="s">
        <v>80</v>
      </c>
      <c r="AV1317" s="12" t="s">
        <v>80</v>
      </c>
      <c r="AW1317" s="12" t="s">
        <v>33</v>
      </c>
      <c r="AX1317" s="12" t="s">
        <v>69</v>
      </c>
      <c r="AY1317" s="226" t="s">
        <v>189</v>
      </c>
    </row>
    <row r="1318" spans="2:51" s="12" customFormat="1" ht="13.5">
      <c r="B1318" s="215"/>
      <c r="C1318" s="216"/>
      <c r="D1318" s="217" t="s">
        <v>198</v>
      </c>
      <c r="E1318" s="218" t="s">
        <v>21</v>
      </c>
      <c r="F1318" s="219" t="s">
        <v>1578</v>
      </c>
      <c r="G1318" s="216"/>
      <c r="H1318" s="220">
        <v>9</v>
      </c>
      <c r="I1318" s="221"/>
      <c r="J1318" s="216"/>
      <c r="K1318" s="216"/>
      <c r="L1318" s="222"/>
      <c r="M1318" s="223"/>
      <c r="N1318" s="224"/>
      <c r="O1318" s="224"/>
      <c r="P1318" s="224"/>
      <c r="Q1318" s="224"/>
      <c r="R1318" s="224"/>
      <c r="S1318" s="224"/>
      <c r="T1318" s="225"/>
      <c r="AT1318" s="226" t="s">
        <v>198</v>
      </c>
      <c r="AU1318" s="226" t="s">
        <v>80</v>
      </c>
      <c r="AV1318" s="12" t="s">
        <v>80</v>
      </c>
      <c r="AW1318" s="12" t="s">
        <v>33</v>
      </c>
      <c r="AX1318" s="12" t="s">
        <v>69</v>
      </c>
      <c r="AY1318" s="226" t="s">
        <v>189</v>
      </c>
    </row>
    <row r="1319" spans="2:51" s="13" customFormat="1" ht="13.5">
      <c r="B1319" s="227"/>
      <c r="C1319" s="228"/>
      <c r="D1319" s="217" t="s">
        <v>198</v>
      </c>
      <c r="E1319" s="242" t="s">
        <v>21</v>
      </c>
      <c r="F1319" s="243" t="s">
        <v>200</v>
      </c>
      <c r="G1319" s="228"/>
      <c r="H1319" s="244">
        <v>85.5</v>
      </c>
      <c r="I1319" s="233"/>
      <c r="J1319" s="228"/>
      <c r="K1319" s="228"/>
      <c r="L1319" s="234"/>
      <c r="M1319" s="235"/>
      <c r="N1319" s="236"/>
      <c r="O1319" s="236"/>
      <c r="P1319" s="236"/>
      <c r="Q1319" s="236"/>
      <c r="R1319" s="236"/>
      <c r="S1319" s="236"/>
      <c r="T1319" s="237"/>
      <c r="AT1319" s="238" t="s">
        <v>198</v>
      </c>
      <c r="AU1319" s="238" t="s">
        <v>80</v>
      </c>
      <c r="AV1319" s="13" t="s">
        <v>115</v>
      </c>
      <c r="AW1319" s="13" t="s">
        <v>33</v>
      </c>
      <c r="AX1319" s="13" t="s">
        <v>69</v>
      </c>
      <c r="AY1319" s="238" t="s">
        <v>189</v>
      </c>
    </row>
    <row r="1320" spans="2:51" s="15" customFormat="1" ht="13.5">
      <c r="B1320" s="283"/>
      <c r="C1320" s="284"/>
      <c r="D1320" s="217" t="s">
        <v>198</v>
      </c>
      <c r="E1320" s="285" t="s">
        <v>21</v>
      </c>
      <c r="F1320" s="286" t="s">
        <v>1579</v>
      </c>
      <c r="G1320" s="284"/>
      <c r="H1320" s="287" t="s">
        <v>21</v>
      </c>
      <c r="I1320" s="288"/>
      <c r="J1320" s="284"/>
      <c r="K1320" s="284"/>
      <c r="L1320" s="289"/>
      <c r="M1320" s="290"/>
      <c r="N1320" s="291"/>
      <c r="O1320" s="291"/>
      <c r="P1320" s="291"/>
      <c r="Q1320" s="291"/>
      <c r="R1320" s="291"/>
      <c r="S1320" s="291"/>
      <c r="T1320" s="292"/>
      <c r="AT1320" s="293" t="s">
        <v>198</v>
      </c>
      <c r="AU1320" s="293" t="s">
        <v>80</v>
      </c>
      <c r="AV1320" s="15" t="s">
        <v>76</v>
      </c>
      <c r="AW1320" s="15" t="s">
        <v>33</v>
      </c>
      <c r="AX1320" s="15" t="s">
        <v>69</v>
      </c>
      <c r="AY1320" s="293" t="s">
        <v>189</v>
      </c>
    </row>
    <row r="1321" spans="2:51" s="12" customFormat="1" ht="13.5">
      <c r="B1321" s="215"/>
      <c r="C1321" s="216"/>
      <c r="D1321" s="217" t="s">
        <v>198</v>
      </c>
      <c r="E1321" s="218" t="s">
        <v>21</v>
      </c>
      <c r="F1321" s="219" t="s">
        <v>1580</v>
      </c>
      <c r="G1321" s="216"/>
      <c r="H1321" s="220">
        <v>30</v>
      </c>
      <c r="I1321" s="221"/>
      <c r="J1321" s="216"/>
      <c r="K1321" s="216"/>
      <c r="L1321" s="222"/>
      <c r="M1321" s="223"/>
      <c r="N1321" s="224"/>
      <c r="O1321" s="224"/>
      <c r="P1321" s="224"/>
      <c r="Q1321" s="224"/>
      <c r="R1321" s="224"/>
      <c r="S1321" s="224"/>
      <c r="T1321" s="225"/>
      <c r="AT1321" s="226" t="s">
        <v>198</v>
      </c>
      <c r="AU1321" s="226" t="s">
        <v>80</v>
      </c>
      <c r="AV1321" s="12" t="s">
        <v>80</v>
      </c>
      <c r="AW1321" s="12" t="s">
        <v>33</v>
      </c>
      <c r="AX1321" s="12" t="s">
        <v>69</v>
      </c>
      <c r="AY1321" s="226" t="s">
        <v>189</v>
      </c>
    </row>
    <row r="1322" spans="2:51" s="13" customFormat="1" ht="13.5">
      <c r="B1322" s="227"/>
      <c r="C1322" s="228"/>
      <c r="D1322" s="217" t="s">
        <v>198</v>
      </c>
      <c r="E1322" s="242" t="s">
        <v>21</v>
      </c>
      <c r="F1322" s="243" t="s">
        <v>200</v>
      </c>
      <c r="G1322" s="228"/>
      <c r="H1322" s="244">
        <v>30</v>
      </c>
      <c r="I1322" s="233"/>
      <c r="J1322" s="228"/>
      <c r="K1322" s="228"/>
      <c r="L1322" s="234"/>
      <c r="M1322" s="235"/>
      <c r="N1322" s="236"/>
      <c r="O1322" s="236"/>
      <c r="P1322" s="236"/>
      <c r="Q1322" s="236"/>
      <c r="R1322" s="236"/>
      <c r="S1322" s="236"/>
      <c r="T1322" s="237"/>
      <c r="AT1322" s="238" t="s">
        <v>198</v>
      </c>
      <c r="AU1322" s="238" t="s">
        <v>80</v>
      </c>
      <c r="AV1322" s="13" t="s">
        <v>115</v>
      </c>
      <c r="AW1322" s="13" t="s">
        <v>33</v>
      </c>
      <c r="AX1322" s="13" t="s">
        <v>69</v>
      </c>
      <c r="AY1322" s="238" t="s">
        <v>189</v>
      </c>
    </row>
    <row r="1323" spans="2:51" s="14" customFormat="1" ht="13.5">
      <c r="B1323" s="245"/>
      <c r="C1323" s="246"/>
      <c r="D1323" s="229" t="s">
        <v>198</v>
      </c>
      <c r="E1323" s="247" t="s">
        <v>21</v>
      </c>
      <c r="F1323" s="248" t="s">
        <v>239</v>
      </c>
      <c r="G1323" s="246"/>
      <c r="H1323" s="249">
        <v>1060.66</v>
      </c>
      <c r="I1323" s="250"/>
      <c r="J1323" s="246"/>
      <c r="K1323" s="246"/>
      <c r="L1323" s="251"/>
      <c r="M1323" s="252"/>
      <c r="N1323" s="253"/>
      <c r="O1323" s="253"/>
      <c r="P1323" s="253"/>
      <c r="Q1323" s="253"/>
      <c r="R1323" s="253"/>
      <c r="S1323" s="253"/>
      <c r="T1323" s="254"/>
      <c r="AT1323" s="255" t="s">
        <v>198</v>
      </c>
      <c r="AU1323" s="255" t="s">
        <v>80</v>
      </c>
      <c r="AV1323" s="14" t="s">
        <v>196</v>
      </c>
      <c r="AW1323" s="14" t="s">
        <v>33</v>
      </c>
      <c r="AX1323" s="14" t="s">
        <v>76</v>
      </c>
      <c r="AY1323" s="255" t="s">
        <v>189</v>
      </c>
    </row>
    <row r="1324" spans="2:65" s="1" customFormat="1" ht="22.5" customHeight="1">
      <c r="B1324" s="42"/>
      <c r="C1324" s="256" t="s">
        <v>1581</v>
      </c>
      <c r="D1324" s="256" t="s">
        <v>293</v>
      </c>
      <c r="E1324" s="257" t="s">
        <v>1582</v>
      </c>
      <c r="F1324" s="258" t="s">
        <v>1583</v>
      </c>
      <c r="G1324" s="259" t="s">
        <v>248</v>
      </c>
      <c r="H1324" s="260">
        <v>170.736</v>
      </c>
      <c r="I1324" s="261"/>
      <c r="J1324" s="262">
        <f>ROUND(I1324*H1324,2)</f>
        <v>0</v>
      </c>
      <c r="K1324" s="258" t="s">
        <v>195</v>
      </c>
      <c r="L1324" s="263"/>
      <c r="M1324" s="264" t="s">
        <v>21</v>
      </c>
      <c r="N1324" s="265" t="s">
        <v>40</v>
      </c>
      <c r="O1324" s="43"/>
      <c r="P1324" s="212">
        <f>O1324*H1324</f>
        <v>0</v>
      </c>
      <c r="Q1324" s="212">
        <v>0.025</v>
      </c>
      <c r="R1324" s="212">
        <f>Q1324*H1324</f>
        <v>4.2684</v>
      </c>
      <c r="S1324" s="212">
        <v>0</v>
      </c>
      <c r="T1324" s="213">
        <f>S1324*H1324</f>
        <v>0</v>
      </c>
      <c r="AR1324" s="25" t="s">
        <v>355</v>
      </c>
      <c r="AT1324" s="25" t="s">
        <v>293</v>
      </c>
      <c r="AU1324" s="25" t="s">
        <v>80</v>
      </c>
      <c r="AY1324" s="25" t="s">
        <v>189</v>
      </c>
      <c r="BE1324" s="214">
        <f>IF(N1324="základní",J1324,0)</f>
        <v>0</v>
      </c>
      <c r="BF1324" s="214">
        <f>IF(N1324="snížená",J1324,0)</f>
        <v>0</v>
      </c>
      <c r="BG1324" s="214">
        <f>IF(N1324="zákl. přenesená",J1324,0)</f>
        <v>0</v>
      </c>
      <c r="BH1324" s="214">
        <f>IF(N1324="sníž. přenesená",J1324,0)</f>
        <v>0</v>
      </c>
      <c r="BI1324" s="214">
        <f>IF(N1324="nulová",J1324,0)</f>
        <v>0</v>
      </c>
      <c r="BJ1324" s="25" t="s">
        <v>76</v>
      </c>
      <c r="BK1324" s="214">
        <f>ROUND(I1324*H1324,2)</f>
        <v>0</v>
      </c>
      <c r="BL1324" s="25" t="s">
        <v>271</v>
      </c>
      <c r="BM1324" s="25" t="s">
        <v>1584</v>
      </c>
    </row>
    <row r="1325" spans="2:51" s="15" customFormat="1" ht="13.5">
      <c r="B1325" s="283"/>
      <c r="C1325" s="284"/>
      <c r="D1325" s="217" t="s">
        <v>198</v>
      </c>
      <c r="E1325" s="285" t="s">
        <v>21</v>
      </c>
      <c r="F1325" s="286" t="s">
        <v>1573</v>
      </c>
      <c r="G1325" s="284"/>
      <c r="H1325" s="287" t="s">
        <v>21</v>
      </c>
      <c r="I1325" s="288"/>
      <c r="J1325" s="284"/>
      <c r="K1325" s="284"/>
      <c r="L1325" s="289"/>
      <c r="M1325" s="290"/>
      <c r="N1325" s="291"/>
      <c r="O1325" s="291"/>
      <c r="P1325" s="291"/>
      <c r="Q1325" s="291"/>
      <c r="R1325" s="291"/>
      <c r="S1325" s="291"/>
      <c r="T1325" s="292"/>
      <c r="AT1325" s="293" t="s">
        <v>198</v>
      </c>
      <c r="AU1325" s="293" t="s">
        <v>80</v>
      </c>
      <c r="AV1325" s="15" t="s">
        <v>76</v>
      </c>
      <c r="AW1325" s="15" t="s">
        <v>33</v>
      </c>
      <c r="AX1325" s="15" t="s">
        <v>69</v>
      </c>
      <c r="AY1325" s="293" t="s">
        <v>189</v>
      </c>
    </row>
    <row r="1326" spans="2:51" s="12" customFormat="1" ht="13.5">
      <c r="B1326" s="215"/>
      <c r="C1326" s="216"/>
      <c r="D1326" s="217" t="s">
        <v>198</v>
      </c>
      <c r="E1326" s="218" t="s">
        <v>21</v>
      </c>
      <c r="F1326" s="219" t="s">
        <v>1585</v>
      </c>
      <c r="G1326" s="216"/>
      <c r="H1326" s="220">
        <v>47.26</v>
      </c>
      <c r="I1326" s="221"/>
      <c r="J1326" s="216"/>
      <c r="K1326" s="216"/>
      <c r="L1326" s="222"/>
      <c r="M1326" s="223"/>
      <c r="N1326" s="224"/>
      <c r="O1326" s="224"/>
      <c r="P1326" s="224"/>
      <c r="Q1326" s="224"/>
      <c r="R1326" s="224"/>
      <c r="S1326" s="224"/>
      <c r="T1326" s="225"/>
      <c r="AT1326" s="226" t="s">
        <v>198</v>
      </c>
      <c r="AU1326" s="226" t="s">
        <v>80</v>
      </c>
      <c r="AV1326" s="12" t="s">
        <v>80</v>
      </c>
      <c r="AW1326" s="12" t="s">
        <v>33</v>
      </c>
      <c r="AX1326" s="12" t="s">
        <v>69</v>
      </c>
      <c r="AY1326" s="226" t="s">
        <v>189</v>
      </c>
    </row>
    <row r="1327" spans="2:51" s="12" customFormat="1" ht="13.5">
      <c r="B1327" s="215"/>
      <c r="C1327" s="216"/>
      <c r="D1327" s="217" t="s">
        <v>198</v>
      </c>
      <c r="E1327" s="218" t="s">
        <v>21</v>
      </c>
      <c r="F1327" s="219" t="s">
        <v>1586</v>
      </c>
      <c r="G1327" s="216"/>
      <c r="H1327" s="220">
        <v>41.4</v>
      </c>
      <c r="I1327" s="221"/>
      <c r="J1327" s="216"/>
      <c r="K1327" s="216"/>
      <c r="L1327" s="222"/>
      <c r="M1327" s="223"/>
      <c r="N1327" s="224"/>
      <c r="O1327" s="224"/>
      <c r="P1327" s="224"/>
      <c r="Q1327" s="224"/>
      <c r="R1327" s="224"/>
      <c r="S1327" s="224"/>
      <c r="T1327" s="225"/>
      <c r="AT1327" s="226" t="s">
        <v>198</v>
      </c>
      <c r="AU1327" s="226" t="s">
        <v>80</v>
      </c>
      <c r="AV1327" s="12" t="s">
        <v>80</v>
      </c>
      <c r="AW1327" s="12" t="s">
        <v>33</v>
      </c>
      <c r="AX1327" s="12" t="s">
        <v>69</v>
      </c>
      <c r="AY1327" s="226" t="s">
        <v>189</v>
      </c>
    </row>
    <row r="1328" spans="2:51" s="12" customFormat="1" ht="13.5">
      <c r="B1328" s="215"/>
      <c r="C1328" s="216"/>
      <c r="D1328" s="217" t="s">
        <v>198</v>
      </c>
      <c r="E1328" s="218" t="s">
        <v>21</v>
      </c>
      <c r="F1328" s="219" t="s">
        <v>1587</v>
      </c>
      <c r="G1328" s="216"/>
      <c r="H1328" s="220">
        <v>3.808</v>
      </c>
      <c r="I1328" s="221"/>
      <c r="J1328" s="216"/>
      <c r="K1328" s="216"/>
      <c r="L1328" s="222"/>
      <c r="M1328" s="223"/>
      <c r="N1328" s="224"/>
      <c r="O1328" s="224"/>
      <c r="P1328" s="224"/>
      <c r="Q1328" s="224"/>
      <c r="R1328" s="224"/>
      <c r="S1328" s="224"/>
      <c r="T1328" s="225"/>
      <c r="AT1328" s="226" t="s">
        <v>198</v>
      </c>
      <c r="AU1328" s="226" t="s">
        <v>80</v>
      </c>
      <c r="AV1328" s="12" t="s">
        <v>80</v>
      </c>
      <c r="AW1328" s="12" t="s">
        <v>33</v>
      </c>
      <c r="AX1328" s="12" t="s">
        <v>69</v>
      </c>
      <c r="AY1328" s="226" t="s">
        <v>189</v>
      </c>
    </row>
    <row r="1329" spans="2:51" s="13" customFormat="1" ht="13.5">
      <c r="B1329" s="227"/>
      <c r="C1329" s="228"/>
      <c r="D1329" s="217" t="s">
        <v>198</v>
      </c>
      <c r="E1329" s="242" t="s">
        <v>21</v>
      </c>
      <c r="F1329" s="243" t="s">
        <v>200</v>
      </c>
      <c r="G1329" s="228"/>
      <c r="H1329" s="244">
        <v>92.468</v>
      </c>
      <c r="I1329" s="233"/>
      <c r="J1329" s="228"/>
      <c r="K1329" s="228"/>
      <c r="L1329" s="234"/>
      <c r="M1329" s="235"/>
      <c r="N1329" s="236"/>
      <c r="O1329" s="236"/>
      <c r="P1329" s="236"/>
      <c r="Q1329" s="236"/>
      <c r="R1329" s="236"/>
      <c r="S1329" s="236"/>
      <c r="T1329" s="237"/>
      <c r="AT1329" s="238" t="s">
        <v>198</v>
      </c>
      <c r="AU1329" s="238" t="s">
        <v>80</v>
      </c>
      <c r="AV1329" s="13" t="s">
        <v>115</v>
      </c>
      <c r="AW1329" s="13" t="s">
        <v>33</v>
      </c>
      <c r="AX1329" s="13" t="s">
        <v>69</v>
      </c>
      <c r="AY1329" s="238" t="s">
        <v>189</v>
      </c>
    </row>
    <row r="1330" spans="2:51" s="15" customFormat="1" ht="13.5">
      <c r="B1330" s="283"/>
      <c r="C1330" s="284"/>
      <c r="D1330" s="217" t="s">
        <v>198</v>
      </c>
      <c r="E1330" s="285" t="s">
        <v>21</v>
      </c>
      <c r="F1330" s="286" t="s">
        <v>1574</v>
      </c>
      <c r="G1330" s="284"/>
      <c r="H1330" s="287" t="s">
        <v>21</v>
      </c>
      <c r="I1330" s="288"/>
      <c r="J1330" s="284"/>
      <c r="K1330" s="284"/>
      <c r="L1330" s="289"/>
      <c r="M1330" s="290"/>
      <c r="N1330" s="291"/>
      <c r="O1330" s="291"/>
      <c r="P1330" s="291"/>
      <c r="Q1330" s="291"/>
      <c r="R1330" s="291"/>
      <c r="S1330" s="291"/>
      <c r="T1330" s="292"/>
      <c r="AT1330" s="293" t="s">
        <v>198</v>
      </c>
      <c r="AU1330" s="293" t="s">
        <v>80</v>
      </c>
      <c r="AV1330" s="15" t="s">
        <v>76</v>
      </c>
      <c r="AW1330" s="15" t="s">
        <v>33</v>
      </c>
      <c r="AX1330" s="15" t="s">
        <v>69</v>
      </c>
      <c r="AY1330" s="293" t="s">
        <v>189</v>
      </c>
    </row>
    <row r="1331" spans="2:51" s="12" customFormat="1" ht="13.5">
      <c r="B1331" s="215"/>
      <c r="C1331" s="216"/>
      <c r="D1331" s="217" t="s">
        <v>198</v>
      </c>
      <c r="E1331" s="218" t="s">
        <v>21</v>
      </c>
      <c r="F1331" s="219" t="s">
        <v>1588</v>
      </c>
      <c r="G1331" s="216"/>
      <c r="H1331" s="220">
        <v>35.445</v>
      </c>
      <c r="I1331" s="221"/>
      <c r="J1331" s="216"/>
      <c r="K1331" s="216"/>
      <c r="L1331" s="222"/>
      <c r="M1331" s="223"/>
      <c r="N1331" s="224"/>
      <c r="O1331" s="224"/>
      <c r="P1331" s="224"/>
      <c r="Q1331" s="224"/>
      <c r="R1331" s="224"/>
      <c r="S1331" s="224"/>
      <c r="T1331" s="225"/>
      <c r="AT1331" s="226" t="s">
        <v>198</v>
      </c>
      <c r="AU1331" s="226" t="s">
        <v>80</v>
      </c>
      <c r="AV1331" s="12" t="s">
        <v>80</v>
      </c>
      <c r="AW1331" s="12" t="s">
        <v>33</v>
      </c>
      <c r="AX1331" s="12" t="s">
        <v>69</v>
      </c>
      <c r="AY1331" s="226" t="s">
        <v>189</v>
      </c>
    </row>
    <row r="1332" spans="2:51" s="12" customFormat="1" ht="13.5">
      <c r="B1332" s="215"/>
      <c r="C1332" s="216"/>
      <c r="D1332" s="217" t="s">
        <v>198</v>
      </c>
      <c r="E1332" s="218" t="s">
        <v>21</v>
      </c>
      <c r="F1332" s="219" t="s">
        <v>1589</v>
      </c>
      <c r="G1332" s="216"/>
      <c r="H1332" s="220">
        <v>31.05</v>
      </c>
      <c r="I1332" s="221"/>
      <c r="J1332" s="216"/>
      <c r="K1332" s="216"/>
      <c r="L1332" s="222"/>
      <c r="M1332" s="223"/>
      <c r="N1332" s="224"/>
      <c r="O1332" s="224"/>
      <c r="P1332" s="224"/>
      <c r="Q1332" s="224"/>
      <c r="R1332" s="224"/>
      <c r="S1332" s="224"/>
      <c r="T1332" s="225"/>
      <c r="AT1332" s="226" t="s">
        <v>198</v>
      </c>
      <c r="AU1332" s="226" t="s">
        <v>80</v>
      </c>
      <c r="AV1332" s="12" t="s">
        <v>80</v>
      </c>
      <c r="AW1332" s="12" t="s">
        <v>33</v>
      </c>
      <c r="AX1332" s="12" t="s">
        <v>69</v>
      </c>
      <c r="AY1332" s="226" t="s">
        <v>189</v>
      </c>
    </row>
    <row r="1333" spans="2:51" s="12" customFormat="1" ht="13.5">
      <c r="B1333" s="215"/>
      <c r="C1333" s="216"/>
      <c r="D1333" s="217" t="s">
        <v>198</v>
      </c>
      <c r="E1333" s="218" t="s">
        <v>21</v>
      </c>
      <c r="F1333" s="219" t="s">
        <v>1590</v>
      </c>
      <c r="G1333" s="216"/>
      <c r="H1333" s="220">
        <v>2.856</v>
      </c>
      <c r="I1333" s="221"/>
      <c r="J1333" s="216"/>
      <c r="K1333" s="216"/>
      <c r="L1333" s="222"/>
      <c r="M1333" s="223"/>
      <c r="N1333" s="224"/>
      <c r="O1333" s="224"/>
      <c r="P1333" s="224"/>
      <c r="Q1333" s="224"/>
      <c r="R1333" s="224"/>
      <c r="S1333" s="224"/>
      <c r="T1333" s="225"/>
      <c r="AT1333" s="226" t="s">
        <v>198</v>
      </c>
      <c r="AU1333" s="226" t="s">
        <v>80</v>
      </c>
      <c r="AV1333" s="12" t="s">
        <v>80</v>
      </c>
      <c r="AW1333" s="12" t="s">
        <v>33</v>
      </c>
      <c r="AX1333" s="12" t="s">
        <v>69</v>
      </c>
      <c r="AY1333" s="226" t="s">
        <v>189</v>
      </c>
    </row>
    <row r="1334" spans="2:51" s="13" customFormat="1" ht="13.5">
      <c r="B1334" s="227"/>
      <c r="C1334" s="228"/>
      <c r="D1334" s="217" t="s">
        <v>198</v>
      </c>
      <c r="E1334" s="242" t="s">
        <v>21</v>
      </c>
      <c r="F1334" s="243" t="s">
        <v>200</v>
      </c>
      <c r="G1334" s="228"/>
      <c r="H1334" s="244">
        <v>69.351</v>
      </c>
      <c r="I1334" s="233"/>
      <c r="J1334" s="228"/>
      <c r="K1334" s="228"/>
      <c r="L1334" s="234"/>
      <c r="M1334" s="235"/>
      <c r="N1334" s="236"/>
      <c r="O1334" s="236"/>
      <c r="P1334" s="236"/>
      <c r="Q1334" s="236"/>
      <c r="R1334" s="236"/>
      <c r="S1334" s="236"/>
      <c r="T1334" s="237"/>
      <c r="AT1334" s="238" t="s">
        <v>198</v>
      </c>
      <c r="AU1334" s="238" t="s">
        <v>80</v>
      </c>
      <c r="AV1334" s="13" t="s">
        <v>115</v>
      </c>
      <c r="AW1334" s="13" t="s">
        <v>33</v>
      </c>
      <c r="AX1334" s="13" t="s">
        <v>69</v>
      </c>
      <c r="AY1334" s="238" t="s">
        <v>189</v>
      </c>
    </row>
    <row r="1335" spans="2:51" s="12" customFormat="1" ht="13.5">
      <c r="B1335" s="215"/>
      <c r="C1335" s="216"/>
      <c r="D1335" s="217" t="s">
        <v>198</v>
      </c>
      <c r="E1335" s="218" t="s">
        <v>21</v>
      </c>
      <c r="F1335" s="219" t="s">
        <v>1591</v>
      </c>
      <c r="G1335" s="216"/>
      <c r="H1335" s="220">
        <v>1.536</v>
      </c>
      <c r="I1335" s="221"/>
      <c r="J1335" s="216"/>
      <c r="K1335" s="216"/>
      <c r="L1335" s="222"/>
      <c r="M1335" s="223"/>
      <c r="N1335" s="224"/>
      <c r="O1335" s="224"/>
      <c r="P1335" s="224"/>
      <c r="Q1335" s="224"/>
      <c r="R1335" s="224"/>
      <c r="S1335" s="224"/>
      <c r="T1335" s="225"/>
      <c r="AT1335" s="226" t="s">
        <v>198</v>
      </c>
      <c r="AU1335" s="226" t="s">
        <v>80</v>
      </c>
      <c r="AV1335" s="12" t="s">
        <v>80</v>
      </c>
      <c r="AW1335" s="12" t="s">
        <v>33</v>
      </c>
      <c r="AX1335" s="12" t="s">
        <v>69</v>
      </c>
      <c r="AY1335" s="226" t="s">
        <v>189</v>
      </c>
    </row>
    <row r="1336" spans="2:51" s="13" customFormat="1" ht="13.5">
      <c r="B1336" s="227"/>
      <c r="C1336" s="228"/>
      <c r="D1336" s="217" t="s">
        <v>198</v>
      </c>
      <c r="E1336" s="242" t="s">
        <v>21</v>
      </c>
      <c r="F1336" s="243" t="s">
        <v>200</v>
      </c>
      <c r="G1336" s="228"/>
      <c r="H1336" s="244">
        <v>1.536</v>
      </c>
      <c r="I1336" s="233"/>
      <c r="J1336" s="228"/>
      <c r="K1336" s="228"/>
      <c r="L1336" s="234"/>
      <c r="M1336" s="235"/>
      <c r="N1336" s="236"/>
      <c r="O1336" s="236"/>
      <c r="P1336" s="236"/>
      <c r="Q1336" s="236"/>
      <c r="R1336" s="236"/>
      <c r="S1336" s="236"/>
      <c r="T1336" s="237"/>
      <c r="AT1336" s="238" t="s">
        <v>198</v>
      </c>
      <c r="AU1336" s="238" t="s">
        <v>80</v>
      </c>
      <c r="AV1336" s="13" t="s">
        <v>115</v>
      </c>
      <c r="AW1336" s="13" t="s">
        <v>33</v>
      </c>
      <c r="AX1336" s="13" t="s">
        <v>69</v>
      </c>
      <c r="AY1336" s="238" t="s">
        <v>189</v>
      </c>
    </row>
    <row r="1337" spans="2:51" s="12" customFormat="1" ht="13.5">
      <c r="B1337" s="215"/>
      <c r="C1337" s="216"/>
      <c r="D1337" s="217" t="s">
        <v>198</v>
      </c>
      <c r="E1337" s="218" t="s">
        <v>21</v>
      </c>
      <c r="F1337" s="219" t="s">
        <v>1592</v>
      </c>
      <c r="G1337" s="216"/>
      <c r="H1337" s="220">
        <v>2.048</v>
      </c>
      <c r="I1337" s="221"/>
      <c r="J1337" s="216"/>
      <c r="K1337" s="216"/>
      <c r="L1337" s="222"/>
      <c r="M1337" s="223"/>
      <c r="N1337" s="224"/>
      <c r="O1337" s="224"/>
      <c r="P1337" s="224"/>
      <c r="Q1337" s="224"/>
      <c r="R1337" s="224"/>
      <c r="S1337" s="224"/>
      <c r="T1337" s="225"/>
      <c r="AT1337" s="226" t="s">
        <v>198</v>
      </c>
      <c r="AU1337" s="226" t="s">
        <v>80</v>
      </c>
      <c r="AV1337" s="12" t="s">
        <v>80</v>
      </c>
      <c r="AW1337" s="12" t="s">
        <v>33</v>
      </c>
      <c r="AX1337" s="12" t="s">
        <v>69</v>
      </c>
      <c r="AY1337" s="226" t="s">
        <v>189</v>
      </c>
    </row>
    <row r="1338" spans="2:51" s="13" customFormat="1" ht="13.5">
      <c r="B1338" s="227"/>
      <c r="C1338" s="228"/>
      <c r="D1338" s="217" t="s">
        <v>198</v>
      </c>
      <c r="E1338" s="242" t="s">
        <v>21</v>
      </c>
      <c r="F1338" s="243" t="s">
        <v>200</v>
      </c>
      <c r="G1338" s="228"/>
      <c r="H1338" s="244">
        <v>2.048</v>
      </c>
      <c r="I1338" s="233"/>
      <c r="J1338" s="228"/>
      <c r="K1338" s="228"/>
      <c r="L1338" s="234"/>
      <c r="M1338" s="235"/>
      <c r="N1338" s="236"/>
      <c r="O1338" s="236"/>
      <c r="P1338" s="236"/>
      <c r="Q1338" s="236"/>
      <c r="R1338" s="236"/>
      <c r="S1338" s="236"/>
      <c r="T1338" s="237"/>
      <c r="AT1338" s="238" t="s">
        <v>198</v>
      </c>
      <c r="AU1338" s="238" t="s">
        <v>80</v>
      </c>
      <c r="AV1338" s="13" t="s">
        <v>115</v>
      </c>
      <c r="AW1338" s="13" t="s">
        <v>33</v>
      </c>
      <c r="AX1338" s="13" t="s">
        <v>69</v>
      </c>
      <c r="AY1338" s="238" t="s">
        <v>189</v>
      </c>
    </row>
    <row r="1339" spans="2:51" s="12" customFormat="1" ht="13.5">
      <c r="B1339" s="215"/>
      <c r="C1339" s="216"/>
      <c r="D1339" s="217" t="s">
        <v>198</v>
      </c>
      <c r="E1339" s="218" t="s">
        <v>21</v>
      </c>
      <c r="F1339" s="219" t="s">
        <v>1593</v>
      </c>
      <c r="G1339" s="216"/>
      <c r="H1339" s="220">
        <v>0.36</v>
      </c>
      <c r="I1339" s="221"/>
      <c r="J1339" s="216"/>
      <c r="K1339" s="216"/>
      <c r="L1339" s="222"/>
      <c r="M1339" s="223"/>
      <c r="N1339" s="224"/>
      <c r="O1339" s="224"/>
      <c r="P1339" s="224"/>
      <c r="Q1339" s="224"/>
      <c r="R1339" s="224"/>
      <c r="S1339" s="224"/>
      <c r="T1339" s="225"/>
      <c r="AT1339" s="226" t="s">
        <v>198</v>
      </c>
      <c r="AU1339" s="226" t="s">
        <v>80</v>
      </c>
      <c r="AV1339" s="12" t="s">
        <v>80</v>
      </c>
      <c r="AW1339" s="12" t="s">
        <v>33</v>
      </c>
      <c r="AX1339" s="12" t="s">
        <v>69</v>
      </c>
      <c r="AY1339" s="226" t="s">
        <v>189</v>
      </c>
    </row>
    <row r="1340" spans="2:51" s="13" customFormat="1" ht="13.5">
      <c r="B1340" s="227"/>
      <c r="C1340" s="228"/>
      <c r="D1340" s="217" t="s">
        <v>198</v>
      </c>
      <c r="E1340" s="242" t="s">
        <v>21</v>
      </c>
      <c r="F1340" s="243" t="s">
        <v>200</v>
      </c>
      <c r="G1340" s="228"/>
      <c r="H1340" s="244">
        <v>0.36</v>
      </c>
      <c r="I1340" s="233"/>
      <c r="J1340" s="228"/>
      <c r="K1340" s="228"/>
      <c r="L1340" s="234"/>
      <c r="M1340" s="235"/>
      <c r="N1340" s="236"/>
      <c r="O1340" s="236"/>
      <c r="P1340" s="236"/>
      <c r="Q1340" s="236"/>
      <c r="R1340" s="236"/>
      <c r="S1340" s="236"/>
      <c r="T1340" s="237"/>
      <c r="AT1340" s="238" t="s">
        <v>198</v>
      </c>
      <c r="AU1340" s="238" t="s">
        <v>80</v>
      </c>
      <c r="AV1340" s="13" t="s">
        <v>115</v>
      </c>
      <c r="AW1340" s="13" t="s">
        <v>33</v>
      </c>
      <c r="AX1340" s="13" t="s">
        <v>69</v>
      </c>
      <c r="AY1340" s="238" t="s">
        <v>189</v>
      </c>
    </row>
    <row r="1341" spans="2:51" s="14" customFormat="1" ht="13.5">
      <c r="B1341" s="245"/>
      <c r="C1341" s="246"/>
      <c r="D1341" s="217" t="s">
        <v>198</v>
      </c>
      <c r="E1341" s="280" t="s">
        <v>21</v>
      </c>
      <c r="F1341" s="281" t="s">
        <v>239</v>
      </c>
      <c r="G1341" s="246"/>
      <c r="H1341" s="282">
        <v>165.763</v>
      </c>
      <c r="I1341" s="250"/>
      <c r="J1341" s="246"/>
      <c r="K1341" s="246"/>
      <c r="L1341" s="251"/>
      <c r="M1341" s="252"/>
      <c r="N1341" s="253"/>
      <c r="O1341" s="253"/>
      <c r="P1341" s="253"/>
      <c r="Q1341" s="253"/>
      <c r="R1341" s="253"/>
      <c r="S1341" s="253"/>
      <c r="T1341" s="254"/>
      <c r="AT1341" s="255" t="s">
        <v>198</v>
      </c>
      <c r="AU1341" s="255" t="s">
        <v>80</v>
      </c>
      <c r="AV1341" s="14" t="s">
        <v>196</v>
      </c>
      <c r="AW1341" s="14" t="s">
        <v>33</v>
      </c>
      <c r="AX1341" s="14" t="s">
        <v>69</v>
      </c>
      <c r="AY1341" s="255" t="s">
        <v>189</v>
      </c>
    </row>
    <row r="1342" spans="2:51" s="12" customFormat="1" ht="13.5">
      <c r="B1342" s="215"/>
      <c r="C1342" s="216"/>
      <c r="D1342" s="229" t="s">
        <v>198</v>
      </c>
      <c r="E1342" s="239" t="s">
        <v>21</v>
      </c>
      <c r="F1342" s="240" t="s">
        <v>1594</v>
      </c>
      <c r="G1342" s="216"/>
      <c r="H1342" s="241">
        <v>170.736</v>
      </c>
      <c r="I1342" s="221"/>
      <c r="J1342" s="216"/>
      <c r="K1342" s="216"/>
      <c r="L1342" s="222"/>
      <c r="M1342" s="223"/>
      <c r="N1342" s="224"/>
      <c r="O1342" s="224"/>
      <c r="P1342" s="224"/>
      <c r="Q1342" s="224"/>
      <c r="R1342" s="224"/>
      <c r="S1342" s="224"/>
      <c r="T1342" s="225"/>
      <c r="AT1342" s="226" t="s">
        <v>198</v>
      </c>
      <c r="AU1342" s="226" t="s">
        <v>80</v>
      </c>
      <c r="AV1342" s="12" t="s">
        <v>80</v>
      </c>
      <c r="AW1342" s="12" t="s">
        <v>33</v>
      </c>
      <c r="AX1342" s="12" t="s">
        <v>76</v>
      </c>
      <c r="AY1342" s="226" t="s">
        <v>189</v>
      </c>
    </row>
    <row r="1343" spans="2:65" s="1" customFormat="1" ht="22.5" customHeight="1">
      <c r="B1343" s="42"/>
      <c r="C1343" s="256" t="s">
        <v>1595</v>
      </c>
      <c r="D1343" s="256" t="s">
        <v>293</v>
      </c>
      <c r="E1343" s="257" t="s">
        <v>1596</v>
      </c>
      <c r="F1343" s="258" t="s">
        <v>1597</v>
      </c>
      <c r="G1343" s="259" t="s">
        <v>194</v>
      </c>
      <c r="H1343" s="260">
        <v>86.625</v>
      </c>
      <c r="I1343" s="261"/>
      <c r="J1343" s="262">
        <f>ROUND(I1343*H1343,2)</f>
        <v>0</v>
      </c>
      <c r="K1343" s="258" t="s">
        <v>195</v>
      </c>
      <c r="L1343" s="263"/>
      <c r="M1343" s="264" t="s">
        <v>21</v>
      </c>
      <c r="N1343" s="265" t="s">
        <v>40</v>
      </c>
      <c r="O1343" s="43"/>
      <c r="P1343" s="212">
        <f>O1343*H1343</f>
        <v>0</v>
      </c>
      <c r="Q1343" s="212">
        <v>0.00136</v>
      </c>
      <c r="R1343" s="212">
        <f>Q1343*H1343</f>
        <v>0.11781000000000001</v>
      </c>
      <c r="S1343" s="212">
        <v>0</v>
      </c>
      <c r="T1343" s="213">
        <f>S1343*H1343</f>
        <v>0</v>
      </c>
      <c r="AR1343" s="25" t="s">
        <v>355</v>
      </c>
      <c r="AT1343" s="25" t="s">
        <v>293</v>
      </c>
      <c r="AU1343" s="25" t="s">
        <v>80</v>
      </c>
      <c r="AY1343" s="25" t="s">
        <v>189</v>
      </c>
      <c r="BE1343" s="214">
        <f>IF(N1343="základní",J1343,0)</f>
        <v>0</v>
      </c>
      <c r="BF1343" s="214">
        <f>IF(N1343="snížená",J1343,0)</f>
        <v>0</v>
      </c>
      <c r="BG1343" s="214">
        <f>IF(N1343="zákl. přenesená",J1343,0)</f>
        <v>0</v>
      </c>
      <c r="BH1343" s="214">
        <f>IF(N1343="sníž. přenesená",J1343,0)</f>
        <v>0</v>
      </c>
      <c r="BI1343" s="214">
        <f>IF(N1343="nulová",J1343,0)</f>
        <v>0</v>
      </c>
      <c r="BJ1343" s="25" t="s">
        <v>76</v>
      </c>
      <c r="BK1343" s="214">
        <f>ROUND(I1343*H1343,2)</f>
        <v>0</v>
      </c>
      <c r="BL1343" s="25" t="s">
        <v>271</v>
      </c>
      <c r="BM1343" s="25" t="s">
        <v>1598</v>
      </c>
    </row>
    <row r="1344" spans="2:51" s="12" customFormat="1" ht="13.5">
      <c r="B1344" s="215"/>
      <c r="C1344" s="216"/>
      <c r="D1344" s="217" t="s">
        <v>198</v>
      </c>
      <c r="E1344" s="218" t="s">
        <v>21</v>
      </c>
      <c r="F1344" s="219" t="s">
        <v>1577</v>
      </c>
      <c r="G1344" s="216"/>
      <c r="H1344" s="220">
        <v>76.5</v>
      </c>
      <c r="I1344" s="221"/>
      <c r="J1344" s="216"/>
      <c r="K1344" s="216"/>
      <c r="L1344" s="222"/>
      <c r="M1344" s="223"/>
      <c r="N1344" s="224"/>
      <c r="O1344" s="224"/>
      <c r="P1344" s="224"/>
      <c r="Q1344" s="224"/>
      <c r="R1344" s="224"/>
      <c r="S1344" s="224"/>
      <c r="T1344" s="225"/>
      <c r="AT1344" s="226" t="s">
        <v>198</v>
      </c>
      <c r="AU1344" s="226" t="s">
        <v>80</v>
      </c>
      <c r="AV1344" s="12" t="s">
        <v>80</v>
      </c>
      <c r="AW1344" s="12" t="s">
        <v>33</v>
      </c>
      <c r="AX1344" s="12" t="s">
        <v>69</v>
      </c>
      <c r="AY1344" s="226" t="s">
        <v>189</v>
      </c>
    </row>
    <row r="1345" spans="2:51" s="12" customFormat="1" ht="13.5">
      <c r="B1345" s="215"/>
      <c r="C1345" s="216"/>
      <c r="D1345" s="217" t="s">
        <v>198</v>
      </c>
      <c r="E1345" s="218" t="s">
        <v>21</v>
      </c>
      <c r="F1345" s="219" t="s">
        <v>1578</v>
      </c>
      <c r="G1345" s="216"/>
      <c r="H1345" s="220">
        <v>9</v>
      </c>
      <c r="I1345" s="221"/>
      <c r="J1345" s="216"/>
      <c r="K1345" s="216"/>
      <c r="L1345" s="222"/>
      <c r="M1345" s="223"/>
      <c r="N1345" s="224"/>
      <c r="O1345" s="224"/>
      <c r="P1345" s="224"/>
      <c r="Q1345" s="224"/>
      <c r="R1345" s="224"/>
      <c r="S1345" s="224"/>
      <c r="T1345" s="225"/>
      <c r="AT1345" s="226" t="s">
        <v>198</v>
      </c>
      <c r="AU1345" s="226" t="s">
        <v>80</v>
      </c>
      <c r="AV1345" s="12" t="s">
        <v>80</v>
      </c>
      <c r="AW1345" s="12" t="s">
        <v>33</v>
      </c>
      <c r="AX1345" s="12" t="s">
        <v>69</v>
      </c>
      <c r="AY1345" s="226" t="s">
        <v>189</v>
      </c>
    </row>
    <row r="1346" spans="2:51" s="13" customFormat="1" ht="13.5">
      <c r="B1346" s="227"/>
      <c r="C1346" s="228"/>
      <c r="D1346" s="217" t="s">
        <v>198</v>
      </c>
      <c r="E1346" s="242" t="s">
        <v>21</v>
      </c>
      <c r="F1346" s="243" t="s">
        <v>200</v>
      </c>
      <c r="G1346" s="228"/>
      <c r="H1346" s="244">
        <v>85.5</v>
      </c>
      <c r="I1346" s="233"/>
      <c r="J1346" s="228"/>
      <c r="K1346" s="228"/>
      <c r="L1346" s="234"/>
      <c r="M1346" s="235"/>
      <c r="N1346" s="236"/>
      <c r="O1346" s="236"/>
      <c r="P1346" s="236"/>
      <c r="Q1346" s="236"/>
      <c r="R1346" s="236"/>
      <c r="S1346" s="236"/>
      <c r="T1346" s="237"/>
      <c r="AT1346" s="238" t="s">
        <v>198</v>
      </c>
      <c r="AU1346" s="238" t="s">
        <v>80</v>
      </c>
      <c r="AV1346" s="13" t="s">
        <v>115</v>
      </c>
      <c r="AW1346" s="13" t="s">
        <v>33</v>
      </c>
      <c r="AX1346" s="13" t="s">
        <v>69</v>
      </c>
      <c r="AY1346" s="238" t="s">
        <v>189</v>
      </c>
    </row>
    <row r="1347" spans="2:51" s="12" customFormat="1" ht="13.5">
      <c r="B1347" s="215"/>
      <c r="C1347" s="216"/>
      <c r="D1347" s="217" t="s">
        <v>198</v>
      </c>
      <c r="E1347" s="218" t="s">
        <v>21</v>
      </c>
      <c r="F1347" s="219" t="s">
        <v>1599</v>
      </c>
      <c r="G1347" s="216"/>
      <c r="H1347" s="220">
        <v>-3</v>
      </c>
      <c r="I1347" s="221"/>
      <c r="J1347" s="216"/>
      <c r="K1347" s="216"/>
      <c r="L1347" s="222"/>
      <c r="M1347" s="223"/>
      <c r="N1347" s="224"/>
      <c r="O1347" s="224"/>
      <c r="P1347" s="224"/>
      <c r="Q1347" s="224"/>
      <c r="R1347" s="224"/>
      <c r="S1347" s="224"/>
      <c r="T1347" s="225"/>
      <c r="AT1347" s="226" t="s">
        <v>198</v>
      </c>
      <c r="AU1347" s="226" t="s">
        <v>80</v>
      </c>
      <c r="AV1347" s="12" t="s">
        <v>80</v>
      </c>
      <c r="AW1347" s="12" t="s">
        <v>33</v>
      </c>
      <c r="AX1347" s="12" t="s">
        <v>69</v>
      </c>
      <c r="AY1347" s="226" t="s">
        <v>189</v>
      </c>
    </row>
    <row r="1348" spans="2:51" s="13" customFormat="1" ht="13.5">
      <c r="B1348" s="227"/>
      <c r="C1348" s="228"/>
      <c r="D1348" s="217" t="s">
        <v>198</v>
      </c>
      <c r="E1348" s="242" t="s">
        <v>21</v>
      </c>
      <c r="F1348" s="243" t="s">
        <v>200</v>
      </c>
      <c r="G1348" s="228"/>
      <c r="H1348" s="244">
        <v>-3</v>
      </c>
      <c r="I1348" s="233"/>
      <c r="J1348" s="228"/>
      <c r="K1348" s="228"/>
      <c r="L1348" s="234"/>
      <c r="M1348" s="235"/>
      <c r="N1348" s="236"/>
      <c r="O1348" s="236"/>
      <c r="P1348" s="236"/>
      <c r="Q1348" s="236"/>
      <c r="R1348" s="236"/>
      <c r="S1348" s="236"/>
      <c r="T1348" s="237"/>
      <c r="AT1348" s="238" t="s">
        <v>198</v>
      </c>
      <c r="AU1348" s="238" t="s">
        <v>80</v>
      </c>
      <c r="AV1348" s="13" t="s">
        <v>115</v>
      </c>
      <c r="AW1348" s="13" t="s">
        <v>33</v>
      </c>
      <c r="AX1348" s="13" t="s">
        <v>69</v>
      </c>
      <c r="AY1348" s="238" t="s">
        <v>189</v>
      </c>
    </row>
    <row r="1349" spans="2:51" s="14" customFormat="1" ht="13.5">
      <c r="B1349" s="245"/>
      <c r="C1349" s="246"/>
      <c r="D1349" s="217" t="s">
        <v>198</v>
      </c>
      <c r="E1349" s="280" t="s">
        <v>21</v>
      </c>
      <c r="F1349" s="281" t="s">
        <v>239</v>
      </c>
      <c r="G1349" s="246"/>
      <c r="H1349" s="282">
        <v>82.5</v>
      </c>
      <c r="I1349" s="250"/>
      <c r="J1349" s="246"/>
      <c r="K1349" s="246"/>
      <c r="L1349" s="251"/>
      <c r="M1349" s="252"/>
      <c r="N1349" s="253"/>
      <c r="O1349" s="253"/>
      <c r="P1349" s="253"/>
      <c r="Q1349" s="253"/>
      <c r="R1349" s="253"/>
      <c r="S1349" s="253"/>
      <c r="T1349" s="254"/>
      <c r="AT1349" s="255" t="s">
        <v>198</v>
      </c>
      <c r="AU1349" s="255" t="s">
        <v>80</v>
      </c>
      <c r="AV1349" s="14" t="s">
        <v>196</v>
      </c>
      <c r="AW1349" s="14" t="s">
        <v>33</v>
      </c>
      <c r="AX1349" s="14" t="s">
        <v>69</v>
      </c>
      <c r="AY1349" s="255" t="s">
        <v>189</v>
      </c>
    </row>
    <row r="1350" spans="2:51" s="12" customFormat="1" ht="13.5">
      <c r="B1350" s="215"/>
      <c r="C1350" s="216"/>
      <c r="D1350" s="229" t="s">
        <v>198</v>
      </c>
      <c r="E1350" s="239" t="s">
        <v>21</v>
      </c>
      <c r="F1350" s="240" t="s">
        <v>1600</v>
      </c>
      <c r="G1350" s="216"/>
      <c r="H1350" s="241">
        <v>86.625</v>
      </c>
      <c r="I1350" s="221"/>
      <c r="J1350" s="216"/>
      <c r="K1350" s="216"/>
      <c r="L1350" s="222"/>
      <c r="M1350" s="223"/>
      <c r="N1350" s="224"/>
      <c r="O1350" s="224"/>
      <c r="P1350" s="224"/>
      <c r="Q1350" s="224"/>
      <c r="R1350" s="224"/>
      <c r="S1350" s="224"/>
      <c r="T1350" s="225"/>
      <c r="AT1350" s="226" t="s">
        <v>198</v>
      </c>
      <c r="AU1350" s="226" t="s">
        <v>80</v>
      </c>
      <c r="AV1350" s="12" t="s">
        <v>80</v>
      </c>
      <c r="AW1350" s="12" t="s">
        <v>33</v>
      </c>
      <c r="AX1350" s="12" t="s">
        <v>76</v>
      </c>
      <c r="AY1350" s="226" t="s">
        <v>189</v>
      </c>
    </row>
    <row r="1351" spans="2:65" s="1" customFormat="1" ht="22.5" customHeight="1">
      <c r="B1351" s="42"/>
      <c r="C1351" s="256" t="s">
        <v>1601</v>
      </c>
      <c r="D1351" s="256" t="s">
        <v>293</v>
      </c>
      <c r="E1351" s="257" t="s">
        <v>1602</v>
      </c>
      <c r="F1351" s="258" t="s">
        <v>1603</v>
      </c>
      <c r="G1351" s="259" t="s">
        <v>194</v>
      </c>
      <c r="H1351" s="260">
        <v>30.6</v>
      </c>
      <c r="I1351" s="261"/>
      <c r="J1351" s="262">
        <f>ROUND(I1351*H1351,2)</f>
        <v>0</v>
      </c>
      <c r="K1351" s="258" t="s">
        <v>195</v>
      </c>
      <c r="L1351" s="263"/>
      <c r="M1351" s="264" t="s">
        <v>21</v>
      </c>
      <c r="N1351" s="265" t="s">
        <v>40</v>
      </c>
      <c r="O1351" s="43"/>
      <c r="P1351" s="212">
        <f>O1351*H1351</f>
        <v>0</v>
      </c>
      <c r="Q1351" s="212">
        <v>0.0018</v>
      </c>
      <c r="R1351" s="212">
        <f>Q1351*H1351</f>
        <v>0.055080000000000004</v>
      </c>
      <c r="S1351" s="212">
        <v>0</v>
      </c>
      <c r="T1351" s="213">
        <f>S1351*H1351</f>
        <v>0</v>
      </c>
      <c r="AR1351" s="25" t="s">
        <v>355</v>
      </c>
      <c r="AT1351" s="25" t="s">
        <v>293</v>
      </c>
      <c r="AU1351" s="25" t="s">
        <v>80</v>
      </c>
      <c r="AY1351" s="25" t="s">
        <v>189</v>
      </c>
      <c r="BE1351" s="214">
        <f>IF(N1351="základní",J1351,0)</f>
        <v>0</v>
      </c>
      <c r="BF1351" s="214">
        <f>IF(N1351="snížená",J1351,0)</f>
        <v>0</v>
      </c>
      <c r="BG1351" s="214">
        <f>IF(N1351="zákl. přenesená",J1351,0)</f>
        <v>0</v>
      </c>
      <c r="BH1351" s="214">
        <f>IF(N1351="sníž. přenesená",J1351,0)</f>
        <v>0</v>
      </c>
      <c r="BI1351" s="214">
        <f>IF(N1351="nulová",J1351,0)</f>
        <v>0</v>
      </c>
      <c r="BJ1351" s="25" t="s">
        <v>76</v>
      </c>
      <c r="BK1351" s="214">
        <f>ROUND(I1351*H1351,2)</f>
        <v>0</v>
      </c>
      <c r="BL1351" s="25" t="s">
        <v>271</v>
      </c>
      <c r="BM1351" s="25" t="s">
        <v>1604</v>
      </c>
    </row>
    <row r="1352" spans="2:51" s="15" customFormat="1" ht="13.5">
      <c r="B1352" s="283"/>
      <c r="C1352" s="284"/>
      <c r="D1352" s="217" t="s">
        <v>198</v>
      </c>
      <c r="E1352" s="285" t="s">
        <v>21</v>
      </c>
      <c r="F1352" s="286" t="s">
        <v>1579</v>
      </c>
      <c r="G1352" s="284"/>
      <c r="H1352" s="287" t="s">
        <v>21</v>
      </c>
      <c r="I1352" s="288"/>
      <c r="J1352" s="284"/>
      <c r="K1352" s="284"/>
      <c r="L1352" s="289"/>
      <c r="M1352" s="290"/>
      <c r="N1352" s="291"/>
      <c r="O1352" s="291"/>
      <c r="P1352" s="291"/>
      <c r="Q1352" s="291"/>
      <c r="R1352" s="291"/>
      <c r="S1352" s="291"/>
      <c r="T1352" s="292"/>
      <c r="AT1352" s="293" t="s">
        <v>198</v>
      </c>
      <c r="AU1352" s="293" t="s">
        <v>80</v>
      </c>
      <c r="AV1352" s="15" t="s">
        <v>76</v>
      </c>
      <c r="AW1352" s="15" t="s">
        <v>33</v>
      </c>
      <c r="AX1352" s="15" t="s">
        <v>69</v>
      </c>
      <c r="AY1352" s="293" t="s">
        <v>189</v>
      </c>
    </row>
    <row r="1353" spans="2:51" s="12" customFormat="1" ht="13.5">
      <c r="B1353" s="215"/>
      <c r="C1353" s="216"/>
      <c r="D1353" s="217" t="s">
        <v>198</v>
      </c>
      <c r="E1353" s="218" t="s">
        <v>21</v>
      </c>
      <c r="F1353" s="219" t="s">
        <v>1580</v>
      </c>
      <c r="G1353" s="216"/>
      <c r="H1353" s="220">
        <v>30</v>
      </c>
      <c r="I1353" s="221"/>
      <c r="J1353" s="216"/>
      <c r="K1353" s="216"/>
      <c r="L1353" s="222"/>
      <c r="M1353" s="223"/>
      <c r="N1353" s="224"/>
      <c r="O1353" s="224"/>
      <c r="P1353" s="224"/>
      <c r="Q1353" s="224"/>
      <c r="R1353" s="224"/>
      <c r="S1353" s="224"/>
      <c r="T1353" s="225"/>
      <c r="AT1353" s="226" t="s">
        <v>198</v>
      </c>
      <c r="AU1353" s="226" t="s">
        <v>80</v>
      </c>
      <c r="AV1353" s="12" t="s">
        <v>80</v>
      </c>
      <c r="AW1353" s="12" t="s">
        <v>33</v>
      </c>
      <c r="AX1353" s="12" t="s">
        <v>69</v>
      </c>
      <c r="AY1353" s="226" t="s">
        <v>189</v>
      </c>
    </row>
    <row r="1354" spans="2:51" s="14" customFormat="1" ht="13.5">
      <c r="B1354" s="245"/>
      <c r="C1354" s="246"/>
      <c r="D1354" s="217" t="s">
        <v>198</v>
      </c>
      <c r="E1354" s="280" t="s">
        <v>21</v>
      </c>
      <c r="F1354" s="281" t="s">
        <v>239</v>
      </c>
      <c r="G1354" s="246"/>
      <c r="H1354" s="282">
        <v>30</v>
      </c>
      <c r="I1354" s="250"/>
      <c r="J1354" s="246"/>
      <c r="K1354" s="246"/>
      <c r="L1354" s="251"/>
      <c r="M1354" s="252"/>
      <c r="N1354" s="253"/>
      <c r="O1354" s="253"/>
      <c r="P1354" s="253"/>
      <c r="Q1354" s="253"/>
      <c r="R1354" s="253"/>
      <c r="S1354" s="253"/>
      <c r="T1354" s="254"/>
      <c r="AT1354" s="255" t="s">
        <v>198</v>
      </c>
      <c r="AU1354" s="255" t="s">
        <v>80</v>
      </c>
      <c r="AV1354" s="14" t="s">
        <v>196</v>
      </c>
      <c r="AW1354" s="14" t="s">
        <v>33</v>
      </c>
      <c r="AX1354" s="14" t="s">
        <v>69</v>
      </c>
      <c r="AY1354" s="255" t="s">
        <v>189</v>
      </c>
    </row>
    <row r="1355" spans="2:51" s="12" customFormat="1" ht="13.5">
      <c r="B1355" s="215"/>
      <c r="C1355" s="216"/>
      <c r="D1355" s="229" t="s">
        <v>198</v>
      </c>
      <c r="E1355" s="239" t="s">
        <v>21</v>
      </c>
      <c r="F1355" s="240" t="s">
        <v>1605</v>
      </c>
      <c r="G1355" s="216"/>
      <c r="H1355" s="241">
        <v>30.6</v>
      </c>
      <c r="I1355" s="221"/>
      <c r="J1355" s="216"/>
      <c r="K1355" s="216"/>
      <c r="L1355" s="222"/>
      <c r="M1355" s="223"/>
      <c r="N1355" s="224"/>
      <c r="O1355" s="224"/>
      <c r="P1355" s="224"/>
      <c r="Q1355" s="224"/>
      <c r="R1355" s="224"/>
      <c r="S1355" s="224"/>
      <c r="T1355" s="225"/>
      <c r="AT1355" s="226" t="s">
        <v>198</v>
      </c>
      <c r="AU1355" s="226" t="s">
        <v>80</v>
      </c>
      <c r="AV1355" s="12" t="s">
        <v>80</v>
      </c>
      <c r="AW1355" s="12" t="s">
        <v>33</v>
      </c>
      <c r="AX1355" s="12" t="s">
        <v>76</v>
      </c>
      <c r="AY1355" s="226" t="s">
        <v>189</v>
      </c>
    </row>
    <row r="1356" spans="2:65" s="1" customFormat="1" ht="22.5" customHeight="1">
      <c r="B1356" s="42"/>
      <c r="C1356" s="203" t="s">
        <v>1606</v>
      </c>
      <c r="D1356" s="203" t="s">
        <v>191</v>
      </c>
      <c r="E1356" s="204" t="s">
        <v>1607</v>
      </c>
      <c r="F1356" s="205" t="s">
        <v>1608</v>
      </c>
      <c r="G1356" s="206" t="s">
        <v>235</v>
      </c>
      <c r="H1356" s="207">
        <v>141</v>
      </c>
      <c r="I1356" s="208"/>
      <c r="J1356" s="209">
        <f>ROUND(I1356*H1356,2)</f>
        <v>0</v>
      </c>
      <c r="K1356" s="205" t="s">
        <v>195</v>
      </c>
      <c r="L1356" s="62"/>
      <c r="M1356" s="210" t="s">
        <v>21</v>
      </c>
      <c r="N1356" s="211" t="s">
        <v>40</v>
      </c>
      <c r="O1356" s="43"/>
      <c r="P1356" s="212">
        <f>O1356*H1356</f>
        <v>0</v>
      </c>
      <c r="Q1356" s="212">
        <v>0</v>
      </c>
      <c r="R1356" s="212">
        <f>Q1356*H1356</f>
        <v>0</v>
      </c>
      <c r="S1356" s="212">
        <v>0</v>
      </c>
      <c r="T1356" s="213">
        <f>S1356*H1356</f>
        <v>0</v>
      </c>
      <c r="AR1356" s="25" t="s">
        <v>271</v>
      </c>
      <c r="AT1356" s="25" t="s">
        <v>191</v>
      </c>
      <c r="AU1356" s="25" t="s">
        <v>80</v>
      </c>
      <c r="AY1356" s="25" t="s">
        <v>189</v>
      </c>
      <c r="BE1356" s="214">
        <f>IF(N1356="základní",J1356,0)</f>
        <v>0</v>
      </c>
      <c r="BF1356" s="214">
        <f>IF(N1356="snížená",J1356,0)</f>
        <v>0</v>
      </c>
      <c r="BG1356" s="214">
        <f>IF(N1356="zákl. přenesená",J1356,0)</f>
        <v>0</v>
      </c>
      <c r="BH1356" s="214">
        <f>IF(N1356="sníž. přenesená",J1356,0)</f>
        <v>0</v>
      </c>
      <c r="BI1356" s="214">
        <f>IF(N1356="nulová",J1356,0)</f>
        <v>0</v>
      </c>
      <c r="BJ1356" s="25" t="s">
        <v>76</v>
      </c>
      <c r="BK1356" s="214">
        <f>ROUND(I1356*H1356,2)</f>
        <v>0</v>
      </c>
      <c r="BL1356" s="25" t="s">
        <v>271</v>
      </c>
      <c r="BM1356" s="25" t="s">
        <v>1609</v>
      </c>
    </row>
    <row r="1357" spans="2:51" s="12" customFormat="1" ht="13.5">
      <c r="B1357" s="215"/>
      <c r="C1357" s="216"/>
      <c r="D1357" s="217" t="s">
        <v>198</v>
      </c>
      <c r="E1357" s="218" t="s">
        <v>21</v>
      </c>
      <c r="F1357" s="219" t="s">
        <v>1610</v>
      </c>
      <c r="G1357" s="216"/>
      <c r="H1357" s="220">
        <v>141</v>
      </c>
      <c r="I1357" s="221"/>
      <c r="J1357" s="216"/>
      <c r="K1357" s="216"/>
      <c r="L1357" s="222"/>
      <c r="M1357" s="223"/>
      <c r="N1357" s="224"/>
      <c r="O1357" s="224"/>
      <c r="P1357" s="224"/>
      <c r="Q1357" s="224"/>
      <c r="R1357" s="224"/>
      <c r="S1357" s="224"/>
      <c r="T1357" s="225"/>
      <c r="AT1357" s="226" t="s">
        <v>198</v>
      </c>
      <c r="AU1357" s="226" t="s">
        <v>80</v>
      </c>
      <c r="AV1357" s="12" t="s">
        <v>80</v>
      </c>
      <c r="AW1357" s="12" t="s">
        <v>33</v>
      </c>
      <c r="AX1357" s="12" t="s">
        <v>69</v>
      </c>
      <c r="AY1357" s="226" t="s">
        <v>189</v>
      </c>
    </row>
    <row r="1358" spans="2:51" s="13" customFormat="1" ht="13.5">
      <c r="B1358" s="227"/>
      <c r="C1358" s="228"/>
      <c r="D1358" s="229" t="s">
        <v>198</v>
      </c>
      <c r="E1358" s="230" t="s">
        <v>21</v>
      </c>
      <c r="F1358" s="231" t="s">
        <v>200</v>
      </c>
      <c r="G1358" s="228"/>
      <c r="H1358" s="232">
        <v>141</v>
      </c>
      <c r="I1358" s="233"/>
      <c r="J1358" s="228"/>
      <c r="K1358" s="228"/>
      <c r="L1358" s="234"/>
      <c r="M1358" s="235"/>
      <c r="N1358" s="236"/>
      <c r="O1358" s="236"/>
      <c r="P1358" s="236"/>
      <c r="Q1358" s="236"/>
      <c r="R1358" s="236"/>
      <c r="S1358" s="236"/>
      <c r="T1358" s="237"/>
      <c r="AT1358" s="238" t="s">
        <v>198</v>
      </c>
      <c r="AU1358" s="238" t="s">
        <v>80</v>
      </c>
      <c r="AV1358" s="13" t="s">
        <v>115</v>
      </c>
      <c r="AW1358" s="13" t="s">
        <v>33</v>
      </c>
      <c r="AX1358" s="13" t="s">
        <v>76</v>
      </c>
      <c r="AY1358" s="238" t="s">
        <v>189</v>
      </c>
    </row>
    <row r="1359" spans="2:65" s="1" customFormat="1" ht="22.5" customHeight="1">
      <c r="B1359" s="42"/>
      <c r="C1359" s="256" t="s">
        <v>1611</v>
      </c>
      <c r="D1359" s="256" t="s">
        <v>293</v>
      </c>
      <c r="E1359" s="257" t="s">
        <v>1612</v>
      </c>
      <c r="F1359" s="258" t="s">
        <v>1613</v>
      </c>
      <c r="G1359" s="259" t="s">
        <v>431</v>
      </c>
      <c r="H1359" s="260">
        <v>145</v>
      </c>
      <c r="I1359" s="261"/>
      <c r="J1359" s="262">
        <f>ROUND(I1359*H1359,2)</f>
        <v>0</v>
      </c>
      <c r="K1359" s="258" t="s">
        <v>195</v>
      </c>
      <c r="L1359" s="263"/>
      <c r="M1359" s="264" t="s">
        <v>21</v>
      </c>
      <c r="N1359" s="265" t="s">
        <v>40</v>
      </c>
      <c r="O1359" s="43"/>
      <c r="P1359" s="212">
        <f>O1359*H1359</f>
        <v>0</v>
      </c>
      <c r="Q1359" s="212">
        <v>0.0015</v>
      </c>
      <c r="R1359" s="212">
        <f>Q1359*H1359</f>
        <v>0.2175</v>
      </c>
      <c r="S1359" s="212">
        <v>0</v>
      </c>
      <c r="T1359" s="213">
        <f>S1359*H1359</f>
        <v>0</v>
      </c>
      <c r="AR1359" s="25" t="s">
        <v>355</v>
      </c>
      <c r="AT1359" s="25" t="s">
        <v>293</v>
      </c>
      <c r="AU1359" s="25" t="s">
        <v>80</v>
      </c>
      <c r="AY1359" s="25" t="s">
        <v>189</v>
      </c>
      <c r="BE1359" s="214">
        <f>IF(N1359="základní",J1359,0)</f>
        <v>0</v>
      </c>
      <c r="BF1359" s="214">
        <f>IF(N1359="snížená",J1359,0)</f>
        <v>0</v>
      </c>
      <c r="BG1359" s="214">
        <f>IF(N1359="zákl. přenesená",J1359,0)</f>
        <v>0</v>
      </c>
      <c r="BH1359" s="214">
        <f>IF(N1359="sníž. přenesená",J1359,0)</f>
        <v>0</v>
      </c>
      <c r="BI1359" s="214">
        <f>IF(N1359="nulová",J1359,0)</f>
        <v>0</v>
      </c>
      <c r="BJ1359" s="25" t="s">
        <v>76</v>
      </c>
      <c r="BK1359" s="214">
        <f>ROUND(I1359*H1359,2)</f>
        <v>0</v>
      </c>
      <c r="BL1359" s="25" t="s">
        <v>271</v>
      </c>
      <c r="BM1359" s="25" t="s">
        <v>1614</v>
      </c>
    </row>
    <row r="1360" spans="2:51" s="12" customFormat="1" ht="13.5">
      <c r="B1360" s="215"/>
      <c r="C1360" s="216"/>
      <c r="D1360" s="229" t="s">
        <v>198</v>
      </c>
      <c r="E1360" s="239" t="s">
        <v>21</v>
      </c>
      <c r="F1360" s="240" t="s">
        <v>1615</v>
      </c>
      <c r="G1360" s="216"/>
      <c r="H1360" s="241">
        <v>145</v>
      </c>
      <c r="I1360" s="221"/>
      <c r="J1360" s="216"/>
      <c r="K1360" s="216"/>
      <c r="L1360" s="222"/>
      <c r="M1360" s="223"/>
      <c r="N1360" s="224"/>
      <c r="O1360" s="224"/>
      <c r="P1360" s="224"/>
      <c r="Q1360" s="224"/>
      <c r="R1360" s="224"/>
      <c r="S1360" s="224"/>
      <c r="T1360" s="225"/>
      <c r="AT1360" s="226" t="s">
        <v>198</v>
      </c>
      <c r="AU1360" s="226" t="s">
        <v>80</v>
      </c>
      <c r="AV1360" s="12" t="s">
        <v>80</v>
      </c>
      <c r="AW1360" s="12" t="s">
        <v>33</v>
      </c>
      <c r="AX1360" s="12" t="s">
        <v>76</v>
      </c>
      <c r="AY1360" s="226" t="s">
        <v>189</v>
      </c>
    </row>
    <row r="1361" spans="2:65" s="1" customFormat="1" ht="22.5" customHeight="1">
      <c r="B1361" s="42"/>
      <c r="C1361" s="203" t="s">
        <v>1616</v>
      </c>
      <c r="D1361" s="203" t="s">
        <v>191</v>
      </c>
      <c r="E1361" s="204" t="s">
        <v>1617</v>
      </c>
      <c r="F1361" s="205" t="s">
        <v>1618</v>
      </c>
      <c r="G1361" s="206" t="s">
        <v>284</v>
      </c>
      <c r="H1361" s="207">
        <v>9.627</v>
      </c>
      <c r="I1361" s="208"/>
      <c r="J1361" s="209">
        <f>ROUND(I1361*H1361,2)</f>
        <v>0</v>
      </c>
      <c r="K1361" s="205" t="s">
        <v>195</v>
      </c>
      <c r="L1361" s="62"/>
      <c r="M1361" s="210" t="s">
        <v>21</v>
      </c>
      <c r="N1361" s="211" t="s">
        <v>40</v>
      </c>
      <c r="O1361" s="43"/>
      <c r="P1361" s="212">
        <f>O1361*H1361</f>
        <v>0</v>
      </c>
      <c r="Q1361" s="212">
        <v>0</v>
      </c>
      <c r="R1361" s="212">
        <f>Q1361*H1361</f>
        <v>0</v>
      </c>
      <c r="S1361" s="212">
        <v>0</v>
      </c>
      <c r="T1361" s="213">
        <f>S1361*H1361</f>
        <v>0</v>
      </c>
      <c r="AR1361" s="25" t="s">
        <v>271</v>
      </c>
      <c r="AT1361" s="25" t="s">
        <v>191</v>
      </c>
      <c r="AU1361" s="25" t="s">
        <v>80</v>
      </c>
      <c r="AY1361" s="25" t="s">
        <v>189</v>
      </c>
      <c r="BE1361" s="214">
        <f>IF(N1361="základní",J1361,0)</f>
        <v>0</v>
      </c>
      <c r="BF1361" s="214">
        <f>IF(N1361="snížená",J1361,0)</f>
        <v>0</v>
      </c>
      <c r="BG1361" s="214">
        <f>IF(N1361="zákl. přenesená",J1361,0)</f>
        <v>0</v>
      </c>
      <c r="BH1361" s="214">
        <f>IF(N1361="sníž. přenesená",J1361,0)</f>
        <v>0</v>
      </c>
      <c r="BI1361" s="214">
        <f>IF(N1361="nulová",J1361,0)</f>
        <v>0</v>
      </c>
      <c r="BJ1361" s="25" t="s">
        <v>76</v>
      </c>
      <c r="BK1361" s="214">
        <f>ROUND(I1361*H1361,2)</f>
        <v>0</v>
      </c>
      <c r="BL1361" s="25" t="s">
        <v>271</v>
      </c>
      <c r="BM1361" s="25" t="s">
        <v>1619</v>
      </c>
    </row>
    <row r="1362" spans="2:63" s="11" customFormat="1" ht="29.85" customHeight="1">
      <c r="B1362" s="186"/>
      <c r="C1362" s="187"/>
      <c r="D1362" s="200" t="s">
        <v>68</v>
      </c>
      <c r="E1362" s="201" t="s">
        <v>1620</v>
      </c>
      <c r="F1362" s="201" t="s">
        <v>1621</v>
      </c>
      <c r="G1362" s="187"/>
      <c r="H1362" s="187"/>
      <c r="I1362" s="190"/>
      <c r="J1362" s="202">
        <f>BK1362</f>
        <v>0</v>
      </c>
      <c r="K1362" s="187"/>
      <c r="L1362" s="192"/>
      <c r="M1362" s="193"/>
      <c r="N1362" s="194"/>
      <c r="O1362" s="194"/>
      <c r="P1362" s="195">
        <f>SUM(P1363:P1368)</f>
        <v>0</v>
      </c>
      <c r="Q1362" s="194"/>
      <c r="R1362" s="195">
        <f>SUM(R1363:R1368)</f>
        <v>0.6592995</v>
      </c>
      <c r="S1362" s="194"/>
      <c r="T1362" s="196">
        <f>SUM(T1363:T1368)</f>
        <v>0</v>
      </c>
      <c r="AR1362" s="197" t="s">
        <v>80</v>
      </c>
      <c r="AT1362" s="198" t="s">
        <v>68</v>
      </c>
      <c r="AU1362" s="198" t="s">
        <v>76</v>
      </c>
      <c r="AY1362" s="197" t="s">
        <v>189</v>
      </c>
      <c r="BK1362" s="199">
        <f>SUM(BK1363:BK1368)</f>
        <v>0</v>
      </c>
    </row>
    <row r="1363" spans="2:65" s="1" customFormat="1" ht="22.5" customHeight="1">
      <c r="B1363" s="42"/>
      <c r="C1363" s="203" t="s">
        <v>1622</v>
      </c>
      <c r="D1363" s="203" t="s">
        <v>191</v>
      </c>
      <c r="E1363" s="204" t="s">
        <v>1623</v>
      </c>
      <c r="F1363" s="205" t="s">
        <v>1624</v>
      </c>
      <c r="G1363" s="206" t="s">
        <v>194</v>
      </c>
      <c r="H1363" s="207">
        <v>6.57</v>
      </c>
      <c r="I1363" s="208"/>
      <c r="J1363" s="209">
        <f>ROUND(I1363*H1363,2)</f>
        <v>0</v>
      </c>
      <c r="K1363" s="205" t="s">
        <v>195</v>
      </c>
      <c r="L1363" s="62"/>
      <c r="M1363" s="210" t="s">
        <v>21</v>
      </c>
      <c r="N1363" s="211" t="s">
        <v>40</v>
      </c>
      <c r="O1363" s="43"/>
      <c r="P1363" s="212">
        <f>O1363*H1363</f>
        <v>0</v>
      </c>
      <c r="Q1363" s="212">
        <v>0.10035</v>
      </c>
      <c r="R1363" s="212">
        <f>Q1363*H1363</f>
        <v>0.6592995</v>
      </c>
      <c r="S1363" s="212">
        <v>0</v>
      </c>
      <c r="T1363" s="213">
        <f>S1363*H1363</f>
        <v>0</v>
      </c>
      <c r="AR1363" s="25" t="s">
        <v>271</v>
      </c>
      <c r="AT1363" s="25" t="s">
        <v>191</v>
      </c>
      <c r="AU1363" s="25" t="s">
        <v>80</v>
      </c>
      <c r="AY1363" s="25" t="s">
        <v>189</v>
      </c>
      <c r="BE1363" s="214">
        <f>IF(N1363="základní",J1363,0)</f>
        <v>0</v>
      </c>
      <c r="BF1363" s="214">
        <f>IF(N1363="snížená",J1363,0)</f>
        <v>0</v>
      </c>
      <c r="BG1363" s="214">
        <f>IF(N1363="zákl. přenesená",J1363,0)</f>
        <v>0</v>
      </c>
      <c r="BH1363" s="214">
        <f>IF(N1363="sníž. přenesená",J1363,0)</f>
        <v>0</v>
      </c>
      <c r="BI1363" s="214">
        <f>IF(N1363="nulová",J1363,0)</f>
        <v>0</v>
      </c>
      <c r="BJ1363" s="25" t="s">
        <v>76</v>
      </c>
      <c r="BK1363" s="214">
        <f>ROUND(I1363*H1363,2)</f>
        <v>0</v>
      </c>
      <c r="BL1363" s="25" t="s">
        <v>271</v>
      </c>
      <c r="BM1363" s="25" t="s">
        <v>1625</v>
      </c>
    </row>
    <row r="1364" spans="2:51" s="12" customFormat="1" ht="13.5">
      <c r="B1364" s="215"/>
      <c r="C1364" s="216"/>
      <c r="D1364" s="217" t="s">
        <v>198</v>
      </c>
      <c r="E1364" s="218" t="s">
        <v>21</v>
      </c>
      <c r="F1364" s="219" t="s">
        <v>1626</v>
      </c>
      <c r="G1364" s="216"/>
      <c r="H1364" s="220">
        <v>1.02</v>
      </c>
      <c r="I1364" s="221"/>
      <c r="J1364" s="216"/>
      <c r="K1364" s="216"/>
      <c r="L1364" s="222"/>
      <c r="M1364" s="223"/>
      <c r="N1364" s="224"/>
      <c r="O1364" s="224"/>
      <c r="P1364" s="224"/>
      <c r="Q1364" s="224"/>
      <c r="R1364" s="224"/>
      <c r="S1364" s="224"/>
      <c r="T1364" s="225"/>
      <c r="AT1364" s="226" t="s">
        <v>198</v>
      </c>
      <c r="AU1364" s="226" t="s">
        <v>80</v>
      </c>
      <c r="AV1364" s="12" t="s">
        <v>80</v>
      </c>
      <c r="AW1364" s="12" t="s">
        <v>33</v>
      </c>
      <c r="AX1364" s="12" t="s">
        <v>69</v>
      </c>
      <c r="AY1364" s="226" t="s">
        <v>189</v>
      </c>
    </row>
    <row r="1365" spans="2:51" s="12" customFormat="1" ht="13.5">
      <c r="B1365" s="215"/>
      <c r="C1365" s="216"/>
      <c r="D1365" s="217" t="s">
        <v>198</v>
      </c>
      <c r="E1365" s="218" t="s">
        <v>21</v>
      </c>
      <c r="F1365" s="219" t="s">
        <v>1627</v>
      </c>
      <c r="G1365" s="216"/>
      <c r="H1365" s="220">
        <v>2.4</v>
      </c>
      <c r="I1365" s="221"/>
      <c r="J1365" s="216"/>
      <c r="K1365" s="216"/>
      <c r="L1365" s="222"/>
      <c r="M1365" s="223"/>
      <c r="N1365" s="224"/>
      <c r="O1365" s="224"/>
      <c r="P1365" s="224"/>
      <c r="Q1365" s="224"/>
      <c r="R1365" s="224"/>
      <c r="S1365" s="224"/>
      <c r="T1365" s="225"/>
      <c r="AT1365" s="226" t="s">
        <v>198</v>
      </c>
      <c r="AU1365" s="226" t="s">
        <v>80</v>
      </c>
      <c r="AV1365" s="12" t="s">
        <v>80</v>
      </c>
      <c r="AW1365" s="12" t="s">
        <v>33</v>
      </c>
      <c r="AX1365" s="12" t="s">
        <v>69</v>
      </c>
      <c r="AY1365" s="226" t="s">
        <v>189</v>
      </c>
    </row>
    <row r="1366" spans="2:51" s="12" customFormat="1" ht="13.5">
      <c r="B1366" s="215"/>
      <c r="C1366" s="216"/>
      <c r="D1366" s="217" t="s">
        <v>198</v>
      </c>
      <c r="E1366" s="218" t="s">
        <v>21</v>
      </c>
      <c r="F1366" s="219" t="s">
        <v>1628</v>
      </c>
      <c r="G1366" s="216"/>
      <c r="H1366" s="220">
        <v>3.15</v>
      </c>
      <c r="I1366" s="221"/>
      <c r="J1366" s="216"/>
      <c r="K1366" s="216"/>
      <c r="L1366" s="222"/>
      <c r="M1366" s="223"/>
      <c r="N1366" s="224"/>
      <c r="O1366" s="224"/>
      <c r="P1366" s="224"/>
      <c r="Q1366" s="224"/>
      <c r="R1366" s="224"/>
      <c r="S1366" s="224"/>
      <c r="T1366" s="225"/>
      <c r="AT1366" s="226" t="s">
        <v>198</v>
      </c>
      <c r="AU1366" s="226" t="s">
        <v>80</v>
      </c>
      <c r="AV1366" s="12" t="s">
        <v>80</v>
      </c>
      <c r="AW1366" s="12" t="s">
        <v>33</v>
      </c>
      <c r="AX1366" s="12" t="s">
        <v>69</v>
      </c>
      <c r="AY1366" s="226" t="s">
        <v>189</v>
      </c>
    </row>
    <row r="1367" spans="2:51" s="13" customFormat="1" ht="13.5">
      <c r="B1367" s="227"/>
      <c r="C1367" s="228"/>
      <c r="D1367" s="229" t="s">
        <v>198</v>
      </c>
      <c r="E1367" s="230" t="s">
        <v>21</v>
      </c>
      <c r="F1367" s="231" t="s">
        <v>200</v>
      </c>
      <c r="G1367" s="228"/>
      <c r="H1367" s="232">
        <v>6.57</v>
      </c>
      <c r="I1367" s="233"/>
      <c r="J1367" s="228"/>
      <c r="K1367" s="228"/>
      <c r="L1367" s="234"/>
      <c r="M1367" s="235"/>
      <c r="N1367" s="236"/>
      <c r="O1367" s="236"/>
      <c r="P1367" s="236"/>
      <c r="Q1367" s="236"/>
      <c r="R1367" s="236"/>
      <c r="S1367" s="236"/>
      <c r="T1367" s="237"/>
      <c r="AT1367" s="238" t="s">
        <v>198</v>
      </c>
      <c r="AU1367" s="238" t="s">
        <v>80</v>
      </c>
      <c r="AV1367" s="13" t="s">
        <v>115</v>
      </c>
      <c r="AW1367" s="13" t="s">
        <v>33</v>
      </c>
      <c r="AX1367" s="13" t="s">
        <v>76</v>
      </c>
      <c r="AY1367" s="238" t="s">
        <v>189</v>
      </c>
    </row>
    <row r="1368" spans="2:65" s="1" customFormat="1" ht="22.5" customHeight="1">
      <c r="B1368" s="42"/>
      <c r="C1368" s="203" t="s">
        <v>1629</v>
      </c>
      <c r="D1368" s="203" t="s">
        <v>191</v>
      </c>
      <c r="E1368" s="204" t="s">
        <v>1630</v>
      </c>
      <c r="F1368" s="205" t="s">
        <v>1631</v>
      </c>
      <c r="G1368" s="206" t="s">
        <v>284</v>
      </c>
      <c r="H1368" s="207">
        <v>0.659</v>
      </c>
      <c r="I1368" s="208"/>
      <c r="J1368" s="209">
        <f>ROUND(I1368*H1368,2)</f>
        <v>0</v>
      </c>
      <c r="K1368" s="205" t="s">
        <v>195</v>
      </c>
      <c r="L1368" s="62"/>
      <c r="M1368" s="210" t="s">
        <v>21</v>
      </c>
      <c r="N1368" s="211" t="s">
        <v>40</v>
      </c>
      <c r="O1368" s="43"/>
      <c r="P1368" s="212">
        <f>O1368*H1368</f>
        <v>0</v>
      </c>
      <c r="Q1368" s="212">
        <v>0</v>
      </c>
      <c r="R1368" s="212">
        <f>Q1368*H1368</f>
        <v>0</v>
      </c>
      <c r="S1368" s="212">
        <v>0</v>
      </c>
      <c r="T1368" s="213">
        <f>S1368*H1368</f>
        <v>0</v>
      </c>
      <c r="AR1368" s="25" t="s">
        <v>271</v>
      </c>
      <c r="AT1368" s="25" t="s">
        <v>191</v>
      </c>
      <c r="AU1368" s="25" t="s">
        <v>80</v>
      </c>
      <c r="AY1368" s="25" t="s">
        <v>189</v>
      </c>
      <c r="BE1368" s="214">
        <f>IF(N1368="základní",J1368,0)</f>
        <v>0</v>
      </c>
      <c r="BF1368" s="214">
        <f>IF(N1368="snížená",J1368,0)</f>
        <v>0</v>
      </c>
      <c r="BG1368" s="214">
        <f>IF(N1368="zákl. přenesená",J1368,0)</f>
        <v>0</v>
      </c>
      <c r="BH1368" s="214">
        <f>IF(N1368="sníž. přenesená",J1368,0)</f>
        <v>0</v>
      </c>
      <c r="BI1368" s="214">
        <f>IF(N1368="nulová",J1368,0)</f>
        <v>0</v>
      </c>
      <c r="BJ1368" s="25" t="s">
        <v>76</v>
      </c>
      <c r="BK1368" s="214">
        <f>ROUND(I1368*H1368,2)</f>
        <v>0</v>
      </c>
      <c r="BL1368" s="25" t="s">
        <v>271</v>
      </c>
      <c r="BM1368" s="25" t="s">
        <v>1632</v>
      </c>
    </row>
    <row r="1369" spans="2:63" s="11" customFormat="1" ht="29.85" customHeight="1">
      <c r="B1369" s="186"/>
      <c r="C1369" s="187"/>
      <c r="D1369" s="200" t="s">
        <v>68</v>
      </c>
      <c r="E1369" s="201" t="s">
        <v>1633</v>
      </c>
      <c r="F1369" s="201" t="s">
        <v>1634</v>
      </c>
      <c r="G1369" s="187"/>
      <c r="H1369" s="187"/>
      <c r="I1369" s="190"/>
      <c r="J1369" s="202">
        <f>BK1369</f>
        <v>0</v>
      </c>
      <c r="K1369" s="187"/>
      <c r="L1369" s="192"/>
      <c r="M1369" s="193"/>
      <c r="N1369" s="194"/>
      <c r="O1369" s="194"/>
      <c r="P1369" s="195">
        <f>SUM(P1370:P1376)</f>
        <v>0</v>
      </c>
      <c r="Q1369" s="194"/>
      <c r="R1369" s="195">
        <f>SUM(R1370:R1376)</f>
        <v>0.9444</v>
      </c>
      <c r="S1369" s="194"/>
      <c r="T1369" s="196">
        <f>SUM(T1370:T1376)</f>
        <v>0</v>
      </c>
      <c r="AR1369" s="197" t="s">
        <v>80</v>
      </c>
      <c r="AT1369" s="198" t="s">
        <v>68</v>
      </c>
      <c r="AU1369" s="198" t="s">
        <v>76</v>
      </c>
      <c r="AY1369" s="197" t="s">
        <v>189</v>
      </c>
      <c r="BK1369" s="199">
        <f>SUM(BK1370:BK1376)</f>
        <v>0</v>
      </c>
    </row>
    <row r="1370" spans="2:65" s="1" customFormat="1" ht="22.5" customHeight="1">
      <c r="B1370" s="42"/>
      <c r="C1370" s="203" t="s">
        <v>1635</v>
      </c>
      <c r="D1370" s="203" t="s">
        <v>191</v>
      </c>
      <c r="E1370" s="204" t="s">
        <v>1636</v>
      </c>
      <c r="F1370" s="205" t="s">
        <v>1637</v>
      </c>
      <c r="G1370" s="206" t="s">
        <v>194</v>
      </c>
      <c r="H1370" s="207">
        <v>60</v>
      </c>
      <c r="I1370" s="208"/>
      <c r="J1370" s="209">
        <f>ROUND(I1370*H1370,2)</f>
        <v>0</v>
      </c>
      <c r="K1370" s="205" t="s">
        <v>195</v>
      </c>
      <c r="L1370" s="62"/>
      <c r="M1370" s="210" t="s">
        <v>21</v>
      </c>
      <c r="N1370" s="211" t="s">
        <v>40</v>
      </c>
      <c r="O1370" s="43"/>
      <c r="P1370" s="212">
        <f>O1370*H1370</f>
        <v>0</v>
      </c>
      <c r="Q1370" s="212">
        <v>0</v>
      </c>
      <c r="R1370" s="212">
        <f>Q1370*H1370</f>
        <v>0</v>
      </c>
      <c r="S1370" s="212">
        <v>0</v>
      </c>
      <c r="T1370" s="213">
        <f>S1370*H1370</f>
        <v>0</v>
      </c>
      <c r="AR1370" s="25" t="s">
        <v>271</v>
      </c>
      <c r="AT1370" s="25" t="s">
        <v>191</v>
      </c>
      <c r="AU1370" s="25" t="s">
        <v>80</v>
      </c>
      <c r="AY1370" s="25" t="s">
        <v>189</v>
      </c>
      <c r="BE1370" s="214">
        <f>IF(N1370="základní",J1370,0)</f>
        <v>0</v>
      </c>
      <c r="BF1370" s="214">
        <f>IF(N1370="snížená",J1370,0)</f>
        <v>0</v>
      </c>
      <c r="BG1370" s="214">
        <f>IF(N1370="zákl. přenesená",J1370,0)</f>
        <v>0</v>
      </c>
      <c r="BH1370" s="214">
        <f>IF(N1370="sníž. přenesená",J1370,0)</f>
        <v>0</v>
      </c>
      <c r="BI1370" s="214">
        <f>IF(N1370="nulová",J1370,0)</f>
        <v>0</v>
      </c>
      <c r="BJ1370" s="25" t="s">
        <v>76</v>
      </c>
      <c r="BK1370" s="214">
        <f>ROUND(I1370*H1370,2)</f>
        <v>0</v>
      </c>
      <c r="BL1370" s="25" t="s">
        <v>271</v>
      </c>
      <c r="BM1370" s="25" t="s">
        <v>1638</v>
      </c>
    </row>
    <row r="1371" spans="2:51" s="12" customFormat="1" ht="13.5">
      <c r="B1371" s="215"/>
      <c r="C1371" s="216"/>
      <c r="D1371" s="229" t="s">
        <v>198</v>
      </c>
      <c r="E1371" s="239" t="s">
        <v>21</v>
      </c>
      <c r="F1371" s="240" t="s">
        <v>1639</v>
      </c>
      <c r="G1371" s="216"/>
      <c r="H1371" s="241">
        <v>60</v>
      </c>
      <c r="I1371" s="221"/>
      <c r="J1371" s="216"/>
      <c r="K1371" s="216"/>
      <c r="L1371" s="222"/>
      <c r="M1371" s="223"/>
      <c r="N1371" s="224"/>
      <c r="O1371" s="224"/>
      <c r="P1371" s="224"/>
      <c r="Q1371" s="224"/>
      <c r="R1371" s="224"/>
      <c r="S1371" s="224"/>
      <c r="T1371" s="225"/>
      <c r="AT1371" s="226" t="s">
        <v>198</v>
      </c>
      <c r="AU1371" s="226" t="s">
        <v>80</v>
      </c>
      <c r="AV1371" s="12" t="s">
        <v>80</v>
      </c>
      <c r="AW1371" s="12" t="s">
        <v>33</v>
      </c>
      <c r="AX1371" s="12" t="s">
        <v>76</v>
      </c>
      <c r="AY1371" s="226" t="s">
        <v>189</v>
      </c>
    </row>
    <row r="1372" spans="2:65" s="1" customFormat="1" ht="22.5" customHeight="1">
      <c r="B1372" s="42"/>
      <c r="C1372" s="256" t="s">
        <v>1640</v>
      </c>
      <c r="D1372" s="256" t="s">
        <v>293</v>
      </c>
      <c r="E1372" s="257" t="s">
        <v>1641</v>
      </c>
      <c r="F1372" s="258" t="s">
        <v>1642</v>
      </c>
      <c r="G1372" s="259" t="s">
        <v>194</v>
      </c>
      <c r="H1372" s="260">
        <v>64.8</v>
      </c>
      <c r="I1372" s="261"/>
      <c r="J1372" s="262">
        <f>ROUND(I1372*H1372,2)</f>
        <v>0</v>
      </c>
      <c r="K1372" s="258" t="s">
        <v>195</v>
      </c>
      <c r="L1372" s="263"/>
      <c r="M1372" s="264" t="s">
        <v>21</v>
      </c>
      <c r="N1372" s="265" t="s">
        <v>40</v>
      </c>
      <c r="O1372" s="43"/>
      <c r="P1372" s="212">
        <f>O1372*H1372</f>
        <v>0</v>
      </c>
      <c r="Q1372" s="212">
        <v>0.0145</v>
      </c>
      <c r="R1372" s="212">
        <f>Q1372*H1372</f>
        <v>0.9396</v>
      </c>
      <c r="S1372" s="212">
        <v>0</v>
      </c>
      <c r="T1372" s="213">
        <f>S1372*H1372</f>
        <v>0</v>
      </c>
      <c r="AR1372" s="25" t="s">
        <v>355</v>
      </c>
      <c r="AT1372" s="25" t="s">
        <v>293</v>
      </c>
      <c r="AU1372" s="25" t="s">
        <v>80</v>
      </c>
      <c r="AY1372" s="25" t="s">
        <v>189</v>
      </c>
      <c r="BE1372" s="214">
        <f>IF(N1372="základní",J1372,0)</f>
        <v>0</v>
      </c>
      <c r="BF1372" s="214">
        <f>IF(N1372="snížená",J1372,0)</f>
        <v>0</v>
      </c>
      <c r="BG1372" s="214">
        <f>IF(N1372="zákl. přenesená",J1372,0)</f>
        <v>0</v>
      </c>
      <c r="BH1372" s="214">
        <f>IF(N1372="sníž. přenesená",J1372,0)</f>
        <v>0</v>
      </c>
      <c r="BI1372" s="214">
        <f>IF(N1372="nulová",J1372,0)</f>
        <v>0</v>
      </c>
      <c r="BJ1372" s="25" t="s">
        <v>76</v>
      </c>
      <c r="BK1372" s="214">
        <f>ROUND(I1372*H1372,2)</f>
        <v>0</v>
      </c>
      <c r="BL1372" s="25" t="s">
        <v>271</v>
      </c>
      <c r="BM1372" s="25" t="s">
        <v>1643</v>
      </c>
    </row>
    <row r="1373" spans="2:51" s="12" customFormat="1" ht="13.5">
      <c r="B1373" s="215"/>
      <c r="C1373" s="216"/>
      <c r="D1373" s="229" t="s">
        <v>198</v>
      </c>
      <c r="E1373" s="239" t="s">
        <v>21</v>
      </c>
      <c r="F1373" s="240" t="s">
        <v>1644</v>
      </c>
      <c r="G1373" s="216"/>
      <c r="H1373" s="241">
        <v>64.8</v>
      </c>
      <c r="I1373" s="221"/>
      <c r="J1373" s="216"/>
      <c r="K1373" s="216"/>
      <c r="L1373" s="222"/>
      <c r="M1373" s="223"/>
      <c r="N1373" s="224"/>
      <c r="O1373" s="224"/>
      <c r="P1373" s="224"/>
      <c r="Q1373" s="224"/>
      <c r="R1373" s="224"/>
      <c r="S1373" s="224"/>
      <c r="T1373" s="225"/>
      <c r="AT1373" s="226" t="s">
        <v>198</v>
      </c>
      <c r="AU1373" s="226" t="s">
        <v>80</v>
      </c>
      <c r="AV1373" s="12" t="s">
        <v>80</v>
      </c>
      <c r="AW1373" s="12" t="s">
        <v>33</v>
      </c>
      <c r="AX1373" s="12" t="s">
        <v>76</v>
      </c>
      <c r="AY1373" s="226" t="s">
        <v>189</v>
      </c>
    </row>
    <row r="1374" spans="2:65" s="1" customFormat="1" ht="22.5" customHeight="1">
      <c r="B1374" s="42"/>
      <c r="C1374" s="256" t="s">
        <v>1645</v>
      </c>
      <c r="D1374" s="256" t="s">
        <v>293</v>
      </c>
      <c r="E1374" s="257" t="s">
        <v>1646</v>
      </c>
      <c r="F1374" s="258" t="s">
        <v>1647</v>
      </c>
      <c r="G1374" s="259" t="s">
        <v>431</v>
      </c>
      <c r="H1374" s="260">
        <v>480</v>
      </c>
      <c r="I1374" s="261"/>
      <c r="J1374" s="262">
        <f>ROUND(I1374*H1374,2)</f>
        <v>0</v>
      </c>
      <c r="K1374" s="258" t="s">
        <v>21</v>
      </c>
      <c r="L1374" s="263"/>
      <c r="M1374" s="264" t="s">
        <v>21</v>
      </c>
      <c r="N1374" s="265" t="s">
        <v>40</v>
      </c>
      <c r="O1374" s="43"/>
      <c r="P1374" s="212">
        <f>O1374*H1374</f>
        <v>0</v>
      </c>
      <c r="Q1374" s="212">
        <v>1E-05</v>
      </c>
      <c r="R1374" s="212">
        <f>Q1374*H1374</f>
        <v>0.0048000000000000004</v>
      </c>
      <c r="S1374" s="212">
        <v>0</v>
      </c>
      <c r="T1374" s="213">
        <f>S1374*H1374</f>
        <v>0</v>
      </c>
      <c r="AR1374" s="25" t="s">
        <v>355</v>
      </c>
      <c r="AT1374" s="25" t="s">
        <v>293</v>
      </c>
      <c r="AU1374" s="25" t="s">
        <v>80</v>
      </c>
      <c r="AY1374" s="25" t="s">
        <v>189</v>
      </c>
      <c r="BE1374" s="214">
        <f>IF(N1374="základní",J1374,0)</f>
        <v>0</v>
      </c>
      <c r="BF1374" s="214">
        <f>IF(N1374="snížená",J1374,0)</f>
        <v>0</v>
      </c>
      <c r="BG1374" s="214">
        <f>IF(N1374="zákl. přenesená",J1374,0)</f>
        <v>0</v>
      </c>
      <c r="BH1374" s="214">
        <f>IF(N1374="sníž. přenesená",J1374,0)</f>
        <v>0</v>
      </c>
      <c r="BI1374" s="214">
        <f>IF(N1374="nulová",J1374,0)</f>
        <v>0</v>
      </c>
      <c r="BJ1374" s="25" t="s">
        <v>76</v>
      </c>
      <c r="BK1374" s="214">
        <f>ROUND(I1374*H1374,2)</f>
        <v>0</v>
      </c>
      <c r="BL1374" s="25" t="s">
        <v>271</v>
      </c>
      <c r="BM1374" s="25" t="s">
        <v>1648</v>
      </c>
    </row>
    <row r="1375" spans="2:51" s="12" customFormat="1" ht="13.5">
      <c r="B1375" s="215"/>
      <c r="C1375" s="216"/>
      <c r="D1375" s="229" t="s">
        <v>198</v>
      </c>
      <c r="E1375" s="239" t="s">
        <v>21</v>
      </c>
      <c r="F1375" s="240" t="s">
        <v>1649</v>
      </c>
      <c r="G1375" s="216"/>
      <c r="H1375" s="241">
        <v>480</v>
      </c>
      <c r="I1375" s="221"/>
      <c r="J1375" s="216"/>
      <c r="K1375" s="216"/>
      <c r="L1375" s="222"/>
      <c r="M1375" s="223"/>
      <c r="N1375" s="224"/>
      <c r="O1375" s="224"/>
      <c r="P1375" s="224"/>
      <c r="Q1375" s="224"/>
      <c r="R1375" s="224"/>
      <c r="S1375" s="224"/>
      <c r="T1375" s="225"/>
      <c r="AT1375" s="226" t="s">
        <v>198</v>
      </c>
      <c r="AU1375" s="226" t="s">
        <v>80</v>
      </c>
      <c r="AV1375" s="12" t="s">
        <v>80</v>
      </c>
      <c r="AW1375" s="12" t="s">
        <v>33</v>
      </c>
      <c r="AX1375" s="12" t="s">
        <v>76</v>
      </c>
      <c r="AY1375" s="226" t="s">
        <v>189</v>
      </c>
    </row>
    <row r="1376" spans="2:65" s="1" customFormat="1" ht="22.5" customHeight="1">
      <c r="B1376" s="42"/>
      <c r="C1376" s="203" t="s">
        <v>1650</v>
      </c>
      <c r="D1376" s="203" t="s">
        <v>191</v>
      </c>
      <c r="E1376" s="204" t="s">
        <v>1651</v>
      </c>
      <c r="F1376" s="205" t="s">
        <v>1652</v>
      </c>
      <c r="G1376" s="206" t="s">
        <v>284</v>
      </c>
      <c r="H1376" s="207">
        <v>0.944</v>
      </c>
      <c r="I1376" s="208"/>
      <c r="J1376" s="209">
        <f>ROUND(I1376*H1376,2)</f>
        <v>0</v>
      </c>
      <c r="K1376" s="205" t="s">
        <v>195</v>
      </c>
      <c r="L1376" s="62"/>
      <c r="M1376" s="210" t="s">
        <v>21</v>
      </c>
      <c r="N1376" s="211" t="s">
        <v>40</v>
      </c>
      <c r="O1376" s="43"/>
      <c r="P1376" s="212">
        <f>O1376*H1376</f>
        <v>0</v>
      </c>
      <c r="Q1376" s="212">
        <v>0</v>
      </c>
      <c r="R1376" s="212">
        <f>Q1376*H1376</f>
        <v>0</v>
      </c>
      <c r="S1376" s="212">
        <v>0</v>
      </c>
      <c r="T1376" s="213">
        <f>S1376*H1376</f>
        <v>0</v>
      </c>
      <c r="AR1376" s="25" t="s">
        <v>271</v>
      </c>
      <c r="AT1376" s="25" t="s">
        <v>191</v>
      </c>
      <c r="AU1376" s="25" t="s">
        <v>80</v>
      </c>
      <c r="AY1376" s="25" t="s">
        <v>189</v>
      </c>
      <c r="BE1376" s="214">
        <f>IF(N1376="základní",J1376,0)</f>
        <v>0</v>
      </c>
      <c r="BF1376" s="214">
        <f>IF(N1376="snížená",J1376,0)</f>
        <v>0</v>
      </c>
      <c r="BG1376" s="214">
        <f>IF(N1376="zákl. přenesená",J1376,0)</f>
        <v>0</v>
      </c>
      <c r="BH1376" s="214">
        <f>IF(N1376="sníž. přenesená",J1376,0)</f>
        <v>0</v>
      </c>
      <c r="BI1376" s="214">
        <f>IF(N1376="nulová",J1376,0)</f>
        <v>0</v>
      </c>
      <c r="BJ1376" s="25" t="s">
        <v>76</v>
      </c>
      <c r="BK1376" s="214">
        <f>ROUND(I1376*H1376,2)</f>
        <v>0</v>
      </c>
      <c r="BL1376" s="25" t="s">
        <v>271</v>
      </c>
      <c r="BM1376" s="25" t="s">
        <v>1653</v>
      </c>
    </row>
    <row r="1377" spans="2:63" s="11" customFormat="1" ht="29.85" customHeight="1">
      <c r="B1377" s="186"/>
      <c r="C1377" s="187"/>
      <c r="D1377" s="200" t="s">
        <v>68</v>
      </c>
      <c r="E1377" s="201" t="s">
        <v>1654</v>
      </c>
      <c r="F1377" s="201" t="s">
        <v>1655</v>
      </c>
      <c r="G1377" s="187"/>
      <c r="H1377" s="187"/>
      <c r="I1377" s="190"/>
      <c r="J1377" s="202">
        <f>BK1377</f>
        <v>0</v>
      </c>
      <c r="K1377" s="187"/>
      <c r="L1377" s="192"/>
      <c r="M1377" s="193"/>
      <c r="N1377" s="194"/>
      <c r="O1377" s="194"/>
      <c r="P1377" s="195">
        <f>SUM(P1378:P1478)</f>
        <v>0</v>
      </c>
      <c r="Q1377" s="194"/>
      <c r="R1377" s="195">
        <f>SUM(R1378:R1478)</f>
        <v>3.01688693</v>
      </c>
      <c r="S1377" s="194"/>
      <c r="T1377" s="196">
        <f>SUM(T1378:T1478)</f>
        <v>0</v>
      </c>
      <c r="AR1377" s="197" t="s">
        <v>80</v>
      </c>
      <c r="AT1377" s="198" t="s">
        <v>68</v>
      </c>
      <c r="AU1377" s="198" t="s">
        <v>76</v>
      </c>
      <c r="AY1377" s="197" t="s">
        <v>189</v>
      </c>
      <c r="BK1377" s="199">
        <f>SUM(BK1378:BK1478)</f>
        <v>0</v>
      </c>
    </row>
    <row r="1378" spans="2:65" s="1" customFormat="1" ht="22.5" customHeight="1">
      <c r="B1378" s="42"/>
      <c r="C1378" s="203" t="s">
        <v>1656</v>
      </c>
      <c r="D1378" s="203" t="s">
        <v>191</v>
      </c>
      <c r="E1378" s="204" t="s">
        <v>1657</v>
      </c>
      <c r="F1378" s="205" t="s">
        <v>1658</v>
      </c>
      <c r="G1378" s="206" t="s">
        <v>194</v>
      </c>
      <c r="H1378" s="207">
        <v>8.225</v>
      </c>
      <c r="I1378" s="208"/>
      <c r="J1378" s="209">
        <f>ROUND(I1378*H1378,2)</f>
        <v>0</v>
      </c>
      <c r="K1378" s="205" t="s">
        <v>195</v>
      </c>
      <c r="L1378" s="62"/>
      <c r="M1378" s="210" t="s">
        <v>21</v>
      </c>
      <c r="N1378" s="211" t="s">
        <v>40</v>
      </c>
      <c r="O1378" s="43"/>
      <c r="P1378" s="212">
        <f>O1378*H1378</f>
        <v>0</v>
      </c>
      <c r="Q1378" s="212">
        <v>0.04513</v>
      </c>
      <c r="R1378" s="212">
        <f>Q1378*H1378</f>
        <v>0.37119425</v>
      </c>
      <c r="S1378" s="212">
        <v>0</v>
      </c>
      <c r="T1378" s="213">
        <f>S1378*H1378</f>
        <v>0</v>
      </c>
      <c r="AR1378" s="25" t="s">
        <v>271</v>
      </c>
      <c r="AT1378" s="25" t="s">
        <v>191</v>
      </c>
      <c r="AU1378" s="25" t="s">
        <v>80</v>
      </c>
      <c r="AY1378" s="25" t="s">
        <v>189</v>
      </c>
      <c r="BE1378" s="214">
        <f>IF(N1378="základní",J1378,0)</f>
        <v>0</v>
      </c>
      <c r="BF1378" s="214">
        <f>IF(N1378="snížená",J1378,0)</f>
        <v>0</v>
      </c>
      <c r="BG1378" s="214">
        <f>IF(N1378="zákl. přenesená",J1378,0)</f>
        <v>0</v>
      </c>
      <c r="BH1378" s="214">
        <f>IF(N1378="sníž. přenesená",J1378,0)</f>
        <v>0</v>
      </c>
      <c r="BI1378" s="214">
        <f>IF(N1378="nulová",J1378,0)</f>
        <v>0</v>
      </c>
      <c r="BJ1378" s="25" t="s">
        <v>76</v>
      </c>
      <c r="BK1378" s="214">
        <f>ROUND(I1378*H1378,2)</f>
        <v>0</v>
      </c>
      <c r="BL1378" s="25" t="s">
        <v>271</v>
      </c>
      <c r="BM1378" s="25" t="s">
        <v>1659</v>
      </c>
    </row>
    <row r="1379" spans="2:51" s="12" customFormat="1" ht="13.5">
      <c r="B1379" s="215"/>
      <c r="C1379" s="216"/>
      <c r="D1379" s="229" t="s">
        <v>198</v>
      </c>
      <c r="E1379" s="239" t="s">
        <v>21</v>
      </c>
      <c r="F1379" s="240" t="s">
        <v>1660</v>
      </c>
      <c r="G1379" s="216"/>
      <c r="H1379" s="241">
        <v>8.225</v>
      </c>
      <c r="I1379" s="221"/>
      <c r="J1379" s="216"/>
      <c r="K1379" s="216"/>
      <c r="L1379" s="222"/>
      <c r="M1379" s="223"/>
      <c r="N1379" s="224"/>
      <c r="O1379" s="224"/>
      <c r="P1379" s="224"/>
      <c r="Q1379" s="224"/>
      <c r="R1379" s="224"/>
      <c r="S1379" s="224"/>
      <c r="T1379" s="225"/>
      <c r="AT1379" s="226" t="s">
        <v>198</v>
      </c>
      <c r="AU1379" s="226" t="s">
        <v>80</v>
      </c>
      <c r="AV1379" s="12" t="s">
        <v>80</v>
      </c>
      <c r="AW1379" s="12" t="s">
        <v>33</v>
      </c>
      <c r="AX1379" s="12" t="s">
        <v>76</v>
      </c>
      <c r="AY1379" s="226" t="s">
        <v>189</v>
      </c>
    </row>
    <row r="1380" spans="2:65" s="1" customFormat="1" ht="22.5" customHeight="1">
      <c r="B1380" s="42"/>
      <c r="C1380" s="203" t="s">
        <v>1661</v>
      </c>
      <c r="D1380" s="203" t="s">
        <v>191</v>
      </c>
      <c r="E1380" s="204" t="s">
        <v>1662</v>
      </c>
      <c r="F1380" s="205" t="s">
        <v>1663</v>
      </c>
      <c r="G1380" s="206" t="s">
        <v>194</v>
      </c>
      <c r="H1380" s="207">
        <v>43.21</v>
      </c>
      <c r="I1380" s="208"/>
      <c r="J1380" s="209">
        <f>ROUND(I1380*H1380,2)</f>
        <v>0</v>
      </c>
      <c r="K1380" s="205" t="s">
        <v>195</v>
      </c>
      <c r="L1380" s="62"/>
      <c r="M1380" s="210" t="s">
        <v>21</v>
      </c>
      <c r="N1380" s="211" t="s">
        <v>40</v>
      </c>
      <c r="O1380" s="43"/>
      <c r="P1380" s="212">
        <f>O1380*H1380</f>
        <v>0</v>
      </c>
      <c r="Q1380" s="212">
        <v>4E-05</v>
      </c>
      <c r="R1380" s="212">
        <f>Q1380*H1380</f>
        <v>0.0017284000000000002</v>
      </c>
      <c r="S1380" s="212">
        <v>0</v>
      </c>
      <c r="T1380" s="213">
        <f>S1380*H1380</f>
        <v>0</v>
      </c>
      <c r="AR1380" s="25" t="s">
        <v>271</v>
      </c>
      <c r="AT1380" s="25" t="s">
        <v>191</v>
      </c>
      <c r="AU1380" s="25" t="s">
        <v>80</v>
      </c>
      <c r="AY1380" s="25" t="s">
        <v>189</v>
      </c>
      <c r="BE1380" s="214">
        <f>IF(N1380="základní",J1380,0)</f>
        <v>0</v>
      </c>
      <c r="BF1380" s="214">
        <f>IF(N1380="snížená",J1380,0)</f>
        <v>0</v>
      </c>
      <c r="BG1380" s="214">
        <f>IF(N1380="zákl. přenesená",J1380,0)</f>
        <v>0</v>
      </c>
      <c r="BH1380" s="214">
        <f>IF(N1380="sníž. přenesená",J1380,0)</f>
        <v>0</v>
      </c>
      <c r="BI1380" s="214">
        <f>IF(N1380="nulová",J1380,0)</f>
        <v>0</v>
      </c>
      <c r="BJ1380" s="25" t="s">
        <v>76</v>
      </c>
      <c r="BK1380" s="214">
        <f>ROUND(I1380*H1380,2)</f>
        <v>0</v>
      </c>
      <c r="BL1380" s="25" t="s">
        <v>271</v>
      </c>
      <c r="BM1380" s="25" t="s">
        <v>1664</v>
      </c>
    </row>
    <row r="1381" spans="2:51" s="15" customFormat="1" ht="13.5">
      <c r="B1381" s="283"/>
      <c r="C1381" s="284"/>
      <c r="D1381" s="217" t="s">
        <v>198</v>
      </c>
      <c r="E1381" s="285" t="s">
        <v>21</v>
      </c>
      <c r="F1381" s="286" t="s">
        <v>1665</v>
      </c>
      <c r="G1381" s="284"/>
      <c r="H1381" s="287" t="s">
        <v>21</v>
      </c>
      <c r="I1381" s="288"/>
      <c r="J1381" s="284"/>
      <c r="K1381" s="284"/>
      <c r="L1381" s="289"/>
      <c r="M1381" s="290"/>
      <c r="N1381" s="291"/>
      <c r="O1381" s="291"/>
      <c r="P1381" s="291"/>
      <c r="Q1381" s="291"/>
      <c r="R1381" s="291"/>
      <c r="S1381" s="291"/>
      <c r="T1381" s="292"/>
      <c r="AT1381" s="293" t="s">
        <v>198</v>
      </c>
      <c r="AU1381" s="293" t="s">
        <v>80</v>
      </c>
      <c r="AV1381" s="15" t="s">
        <v>76</v>
      </c>
      <c r="AW1381" s="15" t="s">
        <v>33</v>
      </c>
      <c r="AX1381" s="15" t="s">
        <v>69</v>
      </c>
      <c r="AY1381" s="293" t="s">
        <v>189</v>
      </c>
    </row>
    <row r="1382" spans="2:51" s="12" customFormat="1" ht="13.5">
      <c r="B1382" s="215"/>
      <c r="C1382" s="216"/>
      <c r="D1382" s="217" t="s">
        <v>198</v>
      </c>
      <c r="E1382" s="218" t="s">
        <v>21</v>
      </c>
      <c r="F1382" s="219" t="s">
        <v>1666</v>
      </c>
      <c r="G1382" s="216"/>
      <c r="H1382" s="220">
        <v>2.7</v>
      </c>
      <c r="I1382" s="221"/>
      <c r="J1382" s="216"/>
      <c r="K1382" s="216"/>
      <c r="L1382" s="222"/>
      <c r="M1382" s="223"/>
      <c r="N1382" s="224"/>
      <c r="O1382" s="224"/>
      <c r="P1382" s="224"/>
      <c r="Q1382" s="224"/>
      <c r="R1382" s="224"/>
      <c r="S1382" s="224"/>
      <c r="T1382" s="225"/>
      <c r="AT1382" s="226" t="s">
        <v>198</v>
      </c>
      <c r="AU1382" s="226" t="s">
        <v>80</v>
      </c>
      <c r="AV1382" s="12" t="s">
        <v>80</v>
      </c>
      <c r="AW1382" s="12" t="s">
        <v>33</v>
      </c>
      <c r="AX1382" s="12" t="s">
        <v>69</v>
      </c>
      <c r="AY1382" s="226" t="s">
        <v>189</v>
      </c>
    </row>
    <row r="1383" spans="2:51" s="12" customFormat="1" ht="13.5">
      <c r="B1383" s="215"/>
      <c r="C1383" s="216"/>
      <c r="D1383" s="217" t="s">
        <v>198</v>
      </c>
      <c r="E1383" s="218" t="s">
        <v>21</v>
      </c>
      <c r="F1383" s="219" t="s">
        <v>1667</v>
      </c>
      <c r="G1383" s="216"/>
      <c r="H1383" s="220">
        <v>1.485</v>
      </c>
      <c r="I1383" s="221"/>
      <c r="J1383" s="216"/>
      <c r="K1383" s="216"/>
      <c r="L1383" s="222"/>
      <c r="M1383" s="223"/>
      <c r="N1383" s="224"/>
      <c r="O1383" s="224"/>
      <c r="P1383" s="224"/>
      <c r="Q1383" s="224"/>
      <c r="R1383" s="224"/>
      <c r="S1383" s="224"/>
      <c r="T1383" s="225"/>
      <c r="AT1383" s="226" t="s">
        <v>198</v>
      </c>
      <c r="AU1383" s="226" t="s">
        <v>80</v>
      </c>
      <c r="AV1383" s="12" t="s">
        <v>80</v>
      </c>
      <c r="AW1383" s="12" t="s">
        <v>33</v>
      </c>
      <c r="AX1383" s="12" t="s">
        <v>69</v>
      </c>
      <c r="AY1383" s="226" t="s">
        <v>189</v>
      </c>
    </row>
    <row r="1384" spans="2:51" s="13" customFormat="1" ht="13.5">
      <c r="B1384" s="227"/>
      <c r="C1384" s="228"/>
      <c r="D1384" s="217" t="s">
        <v>198</v>
      </c>
      <c r="E1384" s="242" t="s">
        <v>21</v>
      </c>
      <c r="F1384" s="243" t="s">
        <v>200</v>
      </c>
      <c r="G1384" s="228"/>
      <c r="H1384" s="244">
        <v>4.185</v>
      </c>
      <c r="I1384" s="233"/>
      <c r="J1384" s="228"/>
      <c r="K1384" s="228"/>
      <c r="L1384" s="234"/>
      <c r="M1384" s="235"/>
      <c r="N1384" s="236"/>
      <c r="O1384" s="236"/>
      <c r="P1384" s="236"/>
      <c r="Q1384" s="236"/>
      <c r="R1384" s="236"/>
      <c r="S1384" s="236"/>
      <c r="T1384" s="237"/>
      <c r="AT1384" s="238" t="s">
        <v>198</v>
      </c>
      <c r="AU1384" s="238" t="s">
        <v>80</v>
      </c>
      <c r="AV1384" s="13" t="s">
        <v>115</v>
      </c>
      <c r="AW1384" s="13" t="s">
        <v>33</v>
      </c>
      <c r="AX1384" s="13" t="s">
        <v>69</v>
      </c>
      <c r="AY1384" s="238" t="s">
        <v>189</v>
      </c>
    </row>
    <row r="1385" spans="2:51" s="12" customFormat="1" ht="13.5">
      <c r="B1385" s="215"/>
      <c r="C1385" s="216"/>
      <c r="D1385" s="217" t="s">
        <v>198</v>
      </c>
      <c r="E1385" s="218" t="s">
        <v>21</v>
      </c>
      <c r="F1385" s="219" t="s">
        <v>1668</v>
      </c>
      <c r="G1385" s="216"/>
      <c r="H1385" s="220">
        <v>1.35</v>
      </c>
      <c r="I1385" s="221"/>
      <c r="J1385" s="216"/>
      <c r="K1385" s="216"/>
      <c r="L1385" s="222"/>
      <c r="M1385" s="223"/>
      <c r="N1385" s="224"/>
      <c r="O1385" s="224"/>
      <c r="P1385" s="224"/>
      <c r="Q1385" s="224"/>
      <c r="R1385" s="224"/>
      <c r="S1385" s="224"/>
      <c r="T1385" s="225"/>
      <c r="AT1385" s="226" t="s">
        <v>198</v>
      </c>
      <c r="AU1385" s="226" t="s">
        <v>80</v>
      </c>
      <c r="AV1385" s="12" t="s">
        <v>80</v>
      </c>
      <c r="AW1385" s="12" t="s">
        <v>33</v>
      </c>
      <c r="AX1385" s="12" t="s">
        <v>69</v>
      </c>
      <c r="AY1385" s="226" t="s">
        <v>189</v>
      </c>
    </row>
    <row r="1386" spans="2:51" s="12" customFormat="1" ht="13.5">
      <c r="B1386" s="215"/>
      <c r="C1386" s="216"/>
      <c r="D1386" s="217" t="s">
        <v>198</v>
      </c>
      <c r="E1386" s="218" t="s">
        <v>21</v>
      </c>
      <c r="F1386" s="219" t="s">
        <v>1669</v>
      </c>
      <c r="G1386" s="216"/>
      <c r="H1386" s="220">
        <v>3.78</v>
      </c>
      <c r="I1386" s="221"/>
      <c r="J1386" s="216"/>
      <c r="K1386" s="216"/>
      <c r="L1386" s="222"/>
      <c r="M1386" s="223"/>
      <c r="N1386" s="224"/>
      <c r="O1386" s="224"/>
      <c r="P1386" s="224"/>
      <c r="Q1386" s="224"/>
      <c r="R1386" s="224"/>
      <c r="S1386" s="224"/>
      <c r="T1386" s="225"/>
      <c r="AT1386" s="226" t="s">
        <v>198</v>
      </c>
      <c r="AU1386" s="226" t="s">
        <v>80</v>
      </c>
      <c r="AV1386" s="12" t="s">
        <v>80</v>
      </c>
      <c r="AW1386" s="12" t="s">
        <v>33</v>
      </c>
      <c r="AX1386" s="12" t="s">
        <v>69</v>
      </c>
      <c r="AY1386" s="226" t="s">
        <v>189</v>
      </c>
    </row>
    <row r="1387" spans="2:51" s="12" customFormat="1" ht="13.5">
      <c r="B1387" s="215"/>
      <c r="C1387" s="216"/>
      <c r="D1387" s="217" t="s">
        <v>198</v>
      </c>
      <c r="E1387" s="218" t="s">
        <v>21</v>
      </c>
      <c r="F1387" s="219" t="s">
        <v>1670</v>
      </c>
      <c r="G1387" s="216"/>
      <c r="H1387" s="220">
        <v>6.6</v>
      </c>
      <c r="I1387" s="221"/>
      <c r="J1387" s="216"/>
      <c r="K1387" s="216"/>
      <c r="L1387" s="222"/>
      <c r="M1387" s="223"/>
      <c r="N1387" s="224"/>
      <c r="O1387" s="224"/>
      <c r="P1387" s="224"/>
      <c r="Q1387" s="224"/>
      <c r="R1387" s="224"/>
      <c r="S1387" s="224"/>
      <c r="T1387" s="225"/>
      <c r="AT1387" s="226" t="s">
        <v>198</v>
      </c>
      <c r="AU1387" s="226" t="s">
        <v>80</v>
      </c>
      <c r="AV1387" s="12" t="s">
        <v>80</v>
      </c>
      <c r="AW1387" s="12" t="s">
        <v>33</v>
      </c>
      <c r="AX1387" s="12" t="s">
        <v>69</v>
      </c>
      <c r="AY1387" s="226" t="s">
        <v>189</v>
      </c>
    </row>
    <row r="1388" spans="2:51" s="12" customFormat="1" ht="13.5">
      <c r="B1388" s="215"/>
      <c r="C1388" s="216"/>
      <c r="D1388" s="217" t="s">
        <v>198</v>
      </c>
      <c r="E1388" s="218" t="s">
        <v>21</v>
      </c>
      <c r="F1388" s="219" t="s">
        <v>1671</v>
      </c>
      <c r="G1388" s="216"/>
      <c r="H1388" s="220">
        <v>2.295</v>
      </c>
      <c r="I1388" s="221"/>
      <c r="J1388" s="216"/>
      <c r="K1388" s="216"/>
      <c r="L1388" s="222"/>
      <c r="M1388" s="223"/>
      <c r="N1388" s="224"/>
      <c r="O1388" s="224"/>
      <c r="P1388" s="224"/>
      <c r="Q1388" s="224"/>
      <c r="R1388" s="224"/>
      <c r="S1388" s="224"/>
      <c r="T1388" s="225"/>
      <c r="AT1388" s="226" t="s">
        <v>198</v>
      </c>
      <c r="AU1388" s="226" t="s">
        <v>80</v>
      </c>
      <c r="AV1388" s="12" t="s">
        <v>80</v>
      </c>
      <c r="AW1388" s="12" t="s">
        <v>33</v>
      </c>
      <c r="AX1388" s="12" t="s">
        <v>69</v>
      </c>
      <c r="AY1388" s="226" t="s">
        <v>189</v>
      </c>
    </row>
    <row r="1389" spans="2:51" s="13" customFormat="1" ht="13.5">
      <c r="B1389" s="227"/>
      <c r="C1389" s="228"/>
      <c r="D1389" s="217" t="s">
        <v>198</v>
      </c>
      <c r="E1389" s="242" t="s">
        <v>21</v>
      </c>
      <c r="F1389" s="243" t="s">
        <v>200</v>
      </c>
      <c r="G1389" s="228"/>
      <c r="H1389" s="244">
        <v>14.025</v>
      </c>
      <c r="I1389" s="233"/>
      <c r="J1389" s="228"/>
      <c r="K1389" s="228"/>
      <c r="L1389" s="234"/>
      <c r="M1389" s="235"/>
      <c r="N1389" s="236"/>
      <c r="O1389" s="236"/>
      <c r="P1389" s="236"/>
      <c r="Q1389" s="236"/>
      <c r="R1389" s="236"/>
      <c r="S1389" s="236"/>
      <c r="T1389" s="237"/>
      <c r="AT1389" s="238" t="s">
        <v>198</v>
      </c>
      <c r="AU1389" s="238" t="s">
        <v>80</v>
      </c>
      <c r="AV1389" s="13" t="s">
        <v>115</v>
      </c>
      <c r="AW1389" s="13" t="s">
        <v>33</v>
      </c>
      <c r="AX1389" s="13" t="s">
        <v>69</v>
      </c>
      <c r="AY1389" s="238" t="s">
        <v>189</v>
      </c>
    </row>
    <row r="1390" spans="2:51" s="15" customFormat="1" ht="13.5">
      <c r="B1390" s="283"/>
      <c r="C1390" s="284"/>
      <c r="D1390" s="217" t="s">
        <v>198</v>
      </c>
      <c r="E1390" s="285" t="s">
        <v>21</v>
      </c>
      <c r="F1390" s="286" t="s">
        <v>1672</v>
      </c>
      <c r="G1390" s="284"/>
      <c r="H1390" s="287" t="s">
        <v>21</v>
      </c>
      <c r="I1390" s="288"/>
      <c r="J1390" s="284"/>
      <c r="K1390" s="284"/>
      <c r="L1390" s="289"/>
      <c r="M1390" s="290"/>
      <c r="N1390" s="291"/>
      <c r="O1390" s="291"/>
      <c r="P1390" s="291"/>
      <c r="Q1390" s="291"/>
      <c r="R1390" s="291"/>
      <c r="S1390" s="291"/>
      <c r="T1390" s="292"/>
      <c r="AT1390" s="293" t="s">
        <v>198</v>
      </c>
      <c r="AU1390" s="293" t="s">
        <v>80</v>
      </c>
      <c r="AV1390" s="15" t="s">
        <v>76</v>
      </c>
      <c r="AW1390" s="15" t="s">
        <v>33</v>
      </c>
      <c r="AX1390" s="15" t="s">
        <v>69</v>
      </c>
      <c r="AY1390" s="293" t="s">
        <v>189</v>
      </c>
    </row>
    <row r="1391" spans="2:51" s="12" customFormat="1" ht="13.5">
      <c r="B1391" s="215"/>
      <c r="C1391" s="216"/>
      <c r="D1391" s="217" t="s">
        <v>198</v>
      </c>
      <c r="E1391" s="218" t="s">
        <v>21</v>
      </c>
      <c r="F1391" s="219" t="s">
        <v>1673</v>
      </c>
      <c r="G1391" s="216"/>
      <c r="H1391" s="220">
        <v>1.6</v>
      </c>
      <c r="I1391" s="221"/>
      <c r="J1391" s="216"/>
      <c r="K1391" s="216"/>
      <c r="L1391" s="222"/>
      <c r="M1391" s="223"/>
      <c r="N1391" s="224"/>
      <c r="O1391" s="224"/>
      <c r="P1391" s="224"/>
      <c r="Q1391" s="224"/>
      <c r="R1391" s="224"/>
      <c r="S1391" s="224"/>
      <c r="T1391" s="225"/>
      <c r="AT1391" s="226" t="s">
        <v>198</v>
      </c>
      <c r="AU1391" s="226" t="s">
        <v>80</v>
      </c>
      <c r="AV1391" s="12" t="s">
        <v>80</v>
      </c>
      <c r="AW1391" s="12" t="s">
        <v>33</v>
      </c>
      <c r="AX1391" s="12" t="s">
        <v>69</v>
      </c>
      <c r="AY1391" s="226" t="s">
        <v>189</v>
      </c>
    </row>
    <row r="1392" spans="2:51" s="12" customFormat="1" ht="13.5">
      <c r="B1392" s="215"/>
      <c r="C1392" s="216"/>
      <c r="D1392" s="217" t="s">
        <v>198</v>
      </c>
      <c r="E1392" s="218" t="s">
        <v>21</v>
      </c>
      <c r="F1392" s="219" t="s">
        <v>1674</v>
      </c>
      <c r="G1392" s="216"/>
      <c r="H1392" s="220">
        <v>4.4</v>
      </c>
      <c r="I1392" s="221"/>
      <c r="J1392" s="216"/>
      <c r="K1392" s="216"/>
      <c r="L1392" s="222"/>
      <c r="M1392" s="223"/>
      <c r="N1392" s="224"/>
      <c r="O1392" s="224"/>
      <c r="P1392" s="224"/>
      <c r="Q1392" s="224"/>
      <c r="R1392" s="224"/>
      <c r="S1392" s="224"/>
      <c r="T1392" s="225"/>
      <c r="AT1392" s="226" t="s">
        <v>198</v>
      </c>
      <c r="AU1392" s="226" t="s">
        <v>80</v>
      </c>
      <c r="AV1392" s="12" t="s">
        <v>80</v>
      </c>
      <c r="AW1392" s="12" t="s">
        <v>33</v>
      </c>
      <c r="AX1392" s="12" t="s">
        <v>69</v>
      </c>
      <c r="AY1392" s="226" t="s">
        <v>189</v>
      </c>
    </row>
    <row r="1393" spans="2:51" s="12" customFormat="1" ht="13.5">
      <c r="B1393" s="215"/>
      <c r="C1393" s="216"/>
      <c r="D1393" s="217" t="s">
        <v>198</v>
      </c>
      <c r="E1393" s="218" t="s">
        <v>21</v>
      </c>
      <c r="F1393" s="219" t="s">
        <v>1675</v>
      </c>
      <c r="G1393" s="216"/>
      <c r="H1393" s="220">
        <v>1.6</v>
      </c>
      <c r="I1393" s="221"/>
      <c r="J1393" s="216"/>
      <c r="K1393" s="216"/>
      <c r="L1393" s="222"/>
      <c r="M1393" s="223"/>
      <c r="N1393" s="224"/>
      <c r="O1393" s="224"/>
      <c r="P1393" s="224"/>
      <c r="Q1393" s="224"/>
      <c r="R1393" s="224"/>
      <c r="S1393" s="224"/>
      <c r="T1393" s="225"/>
      <c r="AT1393" s="226" t="s">
        <v>198</v>
      </c>
      <c r="AU1393" s="226" t="s">
        <v>80</v>
      </c>
      <c r="AV1393" s="12" t="s">
        <v>80</v>
      </c>
      <c r="AW1393" s="12" t="s">
        <v>33</v>
      </c>
      <c r="AX1393" s="12" t="s">
        <v>69</v>
      </c>
      <c r="AY1393" s="226" t="s">
        <v>189</v>
      </c>
    </row>
    <row r="1394" spans="2:51" s="12" customFormat="1" ht="13.5">
      <c r="B1394" s="215"/>
      <c r="C1394" s="216"/>
      <c r="D1394" s="217" t="s">
        <v>198</v>
      </c>
      <c r="E1394" s="218" t="s">
        <v>21</v>
      </c>
      <c r="F1394" s="219" t="s">
        <v>1676</v>
      </c>
      <c r="G1394" s="216"/>
      <c r="H1394" s="220">
        <v>2.8</v>
      </c>
      <c r="I1394" s="221"/>
      <c r="J1394" s="216"/>
      <c r="K1394" s="216"/>
      <c r="L1394" s="222"/>
      <c r="M1394" s="223"/>
      <c r="N1394" s="224"/>
      <c r="O1394" s="224"/>
      <c r="P1394" s="224"/>
      <c r="Q1394" s="224"/>
      <c r="R1394" s="224"/>
      <c r="S1394" s="224"/>
      <c r="T1394" s="225"/>
      <c r="AT1394" s="226" t="s">
        <v>198</v>
      </c>
      <c r="AU1394" s="226" t="s">
        <v>80</v>
      </c>
      <c r="AV1394" s="12" t="s">
        <v>80</v>
      </c>
      <c r="AW1394" s="12" t="s">
        <v>33</v>
      </c>
      <c r="AX1394" s="12" t="s">
        <v>69</v>
      </c>
      <c r="AY1394" s="226" t="s">
        <v>189</v>
      </c>
    </row>
    <row r="1395" spans="2:51" s="12" customFormat="1" ht="13.5">
      <c r="B1395" s="215"/>
      <c r="C1395" s="216"/>
      <c r="D1395" s="217" t="s">
        <v>198</v>
      </c>
      <c r="E1395" s="218" t="s">
        <v>21</v>
      </c>
      <c r="F1395" s="219" t="s">
        <v>1677</v>
      </c>
      <c r="G1395" s="216"/>
      <c r="H1395" s="220">
        <v>2</v>
      </c>
      <c r="I1395" s="221"/>
      <c r="J1395" s="216"/>
      <c r="K1395" s="216"/>
      <c r="L1395" s="222"/>
      <c r="M1395" s="223"/>
      <c r="N1395" s="224"/>
      <c r="O1395" s="224"/>
      <c r="P1395" s="224"/>
      <c r="Q1395" s="224"/>
      <c r="R1395" s="224"/>
      <c r="S1395" s="224"/>
      <c r="T1395" s="225"/>
      <c r="AT1395" s="226" t="s">
        <v>198</v>
      </c>
      <c r="AU1395" s="226" t="s">
        <v>80</v>
      </c>
      <c r="AV1395" s="12" t="s">
        <v>80</v>
      </c>
      <c r="AW1395" s="12" t="s">
        <v>33</v>
      </c>
      <c r="AX1395" s="12" t="s">
        <v>69</v>
      </c>
      <c r="AY1395" s="226" t="s">
        <v>189</v>
      </c>
    </row>
    <row r="1396" spans="2:51" s="13" customFormat="1" ht="13.5">
      <c r="B1396" s="227"/>
      <c r="C1396" s="228"/>
      <c r="D1396" s="217" t="s">
        <v>198</v>
      </c>
      <c r="E1396" s="242" t="s">
        <v>21</v>
      </c>
      <c r="F1396" s="243" t="s">
        <v>200</v>
      </c>
      <c r="G1396" s="228"/>
      <c r="H1396" s="244">
        <v>12.4</v>
      </c>
      <c r="I1396" s="233"/>
      <c r="J1396" s="228"/>
      <c r="K1396" s="228"/>
      <c r="L1396" s="234"/>
      <c r="M1396" s="235"/>
      <c r="N1396" s="236"/>
      <c r="O1396" s="236"/>
      <c r="P1396" s="236"/>
      <c r="Q1396" s="236"/>
      <c r="R1396" s="236"/>
      <c r="S1396" s="236"/>
      <c r="T1396" s="237"/>
      <c r="AT1396" s="238" t="s">
        <v>198</v>
      </c>
      <c r="AU1396" s="238" t="s">
        <v>80</v>
      </c>
      <c r="AV1396" s="13" t="s">
        <v>115</v>
      </c>
      <c r="AW1396" s="13" t="s">
        <v>33</v>
      </c>
      <c r="AX1396" s="13" t="s">
        <v>69</v>
      </c>
      <c r="AY1396" s="238" t="s">
        <v>189</v>
      </c>
    </row>
    <row r="1397" spans="2:51" s="12" customFormat="1" ht="13.5">
      <c r="B1397" s="215"/>
      <c r="C1397" s="216"/>
      <c r="D1397" s="217" t="s">
        <v>198</v>
      </c>
      <c r="E1397" s="218" t="s">
        <v>21</v>
      </c>
      <c r="F1397" s="219" t="s">
        <v>1678</v>
      </c>
      <c r="G1397" s="216"/>
      <c r="H1397" s="220">
        <v>1.5</v>
      </c>
      <c r="I1397" s="221"/>
      <c r="J1397" s="216"/>
      <c r="K1397" s="216"/>
      <c r="L1397" s="222"/>
      <c r="M1397" s="223"/>
      <c r="N1397" s="224"/>
      <c r="O1397" s="224"/>
      <c r="P1397" s="224"/>
      <c r="Q1397" s="224"/>
      <c r="R1397" s="224"/>
      <c r="S1397" s="224"/>
      <c r="T1397" s="225"/>
      <c r="AT1397" s="226" t="s">
        <v>198</v>
      </c>
      <c r="AU1397" s="226" t="s">
        <v>80</v>
      </c>
      <c r="AV1397" s="12" t="s">
        <v>80</v>
      </c>
      <c r="AW1397" s="12" t="s">
        <v>33</v>
      </c>
      <c r="AX1397" s="12" t="s">
        <v>69</v>
      </c>
      <c r="AY1397" s="226" t="s">
        <v>189</v>
      </c>
    </row>
    <row r="1398" spans="2:51" s="12" customFormat="1" ht="13.5">
      <c r="B1398" s="215"/>
      <c r="C1398" s="216"/>
      <c r="D1398" s="217" t="s">
        <v>198</v>
      </c>
      <c r="E1398" s="218" t="s">
        <v>21</v>
      </c>
      <c r="F1398" s="219" t="s">
        <v>1679</v>
      </c>
      <c r="G1398" s="216"/>
      <c r="H1398" s="220">
        <v>1.5</v>
      </c>
      <c r="I1398" s="221"/>
      <c r="J1398" s="216"/>
      <c r="K1398" s="216"/>
      <c r="L1398" s="222"/>
      <c r="M1398" s="223"/>
      <c r="N1398" s="224"/>
      <c r="O1398" s="224"/>
      <c r="P1398" s="224"/>
      <c r="Q1398" s="224"/>
      <c r="R1398" s="224"/>
      <c r="S1398" s="224"/>
      <c r="T1398" s="225"/>
      <c r="AT1398" s="226" t="s">
        <v>198</v>
      </c>
      <c r="AU1398" s="226" t="s">
        <v>80</v>
      </c>
      <c r="AV1398" s="12" t="s">
        <v>80</v>
      </c>
      <c r="AW1398" s="12" t="s">
        <v>33</v>
      </c>
      <c r="AX1398" s="12" t="s">
        <v>69</v>
      </c>
      <c r="AY1398" s="226" t="s">
        <v>189</v>
      </c>
    </row>
    <row r="1399" spans="2:51" s="12" customFormat="1" ht="13.5">
      <c r="B1399" s="215"/>
      <c r="C1399" s="216"/>
      <c r="D1399" s="217" t="s">
        <v>198</v>
      </c>
      <c r="E1399" s="218" t="s">
        <v>21</v>
      </c>
      <c r="F1399" s="219" t="s">
        <v>1680</v>
      </c>
      <c r="G1399" s="216"/>
      <c r="H1399" s="220">
        <v>2.1</v>
      </c>
      <c r="I1399" s="221"/>
      <c r="J1399" s="216"/>
      <c r="K1399" s="216"/>
      <c r="L1399" s="222"/>
      <c r="M1399" s="223"/>
      <c r="N1399" s="224"/>
      <c r="O1399" s="224"/>
      <c r="P1399" s="224"/>
      <c r="Q1399" s="224"/>
      <c r="R1399" s="224"/>
      <c r="S1399" s="224"/>
      <c r="T1399" s="225"/>
      <c r="AT1399" s="226" t="s">
        <v>198</v>
      </c>
      <c r="AU1399" s="226" t="s">
        <v>80</v>
      </c>
      <c r="AV1399" s="12" t="s">
        <v>80</v>
      </c>
      <c r="AW1399" s="12" t="s">
        <v>33</v>
      </c>
      <c r="AX1399" s="12" t="s">
        <v>69</v>
      </c>
      <c r="AY1399" s="226" t="s">
        <v>189</v>
      </c>
    </row>
    <row r="1400" spans="2:51" s="12" customFormat="1" ht="13.5">
      <c r="B1400" s="215"/>
      <c r="C1400" s="216"/>
      <c r="D1400" s="217" t="s">
        <v>198</v>
      </c>
      <c r="E1400" s="218" t="s">
        <v>21</v>
      </c>
      <c r="F1400" s="219" t="s">
        <v>1681</v>
      </c>
      <c r="G1400" s="216"/>
      <c r="H1400" s="220">
        <v>1.5</v>
      </c>
      <c r="I1400" s="221"/>
      <c r="J1400" s="216"/>
      <c r="K1400" s="216"/>
      <c r="L1400" s="222"/>
      <c r="M1400" s="223"/>
      <c r="N1400" s="224"/>
      <c r="O1400" s="224"/>
      <c r="P1400" s="224"/>
      <c r="Q1400" s="224"/>
      <c r="R1400" s="224"/>
      <c r="S1400" s="224"/>
      <c r="T1400" s="225"/>
      <c r="AT1400" s="226" t="s">
        <v>198</v>
      </c>
      <c r="AU1400" s="226" t="s">
        <v>80</v>
      </c>
      <c r="AV1400" s="12" t="s">
        <v>80</v>
      </c>
      <c r="AW1400" s="12" t="s">
        <v>33</v>
      </c>
      <c r="AX1400" s="12" t="s">
        <v>69</v>
      </c>
      <c r="AY1400" s="226" t="s">
        <v>189</v>
      </c>
    </row>
    <row r="1401" spans="2:51" s="12" customFormat="1" ht="13.5">
      <c r="B1401" s="215"/>
      <c r="C1401" s="216"/>
      <c r="D1401" s="217" t="s">
        <v>198</v>
      </c>
      <c r="E1401" s="218" t="s">
        <v>21</v>
      </c>
      <c r="F1401" s="219" t="s">
        <v>1682</v>
      </c>
      <c r="G1401" s="216"/>
      <c r="H1401" s="220">
        <v>1.5</v>
      </c>
      <c r="I1401" s="221"/>
      <c r="J1401" s="216"/>
      <c r="K1401" s="216"/>
      <c r="L1401" s="222"/>
      <c r="M1401" s="223"/>
      <c r="N1401" s="224"/>
      <c r="O1401" s="224"/>
      <c r="P1401" s="224"/>
      <c r="Q1401" s="224"/>
      <c r="R1401" s="224"/>
      <c r="S1401" s="224"/>
      <c r="T1401" s="225"/>
      <c r="AT1401" s="226" t="s">
        <v>198</v>
      </c>
      <c r="AU1401" s="226" t="s">
        <v>80</v>
      </c>
      <c r="AV1401" s="12" t="s">
        <v>80</v>
      </c>
      <c r="AW1401" s="12" t="s">
        <v>33</v>
      </c>
      <c r="AX1401" s="12" t="s">
        <v>69</v>
      </c>
      <c r="AY1401" s="226" t="s">
        <v>189</v>
      </c>
    </row>
    <row r="1402" spans="2:51" s="13" customFormat="1" ht="13.5">
      <c r="B1402" s="227"/>
      <c r="C1402" s="228"/>
      <c r="D1402" s="217" t="s">
        <v>198</v>
      </c>
      <c r="E1402" s="242" t="s">
        <v>21</v>
      </c>
      <c r="F1402" s="243" t="s">
        <v>200</v>
      </c>
      <c r="G1402" s="228"/>
      <c r="H1402" s="244">
        <v>8.1</v>
      </c>
      <c r="I1402" s="233"/>
      <c r="J1402" s="228"/>
      <c r="K1402" s="228"/>
      <c r="L1402" s="234"/>
      <c r="M1402" s="235"/>
      <c r="N1402" s="236"/>
      <c r="O1402" s="236"/>
      <c r="P1402" s="236"/>
      <c r="Q1402" s="236"/>
      <c r="R1402" s="236"/>
      <c r="S1402" s="236"/>
      <c r="T1402" s="237"/>
      <c r="AT1402" s="238" t="s">
        <v>198</v>
      </c>
      <c r="AU1402" s="238" t="s">
        <v>80</v>
      </c>
      <c r="AV1402" s="13" t="s">
        <v>115</v>
      </c>
      <c r="AW1402" s="13" t="s">
        <v>33</v>
      </c>
      <c r="AX1402" s="13" t="s">
        <v>69</v>
      </c>
      <c r="AY1402" s="238" t="s">
        <v>189</v>
      </c>
    </row>
    <row r="1403" spans="2:51" s="12" customFormat="1" ht="13.5">
      <c r="B1403" s="215"/>
      <c r="C1403" s="216"/>
      <c r="D1403" s="217" t="s">
        <v>198</v>
      </c>
      <c r="E1403" s="218" t="s">
        <v>21</v>
      </c>
      <c r="F1403" s="219" t="s">
        <v>1683</v>
      </c>
      <c r="G1403" s="216"/>
      <c r="H1403" s="220">
        <v>1.5</v>
      </c>
      <c r="I1403" s="221"/>
      <c r="J1403" s="216"/>
      <c r="K1403" s="216"/>
      <c r="L1403" s="222"/>
      <c r="M1403" s="223"/>
      <c r="N1403" s="224"/>
      <c r="O1403" s="224"/>
      <c r="P1403" s="224"/>
      <c r="Q1403" s="224"/>
      <c r="R1403" s="224"/>
      <c r="S1403" s="224"/>
      <c r="T1403" s="225"/>
      <c r="AT1403" s="226" t="s">
        <v>198</v>
      </c>
      <c r="AU1403" s="226" t="s">
        <v>80</v>
      </c>
      <c r="AV1403" s="12" t="s">
        <v>80</v>
      </c>
      <c r="AW1403" s="12" t="s">
        <v>33</v>
      </c>
      <c r="AX1403" s="12" t="s">
        <v>69</v>
      </c>
      <c r="AY1403" s="226" t="s">
        <v>189</v>
      </c>
    </row>
    <row r="1404" spans="2:51" s="12" customFormat="1" ht="13.5">
      <c r="B1404" s="215"/>
      <c r="C1404" s="216"/>
      <c r="D1404" s="217" t="s">
        <v>198</v>
      </c>
      <c r="E1404" s="218" t="s">
        <v>21</v>
      </c>
      <c r="F1404" s="219" t="s">
        <v>1684</v>
      </c>
      <c r="G1404" s="216"/>
      <c r="H1404" s="220">
        <v>1.5</v>
      </c>
      <c r="I1404" s="221"/>
      <c r="J1404" s="216"/>
      <c r="K1404" s="216"/>
      <c r="L1404" s="222"/>
      <c r="M1404" s="223"/>
      <c r="N1404" s="224"/>
      <c r="O1404" s="224"/>
      <c r="P1404" s="224"/>
      <c r="Q1404" s="224"/>
      <c r="R1404" s="224"/>
      <c r="S1404" s="224"/>
      <c r="T1404" s="225"/>
      <c r="AT1404" s="226" t="s">
        <v>198</v>
      </c>
      <c r="AU1404" s="226" t="s">
        <v>80</v>
      </c>
      <c r="AV1404" s="12" t="s">
        <v>80</v>
      </c>
      <c r="AW1404" s="12" t="s">
        <v>33</v>
      </c>
      <c r="AX1404" s="12" t="s">
        <v>69</v>
      </c>
      <c r="AY1404" s="226" t="s">
        <v>189</v>
      </c>
    </row>
    <row r="1405" spans="2:51" s="12" customFormat="1" ht="13.5">
      <c r="B1405" s="215"/>
      <c r="C1405" s="216"/>
      <c r="D1405" s="217" t="s">
        <v>198</v>
      </c>
      <c r="E1405" s="218" t="s">
        <v>21</v>
      </c>
      <c r="F1405" s="219" t="s">
        <v>1685</v>
      </c>
      <c r="G1405" s="216"/>
      <c r="H1405" s="220">
        <v>1.5</v>
      </c>
      <c r="I1405" s="221"/>
      <c r="J1405" s="216"/>
      <c r="K1405" s="216"/>
      <c r="L1405" s="222"/>
      <c r="M1405" s="223"/>
      <c r="N1405" s="224"/>
      <c r="O1405" s="224"/>
      <c r="P1405" s="224"/>
      <c r="Q1405" s="224"/>
      <c r="R1405" s="224"/>
      <c r="S1405" s="224"/>
      <c r="T1405" s="225"/>
      <c r="AT1405" s="226" t="s">
        <v>198</v>
      </c>
      <c r="AU1405" s="226" t="s">
        <v>80</v>
      </c>
      <c r="AV1405" s="12" t="s">
        <v>80</v>
      </c>
      <c r="AW1405" s="12" t="s">
        <v>33</v>
      </c>
      <c r="AX1405" s="12" t="s">
        <v>69</v>
      </c>
      <c r="AY1405" s="226" t="s">
        <v>189</v>
      </c>
    </row>
    <row r="1406" spans="2:51" s="13" customFormat="1" ht="13.5">
      <c r="B1406" s="227"/>
      <c r="C1406" s="228"/>
      <c r="D1406" s="217" t="s">
        <v>198</v>
      </c>
      <c r="E1406" s="242" t="s">
        <v>21</v>
      </c>
      <c r="F1406" s="243" t="s">
        <v>200</v>
      </c>
      <c r="G1406" s="228"/>
      <c r="H1406" s="244">
        <v>4.5</v>
      </c>
      <c r="I1406" s="233"/>
      <c r="J1406" s="228"/>
      <c r="K1406" s="228"/>
      <c r="L1406" s="234"/>
      <c r="M1406" s="235"/>
      <c r="N1406" s="236"/>
      <c r="O1406" s="236"/>
      <c r="P1406" s="236"/>
      <c r="Q1406" s="236"/>
      <c r="R1406" s="236"/>
      <c r="S1406" s="236"/>
      <c r="T1406" s="237"/>
      <c r="AT1406" s="238" t="s">
        <v>198</v>
      </c>
      <c r="AU1406" s="238" t="s">
        <v>80</v>
      </c>
      <c r="AV1406" s="13" t="s">
        <v>115</v>
      </c>
      <c r="AW1406" s="13" t="s">
        <v>33</v>
      </c>
      <c r="AX1406" s="13" t="s">
        <v>69</v>
      </c>
      <c r="AY1406" s="238" t="s">
        <v>189</v>
      </c>
    </row>
    <row r="1407" spans="2:51" s="14" customFormat="1" ht="13.5">
      <c r="B1407" s="245"/>
      <c r="C1407" s="246"/>
      <c r="D1407" s="229" t="s">
        <v>198</v>
      </c>
      <c r="E1407" s="247" t="s">
        <v>21</v>
      </c>
      <c r="F1407" s="248" t="s">
        <v>239</v>
      </c>
      <c r="G1407" s="246"/>
      <c r="H1407" s="249">
        <v>43.21</v>
      </c>
      <c r="I1407" s="250"/>
      <c r="J1407" s="246"/>
      <c r="K1407" s="246"/>
      <c r="L1407" s="251"/>
      <c r="M1407" s="252"/>
      <c r="N1407" s="253"/>
      <c r="O1407" s="253"/>
      <c r="P1407" s="253"/>
      <c r="Q1407" s="253"/>
      <c r="R1407" s="253"/>
      <c r="S1407" s="253"/>
      <c r="T1407" s="254"/>
      <c r="AT1407" s="255" t="s">
        <v>198</v>
      </c>
      <c r="AU1407" s="255" t="s">
        <v>80</v>
      </c>
      <c r="AV1407" s="14" t="s">
        <v>196</v>
      </c>
      <c r="AW1407" s="14" t="s">
        <v>33</v>
      </c>
      <c r="AX1407" s="14" t="s">
        <v>76</v>
      </c>
      <c r="AY1407" s="255" t="s">
        <v>189</v>
      </c>
    </row>
    <row r="1408" spans="2:65" s="1" customFormat="1" ht="22.5" customHeight="1">
      <c r="B1408" s="42"/>
      <c r="C1408" s="256" t="s">
        <v>1686</v>
      </c>
      <c r="D1408" s="256" t="s">
        <v>293</v>
      </c>
      <c r="E1408" s="257" t="s">
        <v>1687</v>
      </c>
      <c r="F1408" s="258" t="s">
        <v>1688</v>
      </c>
      <c r="G1408" s="259" t="s">
        <v>235</v>
      </c>
      <c r="H1408" s="260">
        <v>34.568</v>
      </c>
      <c r="I1408" s="261"/>
      <c r="J1408" s="262">
        <f>ROUND(I1408*H1408,2)</f>
        <v>0</v>
      </c>
      <c r="K1408" s="258" t="s">
        <v>195</v>
      </c>
      <c r="L1408" s="263"/>
      <c r="M1408" s="264" t="s">
        <v>21</v>
      </c>
      <c r="N1408" s="265" t="s">
        <v>40</v>
      </c>
      <c r="O1408" s="43"/>
      <c r="P1408" s="212">
        <f>O1408*H1408</f>
        <v>0</v>
      </c>
      <c r="Q1408" s="212">
        <v>0.00055</v>
      </c>
      <c r="R1408" s="212">
        <f>Q1408*H1408</f>
        <v>0.0190124</v>
      </c>
      <c r="S1408" s="212">
        <v>0</v>
      </c>
      <c r="T1408" s="213">
        <f>S1408*H1408</f>
        <v>0</v>
      </c>
      <c r="AR1408" s="25" t="s">
        <v>355</v>
      </c>
      <c r="AT1408" s="25" t="s">
        <v>293</v>
      </c>
      <c r="AU1408" s="25" t="s">
        <v>80</v>
      </c>
      <c r="AY1408" s="25" t="s">
        <v>189</v>
      </c>
      <c r="BE1408" s="214">
        <f>IF(N1408="základní",J1408,0)</f>
        <v>0</v>
      </c>
      <c r="BF1408" s="214">
        <f>IF(N1408="snížená",J1408,0)</f>
        <v>0</v>
      </c>
      <c r="BG1408" s="214">
        <f>IF(N1408="zákl. přenesená",J1408,0)</f>
        <v>0</v>
      </c>
      <c r="BH1408" s="214">
        <f>IF(N1408="sníž. přenesená",J1408,0)</f>
        <v>0</v>
      </c>
      <c r="BI1408" s="214">
        <f>IF(N1408="nulová",J1408,0)</f>
        <v>0</v>
      </c>
      <c r="BJ1408" s="25" t="s">
        <v>76</v>
      </c>
      <c r="BK1408" s="214">
        <f>ROUND(I1408*H1408,2)</f>
        <v>0</v>
      </c>
      <c r="BL1408" s="25" t="s">
        <v>271</v>
      </c>
      <c r="BM1408" s="25" t="s">
        <v>1689</v>
      </c>
    </row>
    <row r="1409" spans="2:51" s="12" customFormat="1" ht="13.5">
      <c r="B1409" s="215"/>
      <c r="C1409" s="216"/>
      <c r="D1409" s="229" t="s">
        <v>198</v>
      </c>
      <c r="E1409" s="239" t="s">
        <v>21</v>
      </c>
      <c r="F1409" s="240" t="s">
        <v>1690</v>
      </c>
      <c r="G1409" s="216"/>
      <c r="H1409" s="241">
        <v>34.568</v>
      </c>
      <c r="I1409" s="221"/>
      <c r="J1409" s="216"/>
      <c r="K1409" s="216"/>
      <c r="L1409" s="222"/>
      <c r="M1409" s="223"/>
      <c r="N1409" s="224"/>
      <c r="O1409" s="224"/>
      <c r="P1409" s="224"/>
      <c r="Q1409" s="224"/>
      <c r="R1409" s="224"/>
      <c r="S1409" s="224"/>
      <c r="T1409" s="225"/>
      <c r="AT1409" s="226" t="s">
        <v>198</v>
      </c>
      <c r="AU1409" s="226" t="s">
        <v>80</v>
      </c>
      <c r="AV1409" s="12" t="s">
        <v>80</v>
      </c>
      <c r="AW1409" s="12" t="s">
        <v>33</v>
      </c>
      <c r="AX1409" s="12" t="s">
        <v>76</v>
      </c>
      <c r="AY1409" s="226" t="s">
        <v>189</v>
      </c>
    </row>
    <row r="1410" spans="2:65" s="1" customFormat="1" ht="22.5" customHeight="1">
      <c r="B1410" s="42"/>
      <c r="C1410" s="256" t="s">
        <v>1691</v>
      </c>
      <c r="D1410" s="256" t="s">
        <v>293</v>
      </c>
      <c r="E1410" s="257" t="s">
        <v>1692</v>
      </c>
      <c r="F1410" s="258" t="s">
        <v>1693</v>
      </c>
      <c r="G1410" s="259" t="s">
        <v>235</v>
      </c>
      <c r="H1410" s="260">
        <v>82.099</v>
      </c>
      <c r="I1410" s="261"/>
      <c r="J1410" s="262">
        <f>ROUND(I1410*H1410,2)</f>
        <v>0</v>
      </c>
      <c r="K1410" s="258" t="s">
        <v>195</v>
      </c>
      <c r="L1410" s="263"/>
      <c r="M1410" s="264" t="s">
        <v>21</v>
      </c>
      <c r="N1410" s="265" t="s">
        <v>40</v>
      </c>
      <c r="O1410" s="43"/>
      <c r="P1410" s="212">
        <f>O1410*H1410</f>
        <v>0</v>
      </c>
      <c r="Q1410" s="212">
        <v>0.00072</v>
      </c>
      <c r="R1410" s="212">
        <f>Q1410*H1410</f>
        <v>0.05911128000000001</v>
      </c>
      <c r="S1410" s="212">
        <v>0</v>
      </c>
      <c r="T1410" s="213">
        <f>S1410*H1410</f>
        <v>0</v>
      </c>
      <c r="AR1410" s="25" t="s">
        <v>355</v>
      </c>
      <c r="AT1410" s="25" t="s">
        <v>293</v>
      </c>
      <c r="AU1410" s="25" t="s">
        <v>80</v>
      </c>
      <c r="AY1410" s="25" t="s">
        <v>189</v>
      </c>
      <c r="BE1410" s="214">
        <f>IF(N1410="základní",J1410,0)</f>
        <v>0</v>
      </c>
      <c r="BF1410" s="214">
        <f>IF(N1410="snížená",J1410,0)</f>
        <v>0</v>
      </c>
      <c r="BG1410" s="214">
        <f>IF(N1410="zákl. přenesená",J1410,0)</f>
        <v>0</v>
      </c>
      <c r="BH1410" s="214">
        <f>IF(N1410="sníž. přenesená",J1410,0)</f>
        <v>0</v>
      </c>
      <c r="BI1410" s="214">
        <f>IF(N1410="nulová",J1410,0)</f>
        <v>0</v>
      </c>
      <c r="BJ1410" s="25" t="s">
        <v>76</v>
      </c>
      <c r="BK1410" s="214">
        <f>ROUND(I1410*H1410,2)</f>
        <v>0</v>
      </c>
      <c r="BL1410" s="25" t="s">
        <v>271</v>
      </c>
      <c r="BM1410" s="25" t="s">
        <v>1694</v>
      </c>
    </row>
    <row r="1411" spans="2:51" s="12" customFormat="1" ht="13.5">
      <c r="B1411" s="215"/>
      <c r="C1411" s="216"/>
      <c r="D1411" s="229" t="s">
        <v>198</v>
      </c>
      <c r="E1411" s="239" t="s">
        <v>21</v>
      </c>
      <c r="F1411" s="240" t="s">
        <v>1695</v>
      </c>
      <c r="G1411" s="216"/>
      <c r="H1411" s="241">
        <v>82.099</v>
      </c>
      <c r="I1411" s="221"/>
      <c r="J1411" s="216"/>
      <c r="K1411" s="216"/>
      <c r="L1411" s="222"/>
      <c r="M1411" s="223"/>
      <c r="N1411" s="224"/>
      <c r="O1411" s="224"/>
      <c r="P1411" s="224"/>
      <c r="Q1411" s="224"/>
      <c r="R1411" s="224"/>
      <c r="S1411" s="224"/>
      <c r="T1411" s="225"/>
      <c r="AT1411" s="226" t="s">
        <v>198</v>
      </c>
      <c r="AU1411" s="226" t="s">
        <v>80</v>
      </c>
      <c r="AV1411" s="12" t="s">
        <v>80</v>
      </c>
      <c r="AW1411" s="12" t="s">
        <v>33</v>
      </c>
      <c r="AX1411" s="12" t="s">
        <v>76</v>
      </c>
      <c r="AY1411" s="226" t="s">
        <v>189</v>
      </c>
    </row>
    <row r="1412" spans="2:65" s="1" customFormat="1" ht="22.5" customHeight="1">
      <c r="B1412" s="42"/>
      <c r="C1412" s="203" t="s">
        <v>1696</v>
      </c>
      <c r="D1412" s="203" t="s">
        <v>191</v>
      </c>
      <c r="E1412" s="204" t="s">
        <v>1697</v>
      </c>
      <c r="F1412" s="205" t="s">
        <v>1698</v>
      </c>
      <c r="G1412" s="206" t="s">
        <v>194</v>
      </c>
      <c r="H1412" s="207">
        <v>43.21</v>
      </c>
      <c r="I1412" s="208"/>
      <c r="J1412" s="209">
        <f>ROUND(I1412*H1412,2)</f>
        <v>0</v>
      </c>
      <c r="K1412" s="205" t="s">
        <v>195</v>
      </c>
      <c r="L1412" s="62"/>
      <c r="M1412" s="210" t="s">
        <v>21</v>
      </c>
      <c r="N1412" s="211" t="s">
        <v>40</v>
      </c>
      <c r="O1412" s="43"/>
      <c r="P1412" s="212">
        <f>O1412*H1412</f>
        <v>0</v>
      </c>
      <c r="Q1412" s="212">
        <v>0.00088</v>
      </c>
      <c r="R1412" s="212">
        <f>Q1412*H1412</f>
        <v>0.038024800000000004</v>
      </c>
      <c r="S1412" s="212">
        <v>0</v>
      </c>
      <c r="T1412" s="213">
        <f>S1412*H1412</f>
        <v>0</v>
      </c>
      <c r="AR1412" s="25" t="s">
        <v>271</v>
      </c>
      <c r="AT1412" s="25" t="s">
        <v>191</v>
      </c>
      <c r="AU1412" s="25" t="s">
        <v>80</v>
      </c>
      <c r="AY1412" s="25" t="s">
        <v>189</v>
      </c>
      <c r="BE1412" s="214">
        <f>IF(N1412="základní",J1412,0)</f>
        <v>0</v>
      </c>
      <c r="BF1412" s="214">
        <f>IF(N1412="snížená",J1412,0)</f>
        <v>0</v>
      </c>
      <c r="BG1412" s="214">
        <f>IF(N1412="zákl. přenesená",J1412,0)</f>
        <v>0</v>
      </c>
      <c r="BH1412" s="214">
        <f>IF(N1412="sníž. přenesená",J1412,0)</f>
        <v>0</v>
      </c>
      <c r="BI1412" s="214">
        <f>IF(N1412="nulová",J1412,0)</f>
        <v>0</v>
      </c>
      <c r="BJ1412" s="25" t="s">
        <v>76</v>
      </c>
      <c r="BK1412" s="214">
        <f>ROUND(I1412*H1412,2)</f>
        <v>0</v>
      </c>
      <c r="BL1412" s="25" t="s">
        <v>271</v>
      </c>
      <c r="BM1412" s="25" t="s">
        <v>1699</v>
      </c>
    </row>
    <row r="1413" spans="2:51" s="15" customFormat="1" ht="13.5">
      <c r="B1413" s="283"/>
      <c r="C1413" s="284"/>
      <c r="D1413" s="217" t="s">
        <v>198</v>
      </c>
      <c r="E1413" s="285" t="s">
        <v>21</v>
      </c>
      <c r="F1413" s="286" t="s">
        <v>1665</v>
      </c>
      <c r="G1413" s="284"/>
      <c r="H1413" s="287" t="s">
        <v>21</v>
      </c>
      <c r="I1413" s="288"/>
      <c r="J1413" s="284"/>
      <c r="K1413" s="284"/>
      <c r="L1413" s="289"/>
      <c r="M1413" s="290"/>
      <c r="N1413" s="291"/>
      <c r="O1413" s="291"/>
      <c r="P1413" s="291"/>
      <c r="Q1413" s="291"/>
      <c r="R1413" s="291"/>
      <c r="S1413" s="291"/>
      <c r="T1413" s="292"/>
      <c r="AT1413" s="293" t="s">
        <v>198</v>
      </c>
      <c r="AU1413" s="293" t="s">
        <v>80</v>
      </c>
      <c r="AV1413" s="15" t="s">
        <v>76</v>
      </c>
      <c r="AW1413" s="15" t="s">
        <v>33</v>
      </c>
      <c r="AX1413" s="15" t="s">
        <v>69</v>
      </c>
      <c r="AY1413" s="293" t="s">
        <v>189</v>
      </c>
    </row>
    <row r="1414" spans="2:51" s="12" customFormat="1" ht="13.5">
      <c r="B1414" s="215"/>
      <c r="C1414" s="216"/>
      <c r="D1414" s="217" t="s">
        <v>198</v>
      </c>
      <c r="E1414" s="218" t="s">
        <v>21</v>
      </c>
      <c r="F1414" s="219" t="s">
        <v>1666</v>
      </c>
      <c r="G1414" s="216"/>
      <c r="H1414" s="220">
        <v>2.7</v>
      </c>
      <c r="I1414" s="221"/>
      <c r="J1414" s="216"/>
      <c r="K1414" s="216"/>
      <c r="L1414" s="222"/>
      <c r="M1414" s="223"/>
      <c r="N1414" s="224"/>
      <c r="O1414" s="224"/>
      <c r="P1414" s="224"/>
      <c r="Q1414" s="224"/>
      <c r="R1414" s="224"/>
      <c r="S1414" s="224"/>
      <c r="T1414" s="225"/>
      <c r="AT1414" s="226" t="s">
        <v>198</v>
      </c>
      <c r="AU1414" s="226" t="s">
        <v>80</v>
      </c>
      <c r="AV1414" s="12" t="s">
        <v>80</v>
      </c>
      <c r="AW1414" s="12" t="s">
        <v>33</v>
      </c>
      <c r="AX1414" s="12" t="s">
        <v>69</v>
      </c>
      <c r="AY1414" s="226" t="s">
        <v>189</v>
      </c>
    </row>
    <row r="1415" spans="2:51" s="12" customFormat="1" ht="13.5">
      <c r="B1415" s="215"/>
      <c r="C1415" s="216"/>
      <c r="D1415" s="217" t="s">
        <v>198</v>
      </c>
      <c r="E1415" s="218" t="s">
        <v>21</v>
      </c>
      <c r="F1415" s="219" t="s">
        <v>1667</v>
      </c>
      <c r="G1415" s="216"/>
      <c r="H1415" s="220">
        <v>1.485</v>
      </c>
      <c r="I1415" s="221"/>
      <c r="J1415" s="216"/>
      <c r="K1415" s="216"/>
      <c r="L1415" s="222"/>
      <c r="M1415" s="223"/>
      <c r="N1415" s="224"/>
      <c r="O1415" s="224"/>
      <c r="P1415" s="224"/>
      <c r="Q1415" s="224"/>
      <c r="R1415" s="224"/>
      <c r="S1415" s="224"/>
      <c r="T1415" s="225"/>
      <c r="AT1415" s="226" t="s">
        <v>198</v>
      </c>
      <c r="AU1415" s="226" t="s">
        <v>80</v>
      </c>
      <c r="AV1415" s="12" t="s">
        <v>80</v>
      </c>
      <c r="AW1415" s="12" t="s">
        <v>33</v>
      </c>
      <c r="AX1415" s="12" t="s">
        <v>69</v>
      </c>
      <c r="AY1415" s="226" t="s">
        <v>189</v>
      </c>
    </row>
    <row r="1416" spans="2:51" s="13" customFormat="1" ht="13.5">
      <c r="B1416" s="227"/>
      <c r="C1416" s="228"/>
      <c r="D1416" s="217" t="s">
        <v>198</v>
      </c>
      <c r="E1416" s="242" t="s">
        <v>21</v>
      </c>
      <c r="F1416" s="243" t="s">
        <v>200</v>
      </c>
      <c r="G1416" s="228"/>
      <c r="H1416" s="244">
        <v>4.185</v>
      </c>
      <c r="I1416" s="233"/>
      <c r="J1416" s="228"/>
      <c r="K1416" s="228"/>
      <c r="L1416" s="234"/>
      <c r="M1416" s="235"/>
      <c r="N1416" s="236"/>
      <c r="O1416" s="236"/>
      <c r="P1416" s="236"/>
      <c r="Q1416" s="236"/>
      <c r="R1416" s="236"/>
      <c r="S1416" s="236"/>
      <c r="T1416" s="237"/>
      <c r="AT1416" s="238" t="s">
        <v>198</v>
      </c>
      <c r="AU1416" s="238" t="s">
        <v>80</v>
      </c>
      <c r="AV1416" s="13" t="s">
        <v>115</v>
      </c>
      <c r="AW1416" s="13" t="s">
        <v>33</v>
      </c>
      <c r="AX1416" s="13" t="s">
        <v>69</v>
      </c>
      <c r="AY1416" s="238" t="s">
        <v>189</v>
      </c>
    </row>
    <row r="1417" spans="2:51" s="12" customFormat="1" ht="13.5">
      <c r="B1417" s="215"/>
      <c r="C1417" s="216"/>
      <c r="D1417" s="217" t="s">
        <v>198</v>
      </c>
      <c r="E1417" s="218" t="s">
        <v>21</v>
      </c>
      <c r="F1417" s="219" t="s">
        <v>1668</v>
      </c>
      <c r="G1417" s="216"/>
      <c r="H1417" s="220">
        <v>1.35</v>
      </c>
      <c r="I1417" s="221"/>
      <c r="J1417" s="216"/>
      <c r="K1417" s="216"/>
      <c r="L1417" s="222"/>
      <c r="M1417" s="223"/>
      <c r="N1417" s="224"/>
      <c r="O1417" s="224"/>
      <c r="P1417" s="224"/>
      <c r="Q1417" s="224"/>
      <c r="R1417" s="224"/>
      <c r="S1417" s="224"/>
      <c r="T1417" s="225"/>
      <c r="AT1417" s="226" t="s">
        <v>198</v>
      </c>
      <c r="AU1417" s="226" t="s">
        <v>80</v>
      </c>
      <c r="AV1417" s="12" t="s">
        <v>80</v>
      </c>
      <c r="AW1417" s="12" t="s">
        <v>33</v>
      </c>
      <c r="AX1417" s="12" t="s">
        <v>69</v>
      </c>
      <c r="AY1417" s="226" t="s">
        <v>189</v>
      </c>
    </row>
    <row r="1418" spans="2:51" s="12" customFormat="1" ht="13.5">
      <c r="B1418" s="215"/>
      <c r="C1418" s="216"/>
      <c r="D1418" s="217" t="s">
        <v>198</v>
      </c>
      <c r="E1418" s="218" t="s">
        <v>21</v>
      </c>
      <c r="F1418" s="219" t="s">
        <v>1669</v>
      </c>
      <c r="G1418" s="216"/>
      <c r="H1418" s="220">
        <v>3.78</v>
      </c>
      <c r="I1418" s="221"/>
      <c r="J1418" s="216"/>
      <c r="K1418" s="216"/>
      <c r="L1418" s="222"/>
      <c r="M1418" s="223"/>
      <c r="N1418" s="224"/>
      <c r="O1418" s="224"/>
      <c r="P1418" s="224"/>
      <c r="Q1418" s="224"/>
      <c r="R1418" s="224"/>
      <c r="S1418" s="224"/>
      <c r="T1418" s="225"/>
      <c r="AT1418" s="226" t="s">
        <v>198</v>
      </c>
      <c r="AU1418" s="226" t="s">
        <v>80</v>
      </c>
      <c r="AV1418" s="12" t="s">
        <v>80</v>
      </c>
      <c r="AW1418" s="12" t="s">
        <v>33</v>
      </c>
      <c r="AX1418" s="12" t="s">
        <v>69</v>
      </c>
      <c r="AY1418" s="226" t="s">
        <v>189</v>
      </c>
    </row>
    <row r="1419" spans="2:51" s="12" customFormat="1" ht="13.5">
      <c r="B1419" s="215"/>
      <c r="C1419" s="216"/>
      <c r="D1419" s="217" t="s">
        <v>198</v>
      </c>
      <c r="E1419" s="218" t="s">
        <v>21</v>
      </c>
      <c r="F1419" s="219" t="s">
        <v>1670</v>
      </c>
      <c r="G1419" s="216"/>
      <c r="H1419" s="220">
        <v>6.6</v>
      </c>
      <c r="I1419" s="221"/>
      <c r="J1419" s="216"/>
      <c r="K1419" s="216"/>
      <c r="L1419" s="222"/>
      <c r="M1419" s="223"/>
      <c r="N1419" s="224"/>
      <c r="O1419" s="224"/>
      <c r="P1419" s="224"/>
      <c r="Q1419" s="224"/>
      <c r="R1419" s="224"/>
      <c r="S1419" s="224"/>
      <c r="T1419" s="225"/>
      <c r="AT1419" s="226" t="s">
        <v>198</v>
      </c>
      <c r="AU1419" s="226" t="s">
        <v>80</v>
      </c>
      <c r="AV1419" s="12" t="s">
        <v>80</v>
      </c>
      <c r="AW1419" s="12" t="s">
        <v>33</v>
      </c>
      <c r="AX1419" s="12" t="s">
        <v>69</v>
      </c>
      <c r="AY1419" s="226" t="s">
        <v>189</v>
      </c>
    </row>
    <row r="1420" spans="2:51" s="12" customFormat="1" ht="13.5">
      <c r="B1420" s="215"/>
      <c r="C1420" s="216"/>
      <c r="D1420" s="217" t="s">
        <v>198</v>
      </c>
      <c r="E1420" s="218" t="s">
        <v>21</v>
      </c>
      <c r="F1420" s="219" t="s">
        <v>1671</v>
      </c>
      <c r="G1420" s="216"/>
      <c r="H1420" s="220">
        <v>2.295</v>
      </c>
      <c r="I1420" s="221"/>
      <c r="J1420" s="216"/>
      <c r="K1420" s="216"/>
      <c r="L1420" s="222"/>
      <c r="M1420" s="223"/>
      <c r="N1420" s="224"/>
      <c r="O1420" s="224"/>
      <c r="P1420" s="224"/>
      <c r="Q1420" s="224"/>
      <c r="R1420" s="224"/>
      <c r="S1420" s="224"/>
      <c r="T1420" s="225"/>
      <c r="AT1420" s="226" t="s">
        <v>198</v>
      </c>
      <c r="AU1420" s="226" t="s">
        <v>80</v>
      </c>
      <c r="AV1420" s="12" t="s">
        <v>80</v>
      </c>
      <c r="AW1420" s="12" t="s">
        <v>33</v>
      </c>
      <c r="AX1420" s="12" t="s">
        <v>69</v>
      </c>
      <c r="AY1420" s="226" t="s">
        <v>189</v>
      </c>
    </row>
    <row r="1421" spans="2:51" s="13" customFormat="1" ht="13.5">
      <c r="B1421" s="227"/>
      <c r="C1421" s="228"/>
      <c r="D1421" s="217" t="s">
        <v>198</v>
      </c>
      <c r="E1421" s="242" t="s">
        <v>21</v>
      </c>
      <c r="F1421" s="243" t="s">
        <v>200</v>
      </c>
      <c r="G1421" s="228"/>
      <c r="H1421" s="244">
        <v>14.025</v>
      </c>
      <c r="I1421" s="233"/>
      <c r="J1421" s="228"/>
      <c r="K1421" s="228"/>
      <c r="L1421" s="234"/>
      <c r="M1421" s="235"/>
      <c r="N1421" s="236"/>
      <c r="O1421" s="236"/>
      <c r="P1421" s="236"/>
      <c r="Q1421" s="236"/>
      <c r="R1421" s="236"/>
      <c r="S1421" s="236"/>
      <c r="T1421" s="237"/>
      <c r="AT1421" s="238" t="s">
        <v>198</v>
      </c>
      <c r="AU1421" s="238" t="s">
        <v>80</v>
      </c>
      <c r="AV1421" s="13" t="s">
        <v>115</v>
      </c>
      <c r="AW1421" s="13" t="s">
        <v>33</v>
      </c>
      <c r="AX1421" s="13" t="s">
        <v>69</v>
      </c>
      <c r="AY1421" s="238" t="s">
        <v>189</v>
      </c>
    </row>
    <row r="1422" spans="2:51" s="15" customFormat="1" ht="13.5">
      <c r="B1422" s="283"/>
      <c r="C1422" s="284"/>
      <c r="D1422" s="217" t="s">
        <v>198</v>
      </c>
      <c r="E1422" s="285" t="s">
        <v>21</v>
      </c>
      <c r="F1422" s="286" t="s">
        <v>1672</v>
      </c>
      <c r="G1422" s="284"/>
      <c r="H1422" s="287" t="s">
        <v>21</v>
      </c>
      <c r="I1422" s="288"/>
      <c r="J1422" s="284"/>
      <c r="K1422" s="284"/>
      <c r="L1422" s="289"/>
      <c r="M1422" s="290"/>
      <c r="N1422" s="291"/>
      <c r="O1422" s="291"/>
      <c r="P1422" s="291"/>
      <c r="Q1422" s="291"/>
      <c r="R1422" s="291"/>
      <c r="S1422" s="291"/>
      <c r="T1422" s="292"/>
      <c r="AT1422" s="293" t="s">
        <v>198</v>
      </c>
      <c r="AU1422" s="293" t="s">
        <v>80</v>
      </c>
      <c r="AV1422" s="15" t="s">
        <v>76</v>
      </c>
      <c r="AW1422" s="15" t="s">
        <v>33</v>
      </c>
      <c r="AX1422" s="15" t="s">
        <v>69</v>
      </c>
      <c r="AY1422" s="293" t="s">
        <v>189</v>
      </c>
    </row>
    <row r="1423" spans="2:51" s="12" customFormat="1" ht="13.5">
      <c r="B1423" s="215"/>
      <c r="C1423" s="216"/>
      <c r="D1423" s="217" t="s">
        <v>198</v>
      </c>
      <c r="E1423" s="218" t="s">
        <v>21</v>
      </c>
      <c r="F1423" s="219" t="s">
        <v>1673</v>
      </c>
      <c r="G1423" s="216"/>
      <c r="H1423" s="220">
        <v>1.6</v>
      </c>
      <c r="I1423" s="221"/>
      <c r="J1423" s="216"/>
      <c r="K1423" s="216"/>
      <c r="L1423" s="222"/>
      <c r="M1423" s="223"/>
      <c r="N1423" s="224"/>
      <c r="O1423" s="224"/>
      <c r="P1423" s="224"/>
      <c r="Q1423" s="224"/>
      <c r="R1423" s="224"/>
      <c r="S1423" s="224"/>
      <c r="T1423" s="225"/>
      <c r="AT1423" s="226" t="s">
        <v>198</v>
      </c>
      <c r="AU1423" s="226" t="s">
        <v>80</v>
      </c>
      <c r="AV1423" s="12" t="s">
        <v>80</v>
      </c>
      <c r="AW1423" s="12" t="s">
        <v>33</v>
      </c>
      <c r="AX1423" s="12" t="s">
        <v>69</v>
      </c>
      <c r="AY1423" s="226" t="s">
        <v>189</v>
      </c>
    </row>
    <row r="1424" spans="2:51" s="12" customFormat="1" ht="13.5">
      <c r="B1424" s="215"/>
      <c r="C1424" s="216"/>
      <c r="D1424" s="217" t="s">
        <v>198</v>
      </c>
      <c r="E1424" s="218" t="s">
        <v>21</v>
      </c>
      <c r="F1424" s="219" t="s">
        <v>1674</v>
      </c>
      <c r="G1424" s="216"/>
      <c r="H1424" s="220">
        <v>4.4</v>
      </c>
      <c r="I1424" s="221"/>
      <c r="J1424" s="216"/>
      <c r="K1424" s="216"/>
      <c r="L1424" s="222"/>
      <c r="M1424" s="223"/>
      <c r="N1424" s="224"/>
      <c r="O1424" s="224"/>
      <c r="P1424" s="224"/>
      <c r="Q1424" s="224"/>
      <c r="R1424" s="224"/>
      <c r="S1424" s="224"/>
      <c r="T1424" s="225"/>
      <c r="AT1424" s="226" t="s">
        <v>198</v>
      </c>
      <c r="AU1424" s="226" t="s">
        <v>80</v>
      </c>
      <c r="AV1424" s="12" t="s">
        <v>80</v>
      </c>
      <c r="AW1424" s="12" t="s">
        <v>33</v>
      </c>
      <c r="AX1424" s="12" t="s">
        <v>69</v>
      </c>
      <c r="AY1424" s="226" t="s">
        <v>189</v>
      </c>
    </row>
    <row r="1425" spans="2:51" s="12" customFormat="1" ht="13.5">
      <c r="B1425" s="215"/>
      <c r="C1425" s="216"/>
      <c r="D1425" s="217" t="s">
        <v>198</v>
      </c>
      <c r="E1425" s="218" t="s">
        <v>21</v>
      </c>
      <c r="F1425" s="219" t="s">
        <v>1675</v>
      </c>
      <c r="G1425" s="216"/>
      <c r="H1425" s="220">
        <v>1.6</v>
      </c>
      <c r="I1425" s="221"/>
      <c r="J1425" s="216"/>
      <c r="K1425" s="216"/>
      <c r="L1425" s="222"/>
      <c r="M1425" s="223"/>
      <c r="N1425" s="224"/>
      <c r="O1425" s="224"/>
      <c r="P1425" s="224"/>
      <c r="Q1425" s="224"/>
      <c r="R1425" s="224"/>
      <c r="S1425" s="224"/>
      <c r="T1425" s="225"/>
      <c r="AT1425" s="226" t="s">
        <v>198</v>
      </c>
      <c r="AU1425" s="226" t="s">
        <v>80</v>
      </c>
      <c r="AV1425" s="12" t="s">
        <v>80</v>
      </c>
      <c r="AW1425" s="12" t="s">
        <v>33</v>
      </c>
      <c r="AX1425" s="12" t="s">
        <v>69</v>
      </c>
      <c r="AY1425" s="226" t="s">
        <v>189</v>
      </c>
    </row>
    <row r="1426" spans="2:51" s="12" customFormat="1" ht="13.5">
      <c r="B1426" s="215"/>
      <c r="C1426" s="216"/>
      <c r="D1426" s="217" t="s">
        <v>198</v>
      </c>
      <c r="E1426" s="218" t="s">
        <v>21</v>
      </c>
      <c r="F1426" s="219" t="s">
        <v>1676</v>
      </c>
      <c r="G1426" s="216"/>
      <c r="H1426" s="220">
        <v>2.8</v>
      </c>
      <c r="I1426" s="221"/>
      <c r="J1426" s="216"/>
      <c r="K1426" s="216"/>
      <c r="L1426" s="222"/>
      <c r="M1426" s="223"/>
      <c r="N1426" s="224"/>
      <c r="O1426" s="224"/>
      <c r="P1426" s="224"/>
      <c r="Q1426" s="224"/>
      <c r="R1426" s="224"/>
      <c r="S1426" s="224"/>
      <c r="T1426" s="225"/>
      <c r="AT1426" s="226" t="s">
        <v>198</v>
      </c>
      <c r="AU1426" s="226" t="s">
        <v>80</v>
      </c>
      <c r="AV1426" s="12" t="s">
        <v>80</v>
      </c>
      <c r="AW1426" s="12" t="s">
        <v>33</v>
      </c>
      <c r="AX1426" s="12" t="s">
        <v>69</v>
      </c>
      <c r="AY1426" s="226" t="s">
        <v>189</v>
      </c>
    </row>
    <row r="1427" spans="2:51" s="12" customFormat="1" ht="13.5">
      <c r="B1427" s="215"/>
      <c r="C1427" s="216"/>
      <c r="D1427" s="217" t="s">
        <v>198</v>
      </c>
      <c r="E1427" s="218" t="s">
        <v>21</v>
      </c>
      <c r="F1427" s="219" t="s">
        <v>1677</v>
      </c>
      <c r="G1427" s="216"/>
      <c r="H1427" s="220">
        <v>2</v>
      </c>
      <c r="I1427" s="221"/>
      <c r="J1427" s="216"/>
      <c r="K1427" s="216"/>
      <c r="L1427" s="222"/>
      <c r="M1427" s="223"/>
      <c r="N1427" s="224"/>
      <c r="O1427" s="224"/>
      <c r="P1427" s="224"/>
      <c r="Q1427" s="224"/>
      <c r="R1427" s="224"/>
      <c r="S1427" s="224"/>
      <c r="T1427" s="225"/>
      <c r="AT1427" s="226" t="s">
        <v>198</v>
      </c>
      <c r="AU1427" s="226" t="s">
        <v>80</v>
      </c>
      <c r="AV1427" s="12" t="s">
        <v>80</v>
      </c>
      <c r="AW1427" s="12" t="s">
        <v>33</v>
      </c>
      <c r="AX1427" s="12" t="s">
        <v>69</v>
      </c>
      <c r="AY1427" s="226" t="s">
        <v>189</v>
      </c>
    </row>
    <row r="1428" spans="2:51" s="13" customFormat="1" ht="13.5">
      <c r="B1428" s="227"/>
      <c r="C1428" s="228"/>
      <c r="D1428" s="217" t="s">
        <v>198</v>
      </c>
      <c r="E1428" s="242" t="s">
        <v>21</v>
      </c>
      <c r="F1428" s="243" t="s">
        <v>200</v>
      </c>
      <c r="G1428" s="228"/>
      <c r="H1428" s="244">
        <v>12.4</v>
      </c>
      <c r="I1428" s="233"/>
      <c r="J1428" s="228"/>
      <c r="K1428" s="228"/>
      <c r="L1428" s="234"/>
      <c r="M1428" s="235"/>
      <c r="N1428" s="236"/>
      <c r="O1428" s="236"/>
      <c r="P1428" s="236"/>
      <c r="Q1428" s="236"/>
      <c r="R1428" s="236"/>
      <c r="S1428" s="236"/>
      <c r="T1428" s="237"/>
      <c r="AT1428" s="238" t="s">
        <v>198</v>
      </c>
      <c r="AU1428" s="238" t="s">
        <v>80</v>
      </c>
      <c r="AV1428" s="13" t="s">
        <v>115</v>
      </c>
      <c r="AW1428" s="13" t="s">
        <v>33</v>
      </c>
      <c r="AX1428" s="13" t="s">
        <v>69</v>
      </c>
      <c r="AY1428" s="238" t="s">
        <v>189</v>
      </c>
    </row>
    <row r="1429" spans="2:51" s="12" customFormat="1" ht="13.5">
      <c r="B1429" s="215"/>
      <c r="C1429" s="216"/>
      <c r="D1429" s="217" t="s">
        <v>198</v>
      </c>
      <c r="E1429" s="218" t="s">
        <v>21</v>
      </c>
      <c r="F1429" s="219" t="s">
        <v>1678</v>
      </c>
      <c r="G1429" s="216"/>
      <c r="H1429" s="220">
        <v>1.5</v>
      </c>
      <c r="I1429" s="221"/>
      <c r="J1429" s="216"/>
      <c r="K1429" s="216"/>
      <c r="L1429" s="222"/>
      <c r="M1429" s="223"/>
      <c r="N1429" s="224"/>
      <c r="O1429" s="224"/>
      <c r="P1429" s="224"/>
      <c r="Q1429" s="224"/>
      <c r="R1429" s="224"/>
      <c r="S1429" s="224"/>
      <c r="T1429" s="225"/>
      <c r="AT1429" s="226" t="s">
        <v>198</v>
      </c>
      <c r="AU1429" s="226" t="s">
        <v>80</v>
      </c>
      <c r="AV1429" s="12" t="s">
        <v>80</v>
      </c>
      <c r="AW1429" s="12" t="s">
        <v>33</v>
      </c>
      <c r="AX1429" s="12" t="s">
        <v>69</v>
      </c>
      <c r="AY1429" s="226" t="s">
        <v>189</v>
      </c>
    </row>
    <row r="1430" spans="2:51" s="12" customFormat="1" ht="13.5">
      <c r="B1430" s="215"/>
      <c r="C1430" s="216"/>
      <c r="D1430" s="217" t="s">
        <v>198</v>
      </c>
      <c r="E1430" s="218" t="s">
        <v>21</v>
      </c>
      <c r="F1430" s="219" t="s">
        <v>1679</v>
      </c>
      <c r="G1430" s="216"/>
      <c r="H1430" s="220">
        <v>1.5</v>
      </c>
      <c r="I1430" s="221"/>
      <c r="J1430" s="216"/>
      <c r="K1430" s="216"/>
      <c r="L1430" s="222"/>
      <c r="M1430" s="223"/>
      <c r="N1430" s="224"/>
      <c r="O1430" s="224"/>
      <c r="P1430" s="224"/>
      <c r="Q1430" s="224"/>
      <c r="R1430" s="224"/>
      <c r="S1430" s="224"/>
      <c r="T1430" s="225"/>
      <c r="AT1430" s="226" t="s">
        <v>198</v>
      </c>
      <c r="AU1430" s="226" t="s">
        <v>80</v>
      </c>
      <c r="AV1430" s="12" t="s">
        <v>80</v>
      </c>
      <c r="AW1430" s="12" t="s">
        <v>33</v>
      </c>
      <c r="AX1430" s="12" t="s">
        <v>69</v>
      </c>
      <c r="AY1430" s="226" t="s">
        <v>189</v>
      </c>
    </row>
    <row r="1431" spans="2:51" s="12" customFormat="1" ht="13.5">
      <c r="B1431" s="215"/>
      <c r="C1431" s="216"/>
      <c r="D1431" s="217" t="s">
        <v>198</v>
      </c>
      <c r="E1431" s="218" t="s">
        <v>21</v>
      </c>
      <c r="F1431" s="219" t="s">
        <v>1680</v>
      </c>
      <c r="G1431" s="216"/>
      <c r="H1431" s="220">
        <v>2.1</v>
      </c>
      <c r="I1431" s="221"/>
      <c r="J1431" s="216"/>
      <c r="K1431" s="216"/>
      <c r="L1431" s="222"/>
      <c r="M1431" s="223"/>
      <c r="N1431" s="224"/>
      <c r="O1431" s="224"/>
      <c r="P1431" s="224"/>
      <c r="Q1431" s="224"/>
      <c r="R1431" s="224"/>
      <c r="S1431" s="224"/>
      <c r="T1431" s="225"/>
      <c r="AT1431" s="226" t="s">
        <v>198</v>
      </c>
      <c r="AU1431" s="226" t="s">
        <v>80</v>
      </c>
      <c r="AV1431" s="12" t="s">
        <v>80</v>
      </c>
      <c r="AW1431" s="12" t="s">
        <v>33</v>
      </c>
      <c r="AX1431" s="12" t="s">
        <v>69</v>
      </c>
      <c r="AY1431" s="226" t="s">
        <v>189</v>
      </c>
    </row>
    <row r="1432" spans="2:51" s="12" customFormat="1" ht="13.5">
      <c r="B1432" s="215"/>
      <c r="C1432" s="216"/>
      <c r="D1432" s="217" t="s">
        <v>198</v>
      </c>
      <c r="E1432" s="218" t="s">
        <v>21</v>
      </c>
      <c r="F1432" s="219" t="s">
        <v>1681</v>
      </c>
      <c r="G1432" s="216"/>
      <c r="H1432" s="220">
        <v>1.5</v>
      </c>
      <c r="I1432" s="221"/>
      <c r="J1432" s="216"/>
      <c r="K1432" s="216"/>
      <c r="L1432" s="222"/>
      <c r="M1432" s="223"/>
      <c r="N1432" s="224"/>
      <c r="O1432" s="224"/>
      <c r="P1432" s="224"/>
      <c r="Q1432" s="224"/>
      <c r="R1432" s="224"/>
      <c r="S1432" s="224"/>
      <c r="T1432" s="225"/>
      <c r="AT1432" s="226" t="s">
        <v>198</v>
      </c>
      <c r="AU1432" s="226" t="s">
        <v>80</v>
      </c>
      <c r="AV1432" s="12" t="s">
        <v>80</v>
      </c>
      <c r="AW1432" s="12" t="s">
        <v>33</v>
      </c>
      <c r="AX1432" s="12" t="s">
        <v>69</v>
      </c>
      <c r="AY1432" s="226" t="s">
        <v>189</v>
      </c>
    </row>
    <row r="1433" spans="2:51" s="12" customFormat="1" ht="13.5">
      <c r="B1433" s="215"/>
      <c r="C1433" s="216"/>
      <c r="D1433" s="217" t="s">
        <v>198</v>
      </c>
      <c r="E1433" s="218" t="s">
        <v>21</v>
      </c>
      <c r="F1433" s="219" t="s">
        <v>1682</v>
      </c>
      <c r="G1433" s="216"/>
      <c r="H1433" s="220">
        <v>1.5</v>
      </c>
      <c r="I1433" s="221"/>
      <c r="J1433" s="216"/>
      <c r="K1433" s="216"/>
      <c r="L1433" s="222"/>
      <c r="M1433" s="223"/>
      <c r="N1433" s="224"/>
      <c r="O1433" s="224"/>
      <c r="P1433" s="224"/>
      <c r="Q1433" s="224"/>
      <c r="R1433" s="224"/>
      <c r="S1433" s="224"/>
      <c r="T1433" s="225"/>
      <c r="AT1433" s="226" t="s">
        <v>198</v>
      </c>
      <c r="AU1433" s="226" t="s">
        <v>80</v>
      </c>
      <c r="AV1433" s="12" t="s">
        <v>80</v>
      </c>
      <c r="AW1433" s="12" t="s">
        <v>33</v>
      </c>
      <c r="AX1433" s="12" t="s">
        <v>69</v>
      </c>
      <c r="AY1433" s="226" t="s">
        <v>189</v>
      </c>
    </row>
    <row r="1434" spans="2:51" s="13" customFormat="1" ht="13.5">
      <c r="B1434" s="227"/>
      <c r="C1434" s="228"/>
      <c r="D1434" s="217" t="s">
        <v>198</v>
      </c>
      <c r="E1434" s="242" t="s">
        <v>21</v>
      </c>
      <c r="F1434" s="243" t="s">
        <v>200</v>
      </c>
      <c r="G1434" s="228"/>
      <c r="H1434" s="244">
        <v>8.1</v>
      </c>
      <c r="I1434" s="233"/>
      <c r="J1434" s="228"/>
      <c r="K1434" s="228"/>
      <c r="L1434" s="234"/>
      <c r="M1434" s="235"/>
      <c r="N1434" s="236"/>
      <c r="O1434" s="236"/>
      <c r="P1434" s="236"/>
      <c r="Q1434" s="236"/>
      <c r="R1434" s="236"/>
      <c r="S1434" s="236"/>
      <c r="T1434" s="237"/>
      <c r="AT1434" s="238" t="s">
        <v>198</v>
      </c>
      <c r="AU1434" s="238" t="s">
        <v>80</v>
      </c>
      <c r="AV1434" s="13" t="s">
        <v>115</v>
      </c>
      <c r="AW1434" s="13" t="s">
        <v>33</v>
      </c>
      <c r="AX1434" s="13" t="s">
        <v>69</v>
      </c>
      <c r="AY1434" s="238" t="s">
        <v>189</v>
      </c>
    </row>
    <row r="1435" spans="2:51" s="12" customFormat="1" ht="13.5">
      <c r="B1435" s="215"/>
      <c r="C1435" s="216"/>
      <c r="D1435" s="217" t="s">
        <v>198</v>
      </c>
      <c r="E1435" s="218" t="s">
        <v>21</v>
      </c>
      <c r="F1435" s="219" t="s">
        <v>1683</v>
      </c>
      <c r="G1435" s="216"/>
      <c r="H1435" s="220">
        <v>1.5</v>
      </c>
      <c r="I1435" s="221"/>
      <c r="J1435" s="216"/>
      <c r="K1435" s="216"/>
      <c r="L1435" s="222"/>
      <c r="M1435" s="223"/>
      <c r="N1435" s="224"/>
      <c r="O1435" s="224"/>
      <c r="P1435" s="224"/>
      <c r="Q1435" s="224"/>
      <c r="R1435" s="224"/>
      <c r="S1435" s="224"/>
      <c r="T1435" s="225"/>
      <c r="AT1435" s="226" t="s">
        <v>198</v>
      </c>
      <c r="AU1435" s="226" t="s">
        <v>80</v>
      </c>
      <c r="AV1435" s="12" t="s">
        <v>80</v>
      </c>
      <c r="AW1435" s="12" t="s">
        <v>33</v>
      </c>
      <c r="AX1435" s="12" t="s">
        <v>69</v>
      </c>
      <c r="AY1435" s="226" t="s">
        <v>189</v>
      </c>
    </row>
    <row r="1436" spans="2:51" s="12" customFormat="1" ht="13.5">
      <c r="B1436" s="215"/>
      <c r="C1436" s="216"/>
      <c r="D1436" s="217" t="s">
        <v>198</v>
      </c>
      <c r="E1436" s="218" t="s">
        <v>21</v>
      </c>
      <c r="F1436" s="219" t="s">
        <v>1684</v>
      </c>
      <c r="G1436" s="216"/>
      <c r="H1436" s="220">
        <v>1.5</v>
      </c>
      <c r="I1436" s="221"/>
      <c r="J1436" s="216"/>
      <c r="K1436" s="216"/>
      <c r="L1436" s="222"/>
      <c r="M1436" s="223"/>
      <c r="N1436" s="224"/>
      <c r="O1436" s="224"/>
      <c r="P1436" s="224"/>
      <c r="Q1436" s="224"/>
      <c r="R1436" s="224"/>
      <c r="S1436" s="224"/>
      <c r="T1436" s="225"/>
      <c r="AT1436" s="226" t="s">
        <v>198</v>
      </c>
      <c r="AU1436" s="226" t="s">
        <v>80</v>
      </c>
      <c r="AV1436" s="12" t="s">
        <v>80</v>
      </c>
      <c r="AW1436" s="12" t="s">
        <v>33</v>
      </c>
      <c r="AX1436" s="12" t="s">
        <v>69</v>
      </c>
      <c r="AY1436" s="226" t="s">
        <v>189</v>
      </c>
    </row>
    <row r="1437" spans="2:51" s="12" customFormat="1" ht="13.5">
      <c r="B1437" s="215"/>
      <c r="C1437" s="216"/>
      <c r="D1437" s="217" t="s">
        <v>198</v>
      </c>
      <c r="E1437" s="218" t="s">
        <v>21</v>
      </c>
      <c r="F1437" s="219" t="s">
        <v>1685</v>
      </c>
      <c r="G1437" s="216"/>
      <c r="H1437" s="220">
        <v>1.5</v>
      </c>
      <c r="I1437" s="221"/>
      <c r="J1437" s="216"/>
      <c r="K1437" s="216"/>
      <c r="L1437" s="222"/>
      <c r="M1437" s="223"/>
      <c r="N1437" s="224"/>
      <c r="O1437" s="224"/>
      <c r="P1437" s="224"/>
      <c r="Q1437" s="224"/>
      <c r="R1437" s="224"/>
      <c r="S1437" s="224"/>
      <c r="T1437" s="225"/>
      <c r="AT1437" s="226" t="s">
        <v>198</v>
      </c>
      <c r="AU1437" s="226" t="s">
        <v>80</v>
      </c>
      <c r="AV1437" s="12" t="s">
        <v>80</v>
      </c>
      <c r="AW1437" s="12" t="s">
        <v>33</v>
      </c>
      <c r="AX1437" s="12" t="s">
        <v>69</v>
      </c>
      <c r="AY1437" s="226" t="s">
        <v>189</v>
      </c>
    </row>
    <row r="1438" spans="2:51" s="13" customFormat="1" ht="13.5">
      <c r="B1438" s="227"/>
      <c r="C1438" s="228"/>
      <c r="D1438" s="217" t="s">
        <v>198</v>
      </c>
      <c r="E1438" s="242" t="s">
        <v>21</v>
      </c>
      <c r="F1438" s="243" t="s">
        <v>200</v>
      </c>
      <c r="G1438" s="228"/>
      <c r="H1438" s="244">
        <v>4.5</v>
      </c>
      <c r="I1438" s="233"/>
      <c r="J1438" s="228"/>
      <c r="K1438" s="228"/>
      <c r="L1438" s="234"/>
      <c r="M1438" s="235"/>
      <c r="N1438" s="236"/>
      <c r="O1438" s="236"/>
      <c r="P1438" s="236"/>
      <c r="Q1438" s="236"/>
      <c r="R1438" s="236"/>
      <c r="S1438" s="236"/>
      <c r="T1438" s="237"/>
      <c r="AT1438" s="238" t="s">
        <v>198</v>
      </c>
      <c r="AU1438" s="238" t="s">
        <v>80</v>
      </c>
      <c r="AV1438" s="13" t="s">
        <v>115</v>
      </c>
      <c r="AW1438" s="13" t="s">
        <v>33</v>
      </c>
      <c r="AX1438" s="13" t="s">
        <v>69</v>
      </c>
      <c r="AY1438" s="238" t="s">
        <v>189</v>
      </c>
    </row>
    <row r="1439" spans="2:51" s="14" customFormat="1" ht="13.5">
      <c r="B1439" s="245"/>
      <c r="C1439" s="246"/>
      <c r="D1439" s="229" t="s">
        <v>198</v>
      </c>
      <c r="E1439" s="247" t="s">
        <v>21</v>
      </c>
      <c r="F1439" s="248" t="s">
        <v>239</v>
      </c>
      <c r="G1439" s="246"/>
      <c r="H1439" s="249">
        <v>43.21</v>
      </c>
      <c r="I1439" s="250"/>
      <c r="J1439" s="246"/>
      <c r="K1439" s="246"/>
      <c r="L1439" s="251"/>
      <c r="M1439" s="252"/>
      <c r="N1439" s="253"/>
      <c r="O1439" s="253"/>
      <c r="P1439" s="253"/>
      <c r="Q1439" s="253"/>
      <c r="R1439" s="253"/>
      <c r="S1439" s="253"/>
      <c r="T1439" s="254"/>
      <c r="AT1439" s="255" t="s">
        <v>198</v>
      </c>
      <c r="AU1439" s="255" t="s">
        <v>80</v>
      </c>
      <c r="AV1439" s="14" t="s">
        <v>196</v>
      </c>
      <c r="AW1439" s="14" t="s">
        <v>33</v>
      </c>
      <c r="AX1439" s="14" t="s">
        <v>76</v>
      </c>
      <c r="AY1439" s="255" t="s">
        <v>189</v>
      </c>
    </row>
    <row r="1440" spans="2:65" s="1" customFormat="1" ht="22.5" customHeight="1">
      <c r="B1440" s="42"/>
      <c r="C1440" s="256" t="s">
        <v>1700</v>
      </c>
      <c r="D1440" s="256" t="s">
        <v>293</v>
      </c>
      <c r="E1440" s="257" t="s">
        <v>1701</v>
      </c>
      <c r="F1440" s="258" t="s">
        <v>1702</v>
      </c>
      <c r="G1440" s="259" t="s">
        <v>194</v>
      </c>
      <c r="H1440" s="260">
        <v>47.531</v>
      </c>
      <c r="I1440" s="261"/>
      <c r="J1440" s="262">
        <f>ROUND(I1440*H1440,2)</f>
        <v>0</v>
      </c>
      <c r="K1440" s="258" t="s">
        <v>195</v>
      </c>
      <c r="L1440" s="263"/>
      <c r="M1440" s="264" t="s">
        <v>21</v>
      </c>
      <c r="N1440" s="265" t="s">
        <v>40</v>
      </c>
      <c r="O1440" s="43"/>
      <c r="P1440" s="212">
        <f>O1440*H1440</f>
        <v>0</v>
      </c>
      <c r="Q1440" s="212">
        <v>0.0093</v>
      </c>
      <c r="R1440" s="212">
        <f>Q1440*H1440</f>
        <v>0.44203829999999994</v>
      </c>
      <c r="S1440" s="212">
        <v>0</v>
      </c>
      <c r="T1440" s="213">
        <f>S1440*H1440</f>
        <v>0</v>
      </c>
      <c r="AR1440" s="25" t="s">
        <v>355</v>
      </c>
      <c r="AT1440" s="25" t="s">
        <v>293</v>
      </c>
      <c r="AU1440" s="25" t="s">
        <v>80</v>
      </c>
      <c r="AY1440" s="25" t="s">
        <v>189</v>
      </c>
      <c r="BE1440" s="214">
        <f>IF(N1440="základní",J1440,0)</f>
        <v>0</v>
      </c>
      <c r="BF1440" s="214">
        <f>IF(N1440="snížená",J1440,0)</f>
        <v>0</v>
      </c>
      <c r="BG1440" s="214">
        <f>IF(N1440="zákl. přenesená",J1440,0)</f>
        <v>0</v>
      </c>
      <c r="BH1440" s="214">
        <f>IF(N1440="sníž. přenesená",J1440,0)</f>
        <v>0</v>
      </c>
      <c r="BI1440" s="214">
        <f>IF(N1440="nulová",J1440,0)</f>
        <v>0</v>
      </c>
      <c r="BJ1440" s="25" t="s">
        <v>76</v>
      </c>
      <c r="BK1440" s="214">
        <f>ROUND(I1440*H1440,2)</f>
        <v>0</v>
      </c>
      <c r="BL1440" s="25" t="s">
        <v>271</v>
      </c>
      <c r="BM1440" s="25" t="s">
        <v>1703</v>
      </c>
    </row>
    <row r="1441" spans="2:51" s="12" customFormat="1" ht="13.5">
      <c r="B1441" s="215"/>
      <c r="C1441" s="216"/>
      <c r="D1441" s="229" t="s">
        <v>198</v>
      </c>
      <c r="E1441" s="239" t="s">
        <v>21</v>
      </c>
      <c r="F1441" s="240" t="s">
        <v>1704</v>
      </c>
      <c r="G1441" s="216"/>
      <c r="H1441" s="241">
        <v>47.531</v>
      </c>
      <c r="I1441" s="221"/>
      <c r="J1441" s="216"/>
      <c r="K1441" s="216"/>
      <c r="L1441" s="222"/>
      <c r="M1441" s="223"/>
      <c r="N1441" s="224"/>
      <c r="O1441" s="224"/>
      <c r="P1441" s="224"/>
      <c r="Q1441" s="224"/>
      <c r="R1441" s="224"/>
      <c r="S1441" s="224"/>
      <c r="T1441" s="225"/>
      <c r="AT1441" s="226" t="s">
        <v>198</v>
      </c>
      <c r="AU1441" s="226" t="s">
        <v>80</v>
      </c>
      <c r="AV1441" s="12" t="s">
        <v>80</v>
      </c>
      <c r="AW1441" s="12" t="s">
        <v>33</v>
      </c>
      <c r="AX1441" s="12" t="s">
        <v>76</v>
      </c>
      <c r="AY1441" s="226" t="s">
        <v>189</v>
      </c>
    </row>
    <row r="1442" spans="2:65" s="1" customFormat="1" ht="31.5" customHeight="1">
      <c r="B1442" s="42"/>
      <c r="C1442" s="203" t="s">
        <v>1705</v>
      </c>
      <c r="D1442" s="203" t="s">
        <v>191</v>
      </c>
      <c r="E1442" s="204" t="s">
        <v>1706</v>
      </c>
      <c r="F1442" s="205" t="s">
        <v>1707</v>
      </c>
      <c r="G1442" s="206" t="s">
        <v>194</v>
      </c>
      <c r="H1442" s="207">
        <v>4.85</v>
      </c>
      <c r="I1442" s="208"/>
      <c r="J1442" s="209">
        <f>ROUND(I1442*H1442,2)</f>
        <v>0</v>
      </c>
      <c r="K1442" s="205" t="s">
        <v>21</v>
      </c>
      <c r="L1442" s="62"/>
      <c r="M1442" s="210" t="s">
        <v>21</v>
      </c>
      <c r="N1442" s="211" t="s">
        <v>40</v>
      </c>
      <c r="O1442" s="43"/>
      <c r="P1442" s="212">
        <f>O1442*H1442</f>
        <v>0</v>
      </c>
      <c r="Q1442" s="212">
        <v>0.01681</v>
      </c>
      <c r="R1442" s="212">
        <f>Q1442*H1442</f>
        <v>0.08152849999999999</v>
      </c>
      <c r="S1442" s="212">
        <v>0</v>
      </c>
      <c r="T1442" s="213">
        <f>S1442*H1442</f>
        <v>0</v>
      </c>
      <c r="AR1442" s="25" t="s">
        <v>271</v>
      </c>
      <c r="AT1442" s="25" t="s">
        <v>191</v>
      </c>
      <c r="AU1442" s="25" t="s">
        <v>80</v>
      </c>
      <c r="AY1442" s="25" t="s">
        <v>189</v>
      </c>
      <c r="BE1442" s="214">
        <f>IF(N1442="základní",J1442,0)</f>
        <v>0</v>
      </c>
      <c r="BF1442" s="214">
        <f>IF(N1442="snížená",J1442,0)</f>
        <v>0</v>
      </c>
      <c r="BG1442" s="214">
        <f>IF(N1442="zákl. přenesená",J1442,0)</f>
        <v>0</v>
      </c>
      <c r="BH1442" s="214">
        <f>IF(N1442="sníž. přenesená",J1442,0)</f>
        <v>0</v>
      </c>
      <c r="BI1442" s="214">
        <f>IF(N1442="nulová",J1442,0)</f>
        <v>0</v>
      </c>
      <c r="BJ1442" s="25" t="s">
        <v>76</v>
      </c>
      <c r="BK1442" s="214">
        <f>ROUND(I1442*H1442,2)</f>
        <v>0</v>
      </c>
      <c r="BL1442" s="25" t="s">
        <v>271</v>
      </c>
      <c r="BM1442" s="25" t="s">
        <v>1708</v>
      </c>
    </row>
    <row r="1443" spans="2:51" s="12" customFormat="1" ht="13.5">
      <c r="B1443" s="215"/>
      <c r="C1443" s="216"/>
      <c r="D1443" s="229" t="s">
        <v>198</v>
      </c>
      <c r="E1443" s="239" t="s">
        <v>21</v>
      </c>
      <c r="F1443" s="240" t="s">
        <v>1709</v>
      </c>
      <c r="G1443" s="216"/>
      <c r="H1443" s="241">
        <v>4.85</v>
      </c>
      <c r="I1443" s="221"/>
      <c r="J1443" s="216"/>
      <c r="K1443" s="216"/>
      <c r="L1443" s="222"/>
      <c r="M1443" s="223"/>
      <c r="N1443" s="224"/>
      <c r="O1443" s="224"/>
      <c r="P1443" s="224"/>
      <c r="Q1443" s="224"/>
      <c r="R1443" s="224"/>
      <c r="S1443" s="224"/>
      <c r="T1443" s="225"/>
      <c r="AT1443" s="226" t="s">
        <v>198</v>
      </c>
      <c r="AU1443" s="226" t="s">
        <v>80</v>
      </c>
      <c r="AV1443" s="12" t="s">
        <v>80</v>
      </c>
      <c r="AW1443" s="12" t="s">
        <v>33</v>
      </c>
      <c r="AX1443" s="12" t="s">
        <v>76</v>
      </c>
      <c r="AY1443" s="226" t="s">
        <v>189</v>
      </c>
    </row>
    <row r="1444" spans="2:65" s="1" customFormat="1" ht="22.5" customHeight="1">
      <c r="B1444" s="42"/>
      <c r="C1444" s="203" t="s">
        <v>1710</v>
      </c>
      <c r="D1444" s="203" t="s">
        <v>191</v>
      </c>
      <c r="E1444" s="204" t="s">
        <v>1711</v>
      </c>
      <c r="F1444" s="205" t="s">
        <v>1712</v>
      </c>
      <c r="G1444" s="206" t="s">
        <v>194</v>
      </c>
      <c r="H1444" s="207">
        <v>21.3</v>
      </c>
      <c r="I1444" s="208"/>
      <c r="J1444" s="209">
        <f>ROUND(I1444*H1444,2)</f>
        <v>0</v>
      </c>
      <c r="K1444" s="205" t="s">
        <v>195</v>
      </c>
      <c r="L1444" s="62"/>
      <c r="M1444" s="210" t="s">
        <v>21</v>
      </c>
      <c r="N1444" s="211" t="s">
        <v>40</v>
      </c>
      <c r="O1444" s="43"/>
      <c r="P1444" s="212">
        <f>O1444*H1444</f>
        <v>0</v>
      </c>
      <c r="Q1444" s="212">
        <v>0.01261</v>
      </c>
      <c r="R1444" s="212">
        <f>Q1444*H1444</f>
        <v>0.268593</v>
      </c>
      <c r="S1444" s="212">
        <v>0</v>
      </c>
      <c r="T1444" s="213">
        <f>S1444*H1444</f>
        <v>0</v>
      </c>
      <c r="AR1444" s="25" t="s">
        <v>271</v>
      </c>
      <c r="AT1444" s="25" t="s">
        <v>191</v>
      </c>
      <c r="AU1444" s="25" t="s">
        <v>80</v>
      </c>
      <c r="AY1444" s="25" t="s">
        <v>189</v>
      </c>
      <c r="BE1444" s="214">
        <f>IF(N1444="základní",J1444,0)</f>
        <v>0</v>
      </c>
      <c r="BF1444" s="214">
        <f>IF(N1444="snížená",J1444,0)</f>
        <v>0</v>
      </c>
      <c r="BG1444" s="214">
        <f>IF(N1444="zákl. přenesená",J1444,0)</f>
        <v>0</v>
      </c>
      <c r="BH1444" s="214">
        <f>IF(N1444="sníž. přenesená",J1444,0)</f>
        <v>0</v>
      </c>
      <c r="BI1444" s="214">
        <f>IF(N1444="nulová",J1444,0)</f>
        <v>0</v>
      </c>
      <c r="BJ1444" s="25" t="s">
        <v>76</v>
      </c>
      <c r="BK1444" s="214">
        <f>ROUND(I1444*H1444,2)</f>
        <v>0</v>
      </c>
      <c r="BL1444" s="25" t="s">
        <v>271</v>
      </c>
      <c r="BM1444" s="25" t="s">
        <v>1713</v>
      </c>
    </row>
    <row r="1445" spans="2:51" s="12" customFormat="1" ht="13.5">
      <c r="B1445" s="215"/>
      <c r="C1445" s="216"/>
      <c r="D1445" s="217" t="s">
        <v>198</v>
      </c>
      <c r="E1445" s="218" t="s">
        <v>21</v>
      </c>
      <c r="F1445" s="219" t="s">
        <v>1714</v>
      </c>
      <c r="G1445" s="216"/>
      <c r="H1445" s="220">
        <v>21.3</v>
      </c>
      <c r="I1445" s="221"/>
      <c r="J1445" s="216"/>
      <c r="K1445" s="216"/>
      <c r="L1445" s="222"/>
      <c r="M1445" s="223"/>
      <c r="N1445" s="224"/>
      <c r="O1445" s="224"/>
      <c r="P1445" s="224"/>
      <c r="Q1445" s="224"/>
      <c r="R1445" s="224"/>
      <c r="S1445" s="224"/>
      <c r="T1445" s="225"/>
      <c r="AT1445" s="226" t="s">
        <v>198</v>
      </c>
      <c r="AU1445" s="226" t="s">
        <v>80</v>
      </c>
      <c r="AV1445" s="12" t="s">
        <v>80</v>
      </c>
      <c r="AW1445" s="12" t="s">
        <v>33</v>
      </c>
      <c r="AX1445" s="12" t="s">
        <v>69</v>
      </c>
      <c r="AY1445" s="226" t="s">
        <v>189</v>
      </c>
    </row>
    <row r="1446" spans="2:51" s="13" customFormat="1" ht="13.5">
      <c r="B1446" s="227"/>
      <c r="C1446" s="228"/>
      <c r="D1446" s="229" t="s">
        <v>198</v>
      </c>
      <c r="E1446" s="230" t="s">
        <v>21</v>
      </c>
      <c r="F1446" s="231" t="s">
        <v>200</v>
      </c>
      <c r="G1446" s="228"/>
      <c r="H1446" s="232">
        <v>21.3</v>
      </c>
      <c r="I1446" s="233"/>
      <c r="J1446" s="228"/>
      <c r="K1446" s="228"/>
      <c r="L1446" s="234"/>
      <c r="M1446" s="235"/>
      <c r="N1446" s="236"/>
      <c r="O1446" s="236"/>
      <c r="P1446" s="236"/>
      <c r="Q1446" s="236"/>
      <c r="R1446" s="236"/>
      <c r="S1446" s="236"/>
      <c r="T1446" s="237"/>
      <c r="AT1446" s="238" t="s">
        <v>198</v>
      </c>
      <c r="AU1446" s="238" t="s">
        <v>80</v>
      </c>
      <c r="AV1446" s="13" t="s">
        <v>115</v>
      </c>
      <c r="AW1446" s="13" t="s">
        <v>33</v>
      </c>
      <c r="AX1446" s="13" t="s">
        <v>76</v>
      </c>
      <c r="AY1446" s="238" t="s">
        <v>189</v>
      </c>
    </row>
    <row r="1447" spans="2:65" s="1" customFormat="1" ht="22.5" customHeight="1">
      <c r="B1447" s="42"/>
      <c r="C1447" s="203" t="s">
        <v>1715</v>
      </c>
      <c r="D1447" s="203" t="s">
        <v>191</v>
      </c>
      <c r="E1447" s="204" t="s">
        <v>1716</v>
      </c>
      <c r="F1447" s="205" t="s">
        <v>1717</v>
      </c>
      <c r="G1447" s="206" t="s">
        <v>194</v>
      </c>
      <c r="H1447" s="207">
        <v>55</v>
      </c>
      <c r="I1447" s="208"/>
      <c r="J1447" s="209">
        <f>ROUND(I1447*H1447,2)</f>
        <v>0</v>
      </c>
      <c r="K1447" s="205" t="s">
        <v>195</v>
      </c>
      <c r="L1447" s="62"/>
      <c r="M1447" s="210" t="s">
        <v>21</v>
      </c>
      <c r="N1447" s="211" t="s">
        <v>40</v>
      </c>
      <c r="O1447" s="43"/>
      <c r="P1447" s="212">
        <f>O1447*H1447</f>
        <v>0</v>
      </c>
      <c r="Q1447" s="212">
        <v>0.01292</v>
      </c>
      <c r="R1447" s="212">
        <f>Q1447*H1447</f>
        <v>0.7106</v>
      </c>
      <c r="S1447" s="212">
        <v>0</v>
      </c>
      <c r="T1447" s="213">
        <f>S1447*H1447</f>
        <v>0</v>
      </c>
      <c r="AR1447" s="25" t="s">
        <v>271</v>
      </c>
      <c r="AT1447" s="25" t="s">
        <v>191</v>
      </c>
      <c r="AU1447" s="25" t="s">
        <v>80</v>
      </c>
      <c r="AY1447" s="25" t="s">
        <v>189</v>
      </c>
      <c r="BE1447" s="214">
        <f>IF(N1447="základní",J1447,0)</f>
        <v>0</v>
      </c>
      <c r="BF1447" s="214">
        <f>IF(N1447="snížená",J1447,0)</f>
        <v>0</v>
      </c>
      <c r="BG1447" s="214">
        <f>IF(N1447="zákl. přenesená",J1447,0)</f>
        <v>0</v>
      </c>
      <c r="BH1447" s="214">
        <f>IF(N1447="sníž. přenesená",J1447,0)</f>
        <v>0</v>
      </c>
      <c r="BI1447" s="214">
        <f>IF(N1447="nulová",J1447,0)</f>
        <v>0</v>
      </c>
      <c r="BJ1447" s="25" t="s">
        <v>76</v>
      </c>
      <c r="BK1447" s="214">
        <f>ROUND(I1447*H1447,2)</f>
        <v>0</v>
      </c>
      <c r="BL1447" s="25" t="s">
        <v>271</v>
      </c>
      <c r="BM1447" s="25" t="s">
        <v>1718</v>
      </c>
    </row>
    <row r="1448" spans="2:51" s="12" customFormat="1" ht="13.5">
      <c r="B1448" s="215"/>
      <c r="C1448" s="216"/>
      <c r="D1448" s="229" t="s">
        <v>198</v>
      </c>
      <c r="E1448" s="239" t="s">
        <v>21</v>
      </c>
      <c r="F1448" s="240" t="s">
        <v>470</v>
      </c>
      <c r="G1448" s="216"/>
      <c r="H1448" s="241">
        <v>55</v>
      </c>
      <c r="I1448" s="221"/>
      <c r="J1448" s="216"/>
      <c r="K1448" s="216"/>
      <c r="L1448" s="222"/>
      <c r="M1448" s="223"/>
      <c r="N1448" s="224"/>
      <c r="O1448" s="224"/>
      <c r="P1448" s="224"/>
      <c r="Q1448" s="224"/>
      <c r="R1448" s="224"/>
      <c r="S1448" s="224"/>
      <c r="T1448" s="225"/>
      <c r="AT1448" s="226" t="s">
        <v>198</v>
      </c>
      <c r="AU1448" s="226" t="s">
        <v>80</v>
      </c>
      <c r="AV1448" s="12" t="s">
        <v>80</v>
      </c>
      <c r="AW1448" s="12" t="s">
        <v>33</v>
      </c>
      <c r="AX1448" s="12" t="s">
        <v>76</v>
      </c>
      <c r="AY1448" s="226" t="s">
        <v>189</v>
      </c>
    </row>
    <row r="1449" spans="2:65" s="1" customFormat="1" ht="22.5" customHeight="1">
      <c r="B1449" s="42"/>
      <c r="C1449" s="203" t="s">
        <v>1615</v>
      </c>
      <c r="D1449" s="203" t="s">
        <v>191</v>
      </c>
      <c r="E1449" s="204" t="s">
        <v>1719</v>
      </c>
      <c r="F1449" s="205" t="s">
        <v>1720</v>
      </c>
      <c r="G1449" s="206" t="s">
        <v>235</v>
      </c>
      <c r="H1449" s="207">
        <v>50</v>
      </c>
      <c r="I1449" s="208"/>
      <c r="J1449" s="209">
        <f>ROUND(I1449*H1449,2)</f>
        <v>0</v>
      </c>
      <c r="K1449" s="205" t="s">
        <v>195</v>
      </c>
      <c r="L1449" s="62"/>
      <c r="M1449" s="210" t="s">
        <v>21</v>
      </c>
      <c r="N1449" s="211" t="s">
        <v>40</v>
      </c>
      <c r="O1449" s="43"/>
      <c r="P1449" s="212">
        <f>O1449*H1449</f>
        <v>0</v>
      </c>
      <c r="Q1449" s="212">
        <v>0.01028</v>
      </c>
      <c r="R1449" s="212">
        <f>Q1449*H1449</f>
        <v>0.514</v>
      </c>
      <c r="S1449" s="212">
        <v>0</v>
      </c>
      <c r="T1449" s="213">
        <f>S1449*H1449</f>
        <v>0</v>
      </c>
      <c r="AR1449" s="25" t="s">
        <v>271</v>
      </c>
      <c r="AT1449" s="25" t="s">
        <v>191</v>
      </c>
      <c r="AU1449" s="25" t="s">
        <v>80</v>
      </c>
      <c r="AY1449" s="25" t="s">
        <v>189</v>
      </c>
      <c r="BE1449" s="214">
        <f>IF(N1449="základní",J1449,0)</f>
        <v>0</v>
      </c>
      <c r="BF1449" s="214">
        <f>IF(N1449="snížená",J1449,0)</f>
        <v>0</v>
      </c>
      <c r="BG1449" s="214">
        <f>IF(N1449="zákl. přenesená",J1449,0)</f>
        <v>0</v>
      </c>
      <c r="BH1449" s="214">
        <f>IF(N1449="sníž. přenesená",J1449,0)</f>
        <v>0</v>
      </c>
      <c r="BI1449" s="214">
        <f>IF(N1449="nulová",J1449,0)</f>
        <v>0</v>
      </c>
      <c r="BJ1449" s="25" t="s">
        <v>76</v>
      </c>
      <c r="BK1449" s="214">
        <f>ROUND(I1449*H1449,2)</f>
        <v>0</v>
      </c>
      <c r="BL1449" s="25" t="s">
        <v>271</v>
      </c>
      <c r="BM1449" s="25" t="s">
        <v>1721</v>
      </c>
    </row>
    <row r="1450" spans="2:51" s="12" customFormat="1" ht="13.5">
      <c r="B1450" s="215"/>
      <c r="C1450" s="216"/>
      <c r="D1450" s="229" t="s">
        <v>198</v>
      </c>
      <c r="E1450" s="239" t="s">
        <v>21</v>
      </c>
      <c r="F1450" s="240" t="s">
        <v>1722</v>
      </c>
      <c r="G1450" s="216"/>
      <c r="H1450" s="241">
        <v>50</v>
      </c>
      <c r="I1450" s="221"/>
      <c r="J1450" s="216"/>
      <c r="K1450" s="216"/>
      <c r="L1450" s="222"/>
      <c r="M1450" s="223"/>
      <c r="N1450" s="224"/>
      <c r="O1450" s="224"/>
      <c r="P1450" s="224"/>
      <c r="Q1450" s="224"/>
      <c r="R1450" s="224"/>
      <c r="S1450" s="224"/>
      <c r="T1450" s="225"/>
      <c r="AT1450" s="226" t="s">
        <v>198</v>
      </c>
      <c r="AU1450" s="226" t="s">
        <v>80</v>
      </c>
      <c r="AV1450" s="12" t="s">
        <v>80</v>
      </c>
      <c r="AW1450" s="12" t="s">
        <v>33</v>
      </c>
      <c r="AX1450" s="12" t="s">
        <v>76</v>
      </c>
      <c r="AY1450" s="226" t="s">
        <v>189</v>
      </c>
    </row>
    <row r="1451" spans="2:65" s="1" customFormat="1" ht="31.5" customHeight="1">
      <c r="B1451" s="42"/>
      <c r="C1451" s="203" t="s">
        <v>1723</v>
      </c>
      <c r="D1451" s="203" t="s">
        <v>191</v>
      </c>
      <c r="E1451" s="204" t="s">
        <v>1724</v>
      </c>
      <c r="F1451" s="205" t="s">
        <v>1725</v>
      </c>
      <c r="G1451" s="206" t="s">
        <v>194</v>
      </c>
      <c r="H1451" s="207">
        <v>436.8</v>
      </c>
      <c r="I1451" s="208"/>
      <c r="J1451" s="209">
        <f>ROUND(I1451*H1451,2)</f>
        <v>0</v>
      </c>
      <c r="K1451" s="205" t="s">
        <v>195</v>
      </c>
      <c r="L1451" s="62"/>
      <c r="M1451" s="210" t="s">
        <v>21</v>
      </c>
      <c r="N1451" s="211" t="s">
        <v>40</v>
      </c>
      <c r="O1451" s="43"/>
      <c r="P1451" s="212">
        <f>O1451*H1451</f>
        <v>0</v>
      </c>
      <c r="Q1451" s="212">
        <v>0.00117</v>
      </c>
      <c r="R1451" s="212">
        <f>Q1451*H1451</f>
        <v>0.5110560000000001</v>
      </c>
      <c r="S1451" s="212">
        <v>0</v>
      </c>
      <c r="T1451" s="213">
        <f>S1451*H1451</f>
        <v>0</v>
      </c>
      <c r="AR1451" s="25" t="s">
        <v>271</v>
      </c>
      <c r="AT1451" s="25" t="s">
        <v>191</v>
      </c>
      <c r="AU1451" s="25" t="s">
        <v>80</v>
      </c>
      <c r="AY1451" s="25" t="s">
        <v>189</v>
      </c>
      <c r="BE1451" s="214">
        <f>IF(N1451="základní",J1451,0)</f>
        <v>0</v>
      </c>
      <c r="BF1451" s="214">
        <f>IF(N1451="snížená",J1451,0)</f>
        <v>0</v>
      </c>
      <c r="BG1451" s="214">
        <f>IF(N1451="zákl. přenesená",J1451,0)</f>
        <v>0</v>
      </c>
      <c r="BH1451" s="214">
        <f>IF(N1451="sníž. přenesená",J1451,0)</f>
        <v>0</v>
      </c>
      <c r="BI1451" s="214">
        <f>IF(N1451="nulová",J1451,0)</f>
        <v>0</v>
      </c>
      <c r="BJ1451" s="25" t="s">
        <v>76</v>
      </c>
      <c r="BK1451" s="214">
        <f>ROUND(I1451*H1451,2)</f>
        <v>0</v>
      </c>
      <c r="BL1451" s="25" t="s">
        <v>271</v>
      </c>
      <c r="BM1451" s="25" t="s">
        <v>1726</v>
      </c>
    </row>
    <row r="1452" spans="2:51" s="12" customFormat="1" ht="13.5">
      <c r="B1452" s="215"/>
      <c r="C1452" s="216"/>
      <c r="D1452" s="217" t="s">
        <v>198</v>
      </c>
      <c r="E1452" s="218" t="s">
        <v>21</v>
      </c>
      <c r="F1452" s="219" t="s">
        <v>1278</v>
      </c>
      <c r="G1452" s="216"/>
      <c r="H1452" s="220">
        <v>24.2</v>
      </c>
      <c r="I1452" s="221"/>
      <c r="J1452" s="216"/>
      <c r="K1452" s="216"/>
      <c r="L1452" s="222"/>
      <c r="M1452" s="223"/>
      <c r="N1452" s="224"/>
      <c r="O1452" s="224"/>
      <c r="P1452" s="224"/>
      <c r="Q1452" s="224"/>
      <c r="R1452" s="224"/>
      <c r="S1452" s="224"/>
      <c r="T1452" s="225"/>
      <c r="AT1452" s="226" t="s">
        <v>198</v>
      </c>
      <c r="AU1452" s="226" t="s">
        <v>80</v>
      </c>
      <c r="AV1452" s="12" t="s">
        <v>80</v>
      </c>
      <c r="AW1452" s="12" t="s">
        <v>33</v>
      </c>
      <c r="AX1452" s="12" t="s">
        <v>69</v>
      </c>
      <c r="AY1452" s="226" t="s">
        <v>189</v>
      </c>
    </row>
    <row r="1453" spans="2:51" s="12" customFormat="1" ht="13.5">
      <c r="B1453" s="215"/>
      <c r="C1453" s="216"/>
      <c r="D1453" s="217" t="s">
        <v>198</v>
      </c>
      <c r="E1453" s="218" t="s">
        <v>21</v>
      </c>
      <c r="F1453" s="219" t="s">
        <v>1273</v>
      </c>
      <c r="G1453" s="216"/>
      <c r="H1453" s="220">
        <v>24.7</v>
      </c>
      <c r="I1453" s="221"/>
      <c r="J1453" s="216"/>
      <c r="K1453" s="216"/>
      <c r="L1453" s="222"/>
      <c r="M1453" s="223"/>
      <c r="N1453" s="224"/>
      <c r="O1453" s="224"/>
      <c r="P1453" s="224"/>
      <c r="Q1453" s="224"/>
      <c r="R1453" s="224"/>
      <c r="S1453" s="224"/>
      <c r="T1453" s="225"/>
      <c r="AT1453" s="226" t="s">
        <v>198</v>
      </c>
      <c r="AU1453" s="226" t="s">
        <v>80</v>
      </c>
      <c r="AV1453" s="12" t="s">
        <v>80</v>
      </c>
      <c r="AW1453" s="12" t="s">
        <v>33</v>
      </c>
      <c r="AX1453" s="12" t="s">
        <v>69</v>
      </c>
      <c r="AY1453" s="226" t="s">
        <v>189</v>
      </c>
    </row>
    <row r="1454" spans="2:51" s="12" customFormat="1" ht="13.5">
      <c r="B1454" s="215"/>
      <c r="C1454" s="216"/>
      <c r="D1454" s="217" t="s">
        <v>198</v>
      </c>
      <c r="E1454" s="218" t="s">
        <v>21</v>
      </c>
      <c r="F1454" s="219" t="s">
        <v>1274</v>
      </c>
      <c r="G1454" s="216"/>
      <c r="H1454" s="220">
        <v>21.9</v>
      </c>
      <c r="I1454" s="221"/>
      <c r="J1454" s="216"/>
      <c r="K1454" s="216"/>
      <c r="L1454" s="222"/>
      <c r="M1454" s="223"/>
      <c r="N1454" s="224"/>
      <c r="O1454" s="224"/>
      <c r="P1454" s="224"/>
      <c r="Q1454" s="224"/>
      <c r="R1454" s="224"/>
      <c r="S1454" s="224"/>
      <c r="T1454" s="225"/>
      <c r="AT1454" s="226" t="s">
        <v>198</v>
      </c>
      <c r="AU1454" s="226" t="s">
        <v>80</v>
      </c>
      <c r="AV1454" s="12" t="s">
        <v>80</v>
      </c>
      <c r="AW1454" s="12" t="s">
        <v>33</v>
      </c>
      <c r="AX1454" s="12" t="s">
        <v>69</v>
      </c>
      <c r="AY1454" s="226" t="s">
        <v>189</v>
      </c>
    </row>
    <row r="1455" spans="2:51" s="12" customFormat="1" ht="13.5">
      <c r="B1455" s="215"/>
      <c r="C1455" s="216"/>
      <c r="D1455" s="217" t="s">
        <v>198</v>
      </c>
      <c r="E1455" s="218" t="s">
        <v>21</v>
      </c>
      <c r="F1455" s="219" t="s">
        <v>1275</v>
      </c>
      <c r="G1455" s="216"/>
      <c r="H1455" s="220">
        <v>22.2</v>
      </c>
      <c r="I1455" s="221"/>
      <c r="J1455" s="216"/>
      <c r="K1455" s="216"/>
      <c r="L1455" s="222"/>
      <c r="M1455" s="223"/>
      <c r="N1455" s="224"/>
      <c r="O1455" s="224"/>
      <c r="P1455" s="224"/>
      <c r="Q1455" s="224"/>
      <c r="R1455" s="224"/>
      <c r="S1455" s="224"/>
      <c r="T1455" s="225"/>
      <c r="AT1455" s="226" t="s">
        <v>198</v>
      </c>
      <c r="AU1455" s="226" t="s">
        <v>80</v>
      </c>
      <c r="AV1455" s="12" t="s">
        <v>80</v>
      </c>
      <c r="AW1455" s="12" t="s">
        <v>33</v>
      </c>
      <c r="AX1455" s="12" t="s">
        <v>69</v>
      </c>
      <c r="AY1455" s="226" t="s">
        <v>189</v>
      </c>
    </row>
    <row r="1456" spans="2:51" s="12" customFormat="1" ht="13.5">
      <c r="B1456" s="215"/>
      <c r="C1456" s="216"/>
      <c r="D1456" s="217" t="s">
        <v>198</v>
      </c>
      <c r="E1456" s="218" t="s">
        <v>21</v>
      </c>
      <c r="F1456" s="219" t="s">
        <v>1279</v>
      </c>
      <c r="G1456" s="216"/>
      <c r="H1456" s="220">
        <v>11.7</v>
      </c>
      <c r="I1456" s="221"/>
      <c r="J1456" s="216"/>
      <c r="K1456" s="216"/>
      <c r="L1456" s="222"/>
      <c r="M1456" s="223"/>
      <c r="N1456" s="224"/>
      <c r="O1456" s="224"/>
      <c r="P1456" s="224"/>
      <c r="Q1456" s="224"/>
      <c r="R1456" s="224"/>
      <c r="S1456" s="224"/>
      <c r="T1456" s="225"/>
      <c r="AT1456" s="226" t="s">
        <v>198</v>
      </c>
      <c r="AU1456" s="226" t="s">
        <v>80</v>
      </c>
      <c r="AV1456" s="12" t="s">
        <v>80</v>
      </c>
      <c r="AW1456" s="12" t="s">
        <v>33</v>
      </c>
      <c r="AX1456" s="12" t="s">
        <v>69</v>
      </c>
      <c r="AY1456" s="226" t="s">
        <v>189</v>
      </c>
    </row>
    <row r="1457" spans="2:51" s="12" customFormat="1" ht="13.5">
      <c r="B1457" s="215"/>
      <c r="C1457" s="216"/>
      <c r="D1457" s="217" t="s">
        <v>198</v>
      </c>
      <c r="E1457" s="218" t="s">
        <v>21</v>
      </c>
      <c r="F1457" s="219" t="s">
        <v>1280</v>
      </c>
      <c r="G1457" s="216"/>
      <c r="H1457" s="220">
        <v>10.5</v>
      </c>
      <c r="I1457" s="221"/>
      <c r="J1457" s="216"/>
      <c r="K1457" s="216"/>
      <c r="L1457" s="222"/>
      <c r="M1457" s="223"/>
      <c r="N1457" s="224"/>
      <c r="O1457" s="224"/>
      <c r="P1457" s="224"/>
      <c r="Q1457" s="224"/>
      <c r="R1457" s="224"/>
      <c r="S1457" s="224"/>
      <c r="T1457" s="225"/>
      <c r="AT1457" s="226" t="s">
        <v>198</v>
      </c>
      <c r="AU1457" s="226" t="s">
        <v>80</v>
      </c>
      <c r="AV1457" s="12" t="s">
        <v>80</v>
      </c>
      <c r="AW1457" s="12" t="s">
        <v>33</v>
      </c>
      <c r="AX1457" s="12" t="s">
        <v>69</v>
      </c>
      <c r="AY1457" s="226" t="s">
        <v>189</v>
      </c>
    </row>
    <row r="1458" spans="2:51" s="12" customFormat="1" ht="13.5">
      <c r="B1458" s="215"/>
      <c r="C1458" s="216"/>
      <c r="D1458" s="217" t="s">
        <v>198</v>
      </c>
      <c r="E1458" s="218" t="s">
        <v>21</v>
      </c>
      <c r="F1458" s="219" t="s">
        <v>1281</v>
      </c>
      <c r="G1458" s="216"/>
      <c r="H1458" s="220">
        <v>10.6</v>
      </c>
      <c r="I1458" s="221"/>
      <c r="J1458" s="216"/>
      <c r="K1458" s="216"/>
      <c r="L1458" s="222"/>
      <c r="M1458" s="223"/>
      <c r="N1458" s="224"/>
      <c r="O1458" s="224"/>
      <c r="P1458" s="224"/>
      <c r="Q1458" s="224"/>
      <c r="R1458" s="224"/>
      <c r="S1458" s="224"/>
      <c r="T1458" s="225"/>
      <c r="AT1458" s="226" t="s">
        <v>198</v>
      </c>
      <c r="AU1458" s="226" t="s">
        <v>80</v>
      </c>
      <c r="AV1458" s="12" t="s">
        <v>80</v>
      </c>
      <c r="AW1458" s="12" t="s">
        <v>33</v>
      </c>
      <c r="AX1458" s="12" t="s">
        <v>69</v>
      </c>
      <c r="AY1458" s="226" t="s">
        <v>189</v>
      </c>
    </row>
    <row r="1459" spans="2:51" s="12" customFormat="1" ht="13.5">
      <c r="B1459" s="215"/>
      <c r="C1459" s="216"/>
      <c r="D1459" s="217" t="s">
        <v>198</v>
      </c>
      <c r="E1459" s="218" t="s">
        <v>21</v>
      </c>
      <c r="F1459" s="219" t="s">
        <v>1282</v>
      </c>
      <c r="G1459" s="216"/>
      <c r="H1459" s="220">
        <v>18.3</v>
      </c>
      <c r="I1459" s="221"/>
      <c r="J1459" s="216"/>
      <c r="K1459" s="216"/>
      <c r="L1459" s="222"/>
      <c r="M1459" s="223"/>
      <c r="N1459" s="224"/>
      <c r="O1459" s="224"/>
      <c r="P1459" s="224"/>
      <c r="Q1459" s="224"/>
      <c r="R1459" s="224"/>
      <c r="S1459" s="224"/>
      <c r="T1459" s="225"/>
      <c r="AT1459" s="226" t="s">
        <v>198</v>
      </c>
      <c r="AU1459" s="226" t="s">
        <v>80</v>
      </c>
      <c r="AV1459" s="12" t="s">
        <v>80</v>
      </c>
      <c r="AW1459" s="12" t="s">
        <v>33</v>
      </c>
      <c r="AX1459" s="12" t="s">
        <v>69</v>
      </c>
      <c r="AY1459" s="226" t="s">
        <v>189</v>
      </c>
    </row>
    <row r="1460" spans="2:51" s="13" customFormat="1" ht="13.5">
      <c r="B1460" s="227"/>
      <c r="C1460" s="228"/>
      <c r="D1460" s="217" t="s">
        <v>198</v>
      </c>
      <c r="E1460" s="242" t="s">
        <v>21</v>
      </c>
      <c r="F1460" s="243" t="s">
        <v>200</v>
      </c>
      <c r="G1460" s="228"/>
      <c r="H1460" s="244">
        <v>144.1</v>
      </c>
      <c r="I1460" s="233"/>
      <c r="J1460" s="228"/>
      <c r="K1460" s="228"/>
      <c r="L1460" s="234"/>
      <c r="M1460" s="235"/>
      <c r="N1460" s="236"/>
      <c r="O1460" s="236"/>
      <c r="P1460" s="236"/>
      <c r="Q1460" s="236"/>
      <c r="R1460" s="236"/>
      <c r="S1460" s="236"/>
      <c r="T1460" s="237"/>
      <c r="AT1460" s="238" t="s">
        <v>198</v>
      </c>
      <c r="AU1460" s="238" t="s">
        <v>80</v>
      </c>
      <c r="AV1460" s="13" t="s">
        <v>115</v>
      </c>
      <c r="AW1460" s="13" t="s">
        <v>33</v>
      </c>
      <c r="AX1460" s="13" t="s">
        <v>69</v>
      </c>
      <c r="AY1460" s="238" t="s">
        <v>189</v>
      </c>
    </row>
    <row r="1461" spans="2:51" s="12" customFormat="1" ht="13.5">
      <c r="B1461" s="215"/>
      <c r="C1461" s="216"/>
      <c r="D1461" s="217" t="s">
        <v>198</v>
      </c>
      <c r="E1461" s="218" t="s">
        <v>21</v>
      </c>
      <c r="F1461" s="219" t="s">
        <v>1283</v>
      </c>
      <c r="G1461" s="216"/>
      <c r="H1461" s="220">
        <v>24.2</v>
      </c>
      <c r="I1461" s="221"/>
      <c r="J1461" s="216"/>
      <c r="K1461" s="216"/>
      <c r="L1461" s="222"/>
      <c r="M1461" s="223"/>
      <c r="N1461" s="224"/>
      <c r="O1461" s="224"/>
      <c r="P1461" s="224"/>
      <c r="Q1461" s="224"/>
      <c r="R1461" s="224"/>
      <c r="S1461" s="224"/>
      <c r="T1461" s="225"/>
      <c r="AT1461" s="226" t="s">
        <v>198</v>
      </c>
      <c r="AU1461" s="226" t="s">
        <v>80</v>
      </c>
      <c r="AV1461" s="12" t="s">
        <v>80</v>
      </c>
      <c r="AW1461" s="12" t="s">
        <v>33</v>
      </c>
      <c r="AX1461" s="12" t="s">
        <v>69</v>
      </c>
      <c r="AY1461" s="226" t="s">
        <v>189</v>
      </c>
    </row>
    <row r="1462" spans="2:51" s="12" customFormat="1" ht="13.5">
      <c r="B1462" s="215"/>
      <c r="C1462" s="216"/>
      <c r="D1462" s="217" t="s">
        <v>198</v>
      </c>
      <c r="E1462" s="218" t="s">
        <v>21</v>
      </c>
      <c r="F1462" s="219" t="s">
        <v>1284</v>
      </c>
      <c r="G1462" s="216"/>
      <c r="H1462" s="220">
        <v>24.7</v>
      </c>
      <c r="I1462" s="221"/>
      <c r="J1462" s="216"/>
      <c r="K1462" s="216"/>
      <c r="L1462" s="222"/>
      <c r="M1462" s="223"/>
      <c r="N1462" s="224"/>
      <c r="O1462" s="224"/>
      <c r="P1462" s="224"/>
      <c r="Q1462" s="224"/>
      <c r="R1462" s="224"/>
      <c r="S1462" s="224"/>
      <c r="T1462" s="225"/>
      <c r="AT1462" s="226" t="s">
        <v>198</v>
      </c>
      <c r="AU1462" s="226" t="s">
        <v>80</v>
      </c>
      <c r="AV1462" s="12" t="s">
        <v>80</v>
      </c>
      <c r="AW1462" s="12" t="s">
        <v>33</v>
      </c>
      <c r="AX1462" s="12" t="s">
        <v>69</v>
      </c>
      <c r="AY1462" s="226" t="s">
        <v>189</v>
      </c>
    </row>
    <row r="1463" spans="2:51" s="12" customFormat="1" ht="13.5">
      <c r="B1463" s="215"/>
      <c r="C1463" s="216"/>
      <c r="D1463" s="217" t="s">
        <v>198</v>
      </c>
      <c r="E1463" s="218" t="s">
        <v>21</v>
      </c>
      <c r="F1463" s="219" t="s">
        <v>1285</v>
      </c>
      <c r="G1463" s="216"/>
      <c r="H1463" s="220">
        <v>24.9</v>
      </c>
      <c r="I1463" s="221"/>
      <c r="J1463" s="216"/>
      <c r="K1463" s="216"/>
      <c r="L1463" s="222"/>
      <c r="M1463" s="223"/>
      <c r="N1463" s="224"/>
      <c r="O1463" s="224"/>
      <c r="P1463" s="224"/>
      <c r="Q1463" s="224"/>
      <c r="R1463" s="224"/>
      <c r="S1463" s="224"/>
      <c r="T1463" s="225"/>
      <c r="AT1463" s="226" t="s">
        <v>198</v>
      </c>
      <c r="AU1463" s="226" t="s">
        <v>80</v>
      </c>
      <c r="AV1463" s="12" t="s">
        <v>80</v>
      </c>
      <c r="AW1463" s="12" t="s">
        <v>33</v>
      </c>
      <c r="AX1463" s="12" t="s">
        <v>69</v>
      </c>
      <c r="AY1463" s="226" t="s">
        <v>189</v>
      </c>
    </row>
    <row r="1464" spans="2:51" s="12" customFormat="1" ht="13.5">
      <c r="B1464" s="215"/>
      <c r="C1464" s="216"/>
      <c r="D1464" s="217" t="s">
        <v>198</v>
      </c>
      <c r="E1464" s="218" t="s">
        <v>21</v>
      </c>
      <c r="F1464" s="219" t="s">
        <v>1276</v>
      </c>
      <c r="G1464" s="216"/>
      <c r="H1464" s="220">
        <v>25.2</v>
      </c>
      <c r="I1464" s="221"/>
      <c r="J1464" s="216"/>
      <c r="K1464" s="216"/>
      <c r="L1464" s="222"/>
      <c r="M1464" s="223"/>
      <c r="N1464" s="224"/>
      <c r="O1464" s="224"/>
      <c r="P1464" s="224"/>
      <c r="Q1464" s="224"/>
      <c r="R1464" s="224"/>
      <c r="S1464" s="224"/>
      <c r="T1464" s="225"/>
      <c r="AT1464" s="226" t="s">
        <v>198</v>
      </c>
      <c r="AU1464" s="226" t="s">
        <v>80</v>
      </c>
      <c r="AV1464" s="12" t="s">
        <v>80</v>
      </c>
      <c r="AW1464" s="12" t="s">
        <v>33</v>
      </c>
      <c r="AX1464" s="12" t="s">
        <v>69</v>
      </c>
      <c r="AY1464" s="226" t="s">
        <v>189</v>
      </c>
    </row>
    <row r="1465" spans="2:51" s="12" customFormat="1" ht="13.5">
      <c r="B1465" s="215"/>
      <c r="C1465" s="216"/>
      <c r="D1465" s="217" t="s">
        <v>198</v>
      </c>
      <c r="E1465" s="218" t="s">
        <v>21</v>
      </c>
      <c r="F1465" s="219" t="s">
        <v>1262</v>
      </c>
      <c r="G1465" s="216"/>
      <c r="H1465" s="220">
        <v>5.8</v>
      </c>
      <c r="I1465" s="221"/>
      <c r="J1465" s="216"/>
      <c r="K1465" s="216"/>
      <c r="L1465" s="222"/>
      <c r="M1465" s="223"/>
      <c r="N1465" s="224"/>
      <c r="O1465" s="224"/>
      <c r="P1465" s="224"/>
      <c r="Q1465" s="224"/>
      <c r="R1465" s="224"/>
      <c r="S1465" s="224"/>
      <c r="T1465" s="225"/>
      <c r="AT1465" s="226" t="s">
        <v>198</v>
      </c>
      <c r="AU1465" s="226" t="s">
        <v>80</v>
      </c>
      <c r="AV1465" s="12" t="s">
        <v>80</v>
      </c>
      <c r="AW1465" s="12" t="s">
        <v>33</v>
      </c>
      <c r="AX1465" s="12" t="s">
        <v>69</v>
      </c>
      <c r="AY1465" s="226" t="s">
        <v>189</v>
      </c>
    </row>
    <row r="1466" spans="2:51" s="12" customFormat="1" ht="13.5">
      <c r="B1466" s="215"/>
      <c r="C1466" s="216"/>
      <c r="D1466" s="217" t="s">
        <v>198</v>
      </c>
      <c r="E1466" s="218" t="s">
        <v>21</v>
      </c>
      <c r="F1466" s="219" t="s">
        <v>1263</v>
      </c>
      <c r="G1466" s="216"/>
      <c r="H1466" s="220">
        <v>5.8</v>
      </c>
      <c r="I1466" s="221"/>
      <c r="J1466" s="216"/>
      <c r="K1466" s="216"/>
      <c r="L1466" s="222"/>
      <c r="M1466" s="223"/>
      <c r="N1466" s="224"/>
      <c r="O1466" s="224"/>
      <c r="P1466" s="224"/>
      <c r="Q1466" s="224"/>
      <c r="R1466" s="224"/>
      <c r="S1466" s="224"/>
      <c r="T1466" s="225"/>
      <c r="AT1466" s="226" t="s">
        <v>198</v>
      </c>
      <c r="AU1466" s="226" t="s">
        <v>80</v>
      </c>
      <c r="AV1466" s="12" t="s">
        <v>80</v>
      </c>
      <c r="AW1466" s="12" t="s">
        <v>33</v>
      </c>
      <c r="AX1466" s="12" t="s">
        <v>69</v>
      </c>
      <c r="AY1466" s="226" t="s">
        <v>189</v>
      </c>
    </row>
    <row r="1467" spans="2:51" s="12" customFormat="1" ht="13.5">
      <c r="B1467" s="215"/>
      <c r="C1467" s="216"/>
      <c r="D1467" s="217" t="s">
        <v>198</v>
      </c>
      <c r="E1467" s="218" t="s">
        <v>21</v>
      </c>
      <c r="F1467" s="219" t="s">
        <v>1286</v>
      </c>
      <c r="G1467" s="216"/>
      <c r="H1467" s="220">
        <v>6.8</v>
      </c>
      <c r="I1467" s="221"/>
      <c r="J1467" s="216"/>
      <c r="K1467" s="216"/>
      <c r="L1467" s="222"/>
      <c r="M1467" s="223"/>
      <c r="N1467" s="224"/>
      <c r="O1467" s="224"/>
      <c r="P1467" s="224"/>
      <c r="Q1467" s="224"/>
      <c r="R1467" s="224"/>
      <c r="S1467" s="224"/>
      <c r="T1467" s="225"/>
      <c r="AT1467" s="226" t="s">
        <v>198</v>
      </c>
      <c r="AU1467" s="226" t="s">
        <v>80</v>
      </c>
      <c r="AV1467" s="12" t="s">
        <v>80</v>
      </c>
      <c r="AW1467" s="12" t="s">
        <v>33</v>
      </c>
      <c r="AX1467" s="12" t="s">
        <v>69</v>
      </c>
      <c r="AY1467" s="226" t="s">
        <v>189</v>
      </c>
    </row>
    <row r="1468" spans="2:51" s="12" customFormat="1" ht="13.5">
      <c r="B1468" s="215"/>
      <c r="C1468" s="216"/>
      <c r="D1468" s="217" t="s">
        <v>198</v>
      </c>
      <c r="E1468" s="218" t="s">
        <v>21</v>
      </c>
      <c r="F1468" s="219" t="s">
        <v>1287</v>
      </c>
      <c r="G1468" s="216"/>
      <c r="H1468" s="220">
        <v>13.9</v>
      </c>
      <c r="I1468" s="221"/>
      <c r="J1468" s="216"/>
      <c r="K1468" s="216"/>
      <c r="L1468" s="222"/>
      <c r="M1468" s="223"/>
      <c r="N1468" s="224"/>
      <c r="O1468" s="224"/>
      <c r="P1468" s="224"/>
      <c r="Q1468" s="224"/>
      <c r="R1468" s="224"/>
      <c r="S1468" s="224"/>
      <c r="T1468" s="225"/>
      <c r="AT1468" s="226" t="s">
        <v>198</v>
      </c>
      <c r="AU1468" s="226" t="s">
        <v>80</v>
      </c>
      <c r="AV1468" s="12" t="s">
        <v>80</v>
      </c>
      <c r="AW1468" s="12" t="s">
        <v>33</v>
      </c>
      <c r="AX1468" s="12" t="s">
        <v>69</v>
      </c>
      <c r="AY1468" s="226" t="s">
        <v>189</v>
      </c>
    </row>
    <row r="1469" spans="2:51" s="12" customFormat="1" ht="13.5">
      <c r="B1469" s="215"/>
      <c r="C1469" s="216"/>
      <c r="D1469" s="217" t="s">
        <v>198</v>
      </c>
      <c r="E1469" s="218" t="s">
        <v>21</v>
      </c>
      <c r="F1469" s="219" t="s">
        <v>1288</v>
      </c>
      <c r="G1469" s="216"/>
      <c r="H1469" s="220">
        <v>19.6</v>
      </c>
      <c r="I1469" s="221"/>
      <c r="J1469" s="216"/>
      <c r="K1469" s="216"/>
      <c r="L1469" s="222"/>
      <c r="M1469" s="223"/>
      <c r="N1469" s="224"/>
      <c r="O1469" s="224"/>
      <c r="P1469" s="224"/>
      <c r="Q1469" s="224"/>
      <c r="R1469" s="224"/>
      <c r="S1469" s="224"/>
      <c r="T1469" s="225"/>
      <c r="AT1469" s="226" t="s">
        <v>198</v>
      </c>
      <c r="AU1469" s="226" t="s">
        <v>80</v>
      </c>
      <c r="AV1469" s="12" t="s">
        <v>80</v>
      </c>
      <c r="AW1469" s="12" t="s">
        <v>33</v>
      </c>
      <c r="AX1469" s="12" t="s">
        <v>69</v>
      </c>
      <c r="AY1469" s="226" t="s">
        <v>189</v>
      </c>
    </row>
    <row r="1470" spans="2:51" s="12" customFormat="1" ht="13.5">
      <c r="B1470" s="215"/>
      <c r="C1470" s="216"/>
      <c r="D1470" s="217" t="s">
        <v>198</v>
      </c>
      <c r="E1470" s="218" t="s">
        <v>21</v>
      </c>
      <c r="F1470" s="219" t="s">
        <v>1289</v>
      </c>
      <c r="G1470" s="216"/>
      <c r="H1470" s="220">
        <v>30.1</v>
      </c>
      <c r="I1470" s="221"/>
      <c r="J1470" s="216"/>
      <c r="K1470" s="216"/>
      <c r="L1470" s="222"/>
      <c r="M1470" s="223"/>
      <c r="N1470" s="224"/>
      <c r="O1470" s="224"/>
      <c r="P1470" s="224"/>
      <c r="Q1470" s="224"/>
      <c r="R1470" s="224"/>
      <c r="S1470" s="224"/>
      <c r="T1470" s="225"/>
      <c r="AT1470" s="226" t="s">
        <v>198</v>
      </c>
      <c r="AU1470" s="226" t="s">
        <v>80</v>
      </c>
      <c r="AV1470" s="12" t="s">
        <v>80</v>
      </c>
      <c r="AW1470" s="12" t="s">
        <v>33</v>
      </c>
      <c r="AX1470" s="12" t="s">
        <v>69</v>
      </c>
      <c r="AY1470" s="226" t="s">
        <v>189</v>
      </c>
    </row>
    <row r="1471" spans="2:51" s="12" customFormat="1" ht="13.5">
      <c r="B1471" s="215"/>
      <c r="C1471" s="216"/>
      <c r="D1471" s="217" t="s">
        <v>198</v>
      </c>
      <c r="E1471" s="218" t="s">
        <v>21</v>
      </c>
      <c r="F1471" s="219" t="s">
        <v>1290</v>
      </c>
      <c r="G1471" s="216"/>
      <c r="H1471" s="220">
        <v>62.5</v>
      </c>
      <c r="I1471" s="221"/>
      <c r="J1471" s="216"/>
      <c r="K1471" s="216"/>
      <c r="L1471" s="222"/>
      <c r="M1471" s="223"/>
      <c r="N1471" s="224"/>
      <c r="O1471" s="224"/>
      <c r="P1471" s="224"/>
      <c r="Q1471" s="224"/>
      <c r="R1471" s="224"/>
      <c r="S1471" s="224"/>
      <c r="T1471" s="225"/>
      <c r="AT1471" s="226" t="s">
        <v>198</v>
      </c>
      <c r="AU1471" s="226" t="s">
        <v>80</v>
      </c>
      <c r="AV1471" s="12" t="s">
        <v>80</v>
      </c>
      <c r="AW1471" s="12" t="s">
        <v>33</v>
      </c>
      <c r="AX1471" s="12" t="s">
        <v>69</v>
      </c>
      <c r="AY1471" s="226" t="s">
        <v>189</v>
      </c>
    </row>
    <row r="1472" spans="2:51" s="12" customFormat="1" ht="13.5">
      <c r="B1472" s="215"/>
      <c r="C1472" s="216"/>
      <c r="D1472" s="217" t="s">
        <v>198</v>
      </c>
      <c r="E1472" s="218" t="s">
        <v>21</v>
      </c>
      <c r="F1472" s="219" t="s">
        <v>1291</v>
      </c>
      <c r="G1472" s="216"/>
      <c r="H1472" s="220">
        <v>29.2</v>
      </c>
      <c r="I1472" s="221"/>
      <c r="J1472" s="216"/>
      <c r="K1472" s="216"/>
      <c r="L1472" s="222"/>
      <c r="M1472" s="223"/>
      <c r="N1472" s="224"/>
      <c r="O1472" s="224"/>
      <c r="P1472" s="224"/>
      <c r="Q1472" s="224"/>
      <c r="R1472" s="224"/>
      <c r="S1472" s="224"/>
      <c r="T1472" s="225"/>
      <c r="AT1472" s="226" t="s">
        <v>198</v>
      </c>
      <c r="AU1472" s="226" t="s">
        <v>80</v>
      </c>
      <c r="AV1472" s="12" t="s">
        <v>80</v>
      </c>
      <c r="AW1472" s="12" t="s">
        <v>33</v>
      </c>
      <c r="AX1472" s="12" t="s">
        <v>69</v>
      </c>
      <c r="AY1472" s="226" t="s">
        <v>189</v>
      </c>
    </row>
    <row r="1473" spans="2:51" s="12" customFormat="1" ht="13.5">
      <c r="B1473" s="215"/>
      <c r="C1473" s="216"/>
      <c r="D1473" s="217" t="s">
        <v>198</v>
      </c>
      <c r="E1473" s="218" t="s">
        <v>21</v>
      </c>
      <c r="F1473" s="219" t="s">
        <v>1292</v>
      </c>
      <c r="G1473" s="216"/>
      <c r="H1473" s="220">
        <v>20</v>
      </c>
      <c r="I1473" s="221"/>
      <c r="J1473" s="216"/>
      <c r="K1473" s="216"/>
      <c r="L1473" s="222"/>
      <c r="M1473" s="223"/>
      <c r="N1473" s="224"/>
      <c r="O1473" s="224"/>
      <c r="P1473" s="224"/>
      <c r="Q1473" s="224"/>
      <c r="R1473" s="224"/>
      <c r="S1473" s="224"/>
      <c r="T1473" s="225"/>
      <c r="AT1473" s="226" t="s">
        <v>198</v>
      </c>
      <c r="AU1473" s="226" t="s">
        <v>80</v>
      </c>
      <c r="AV1473" s="12" t="s">
        <v>80</v>
      </c>
      <c r="AW1473" s="12" t="s">
        <v>33</v>
      </c>
      <c r="AX1473" s="12" t="s">
        <v>69</v>
      </c>
      <c r="AY1473" s="226" t="s">
        <v>189</v>
      </c>
    </row>
    <row r="1474" spans="2:51" s="13" customFormat="1" ht="13.5">
      <c r="B1474" s="227"/>
      <c r="C1474" s="228"/>
      <c r="D1474" s="217" t="s">
        <v>198</v>
      </c>
      <c r="E1474" s="242" t="s">
        <v>21</v>
      </c>
      <c r="F1474" s="243" t="s">
        <v>200</v>
      </c>
      <c r="G1474" s="228"/>
      <c r="H1474" s="244">
        <v>292.7</v>
      </c>
      <c r="I1474" s="233"/>
      <c r="J1474" s="228"/>
      <c r="K1474" s="228"/>
      <c r="L1474" s="234"/>
      <c r="M1474" s="235"/>
      <c r="N1474" s="236"/>
      <c r="O1474" s="236"/>
      <c r="P1474" s="236"/>
      <c r="Q1474" s="236"/>
      <c r="R1474" s="236"/>
      <c r="S1474" s="236"/>
      <c r="T1474" s="237"/>
      <c r="AT1474" s="238" t="s">
        <v>198</v>
      </c>
      <c r="AU1474" s="238" t="s">
        <v>80</v>
      </c>
      <c r="AV1474" s="13" t="s">
        <v>115</v>
      </c>
      <c r="AW1474" s="13" t="s">
        <v>33</v>
      </c>
      <c r="AX1474" s="13" t="s">
        <v>69</v>
      </c>
      <c r="AY1474" s="238" t="s">
        <v>189</v>
      </c>
    </row>
    <row r="1475" spans="2:51" s="14" customFormat="1" ht="13.5">
      <c r="B1475" s="245"/>
      <c r="C1475" s="246"/>
      <c r="D1475" s="229" t="s">
        <v>198</v>
      </c>
      <c r="E1475" s="247" t="s">
        <v>21</v>
      </c>
      <c r="F1475" s="248" t="s">
        <v>239</v>
      </c>
      <c r="G1475" s="246"/>
      <c r="H1475" s="249">
        <v>436.8</v>
      </c>
      <c r="I1475" s="250"/>
      <c r="J1475" s="246"/>
      <c r="K1475" s="246"/>
      <c r="L1475" s="251"/>
      <c r="M1475" s="252"/>
      <c r="N1475" s="253"/>
      <c r="O1475" s="253"/>
      <c r="P1475" s="253"/>
      <c r="Q1475" s="253"/>
      <c r="R1475" s="253"/>
      <c r="S1475" s="253"/>
      <c r="T1475" s="254"/>
      <c r="AT1475" s="255" t="s">
        <v>198</v>
      </c>
      <c r="AU1475" s="255" t="s">
        <v>80</v>
      </c>
      <c r="AV1475" s="14" t="s">
        <v>196</v>
      </c>
      <c r="AW1475" s="14" t="s">
        <v>33</v>
      </c>
      <c r="AX1475" s="14" t="s">
        <v>76</v>
      </c>
      <c r="AY1475" s="255" t="s">
        <v>189</v>
      </c>
    </row>
    <row r="1476" spans="2:65" s="1" customFormat="1" ht="22.5" customHeight="1">
      <c r="B1476" s="42"/>
      <c r="C1476" s="256" t="s">
        <v>1727</v>
      </c>
      <c r="D1476" s="256" t="s">
        <v>293</v>
      </c>
      <c r="E1476" s="257" t="s">
        <v>1728</v>
      </c>
      <c r="F1476" s="258" t="s">
        <v>1729</v>
      </c>
      <c r="G1476" s="259" t="s">
        <v>194</v>
      </c>
      <c r="H1476" s="260">
        <v>458.64</v>
      </c>
      <c r="I1476" s="261"/>
      <c r="J1476" s="262">
        <f>ROUND(I1476*H1476,2)</f>
        <v>0</v>
      </c>
      <c r="K1476" s="258" t="s">
        <v>21</v>
      </c>
      <c r="L1476" s="263"/>
      <c r="M1476" s="264" t="s">
        <v>21</v>
      </c>
      <c r="N1476" s="265" t="s">
        <v>40</v>
      </c>
      <c r="O1476" s="43"/>
      <c r="P1476" s="212">
        <f>O1476*H1476</f>
        <v>0</v>
      </c>
      <c r="Q1476" s="212">
        <v>0</v>
      </c>
      <c r="R1476" s="212">
        <f>Q1476*H1476</f>
        <v>0</v>
      </c>
      <c r="S1476" s="212">
        <v>0</v>
      </c>
      <c r="T1476" s="213">
        <f>S1476*H1476</f>
        <v>0</v>
      </c>
      <c r="AR1476" s="25" t="s">
        <v>355</v>
      </c>
      <c r="AT1476" s="25" t="s">
        <v>293</v>
      </c>
      <c r="AU1476" s="25" t="s">
        <v>80</v>
      </c>
      <c r="AY1476" s="25" t="s">
        <v>189</v>
      </c>
      <c r="BE1476" s="214">
        <f>IF(N1476="základní",J1476,0)</f>
        <v>0</v>
      </c>
      <c r="BF1476" s="214">
        <f>IF(N1476="snížená",J1476,0)</f>
        <v>0</v>
      </c>
      <c r="BG1476" s="214">
        <f>IF(N1476="zákl. přenesená",J1476,0)</f>
        <v>0</v>
      </c>
      <c r="BH1476" s="214">
        <f>IF(N1476="sníž. přenesená",J1476,0)</f>
        <v>0</v>
      </c>
      <c r="BI1476" s="214">
        <f>IF(N1476="nulová",J1476,0)</f>
        <v>0</v>
      </c>
      <c r="BJ1476" s="25" t="s">
        <v>76</v>
      </c>
      <c r="BK1476" s="214">
        <f>ROUND(I1476*H1476,2)</f>
        <v>0</v>
      </c>
      <c r="BL1476" s="25" t="s">
        <v>271</v>
      </c>
      <c r="BM1476" s="25" t="s">
        <v>1730</v>
      </c>
    </row>
    <row r="1477" spans="2:51" s="12" customFormat="1" ht="13.5">
      <c r="B1477" s="215"/>
      <c r="C1477" s="216"/>
      <c r="D1477" s="229" t="s">
        <v>198</v>
      </c>
      <c r="E1477" s="239" t="s">
        <v>21</v>
      </c>
      <c r="F1477" s="240" t="s">
        <v>1731</v>
      </c>
      <c r="G1477" s="216"/>
      <c r="H1477" s="241">
        <v>458.64</v>
      </c>
      <c r="I1477" s="221"/>
      <c r="J1477" s="216"/>
      <c r="K1477" s="216"/>
      <c r="L1477" s="222"/>
      <c r="M1477" s="223"/>
      <c r="N1477" s="224"/>
      <c r="O1477" s="224"/>
      <c r="P1477" s="224"/>
      <c r="Q1477" s="224"/>
      <c r="R1477" s="224"/>
      <c r="S1477" s="224"/>
      <c r="T1477" s="225"/>
      <c r="AT1477" s="226" t="s">
        <v>198</v>
      </c>
      <c r="AU1477" s="226" t="s">
        <v>80</v>
      </c>
      <c r="AV1477" s="12" t="s">
        <v>80</v>
      </c>
      <c r="AW1477" s="12" t="s">
        <v>33</v>
      </c>
      <c r="AX1477" s="12" t="s">
        <v>76</v>
      </c>
      <c r="AY1477" s="226" t="s">
        <v>189</v>
      </c>
    </row>
    <row r="1478" spans="2:65" s="1" customFormat="1" ht="22.5" customHeight="1">
      <c r="B1478" s="42"/>
      <c r="C1478" s="203" t="s">
        <v>1732</v>
      </c>
      <c r="D1478" s="203" t="s">
        <v>191</v>
      </c>
      <c r="E1478" s="204" t="s">
        <v>1733</v>
      </c>
      <c r="F1478" s="205" t="s">
        <v>1734</v>
      </c>
      <c r="G1478" s="206" t="s">
        <v>284</v>
      </c>
      <c r="H1478" s="207">
        <v>3.017</v>
      </c>
      <c r="I1478" s="208"/>
      <c r="J1478" s="209">
        <f>ROUND(I1478*H1478,2)</f>
        <v>0</v>
      </c>
      <c r="K1478" s="205" t="s">
        <v>195</v>
      </c>
      <c r="L1478" s="62"/>
      <c r="M1478" s="210" t="s">
        <v>21</v>
      </c>
      <c r="N1478" s="211" t="s">
        <v>40</v>
      </c>
      <c r="O1478" s="43"/>
      <c r="P1478" s="212">
        <f>O1478*H1478</f>
        <v>0</v>
      </c>
      <c r="Q1478" s="212">
        <v>0</v>
      </c>
      <c r="R1478" s="212">
        <f>Q1478*H1478</f>
        <v>0</v>
      </c>
      <c r="S1478" s="212">
        <v>0</v>
      </c>
      <c r="T1478" s="213">
        <f>S1478*H1478</f>
        <v>0</v>
      </c>
      <c r="AR1478" s="25" t="s">
        <v>271</v>
      </c>
      <c r="AT1478" s="25" t="s">
        <v>191</v>
      </c>
      <c r="AU1478" s="25" t="s">
        <v>80</v>
      </c>
      <c r="AY1478" s="25" t="s">
        <v>189</v>
      </c>
      <c r="BE1478" s="214">
        <f>IF(N1478="základní",J1478,0)</f>
        <v>0</v>
      </c>
      <c r="BF1478" s="214">
        <f>IF(N1478="snížená",J1478,0)</f>
        <v>0</v>
      </c>
      <c r="BG1478" s="214">
        <f>IF(N1478="zákl. přenesená",J1478,0)</f>
        <v>0</v>
      </c>
      <c r="BH1478" s="214">
        <f>IF(N1478="sníž. přenesená",J1478,0)</f>
        <v>0</v>
      </c>
      <c r="BI1478" s="214">
        <f>IF(N1478="nulová",J1478,0)</f>
        <v>0</v>
      </c>
      <c r="BJ1478" s="25" t="s">
        <v>76</v>
      </c>
      <c r="BK1478" s="214">
        <f>ROUND(I1478*H1478,2)</f>
        <v>0</v>
      </c>
      <c r="BL1478" s="25" t="s">
        <v>271</v>
      </c>
      <c r="BM1478" s="25" t="s">
        <v>1735</v>
      </c>
    </row>
    <row r="1479" spans="2:63" s="11" customFormat="1" ht="29.85" customHeight="1">
      <c r="B1479" s="186"/>
      <c r="C1479" s="187"/>
      <c r="D1479" s="200" t="s">
        <v>68</v>
      </c>
      <c r="E1479" s="201" t="s">
        <v>1736</v>
      </c>
      <c r="F1479" s="201" t="s">
        <v>1737</v>
      </c>
      <c r="G1479" s="187"/>
      <c r="H1479" s="187"/>
      <c r="I1479" s="190"/>
      <c r="J1479" s="202">
        <f>BK1479</f>
        <v>0</v>
      </c>
      <c r="K1479" s="187"/>
      <c r="L1479" s="192"/>
      <c r="M1479" s="193"/>
      <c r="N1479" s="194"/>
      <c r="O1479" s="194"/>
      <c r="P1479" s="195">
        <f>SUM(P1480:P1516)</f>
        <v>0</v>
      </c>
      <c r="Q1479" s="194"/>
      <c r="R1479" s="195">
        <f>SUM(R1480:R1516)</f>
        <v>15.570089999999997</v>
      </c>
      <c r="S1479" s="194"/>
      <c r="T1479" s="196">
        <f>SUM(T1480:T1516)</f>
        <v>0</v>
      </c>
      <c r="AR1479" s="197" t="s">
        <v>80</v>
      </c>
      <c r="AT1479" s="198" t="s">
        <v>68</v>
      </c>
      <c r="AU1479" s="198" t="s">
        <v>76</v>
      </c>
      <c r="AY1479" s="197" t="s">
        <v>189</v>
      </c>
      <c r="BK1479" s="199">
        <f>SUM(BK1480:BK1516)</f>
        <v>0</v>
      </c>
    </row>
    <row r="1480" spans="2:65" s="1" customFormat="1" ht="22.5" customHeight="1">
      <c r="B1480" s="42"/>
      <c r="C1480" s="203" t="s">
        <v>1738</v>
      </c>
      <c r="D1480" s="203" t="s">
        <v>191</v>
      </c>
      <c r="E1480" s="204" t="s">
        <v>1739</v>
      </c>
      <c r="F1480" s="205" t="s">
        <v>1740</v>
      </c>
      <c r="G1480" s="206" t="s">
        <v>431</v>
      </c>
      <c r="H1480" s="207">
        <v>3</v>
      </c>
      <c r="I1480" s="208"/>
      <c r="J1480" s="209">
        <f>ROUND(I1480*H1480,2)</f>
        <v>0</v>
      </c>
      <c r="K1480" s="205" t="s">
        <v>21</v>
      </c>
      <c r="L1480" s="62"/>
      <c r="M1480" s="210" t="s">
        <v>21</v>
      </c>
      <c r="N1480" s="211" t="s">
        <v>40</v>
      </c>
      <c r="O1480" s="43"/>
      <c r="P1480" s="212">
        <f>O1480*H1480</f>
        <v>0</v>
      </c>
      <c r="Q1480" s="212">
        <v>0.0001</v>
      </c>
      <c r="R1480" s="212">
        <f>Q1480*H1480</f>
        <v>0.00030000000000000003</v>
      </c>
      <c r="S1480" s="212">
        <v>0</v>
      </c>
      <c r="T1480" s="213">
        <f>S1480*H1480</f>
        <v>0</v>
      </c>
      <c r="AR1480" s="25" t="s">
        <v>271</v>
      </c>
      <c r="AT1480" s="25" t="s">
        <v>191</v>
      </c>
      <c r="AU1480" s="25" t="s">
        <v>80</v>
      </c>
      <c r="AY1480" s="25" t="s">
        <v>189</v>
      </c>
      <c r="BE1480" s="214">
        <f>IF(N1480="základní",J1480,0)</f>
        <v>0</v>
      </c>
      <c r="BF1480" s="214">
        <f>IF(N1480="snížená",J1480,0)</f>
        <v>0</v>
      </c>
      <c r="BG1480" s="214">
        <f>IF(N1480="zákl. přenesená",J1480,0)</f>
        <v>0</v>
      </c>
      <c r="BH1480" s="214">
        <f>IF(N1480="sníž. přenesená",J1480,0)</f>
        <v>0</v>
      </c>
      <c r="BI1480" s="214">
        <f>IF(N1480="nulová",J1480,0)</f>
        <v>0</v>
      </c>
      <c r="BJ1480" s="25" t="s">
        <v>76</v>
      </c>
      <c r="BK1480" s="214">
        <f>ROUND(I1480*H1480,2)</f>
        <v>0</v>
      </c>
      <c r="BL1480" s="25" t="s">
        <v>271</v>
      </c>
      <c r="BM1480" s="25" t="s">
        <v>1741</v>
      </c>
    </row>
    <row r="1481" spans="2:51" s="12" customFormat="1" ht="13.5">
      <c r="B1481" s="215"/>
      <c r="C1481" s="216"/>
      <c r="D1481" s="229" t="s">
        <v>198</v>
      </c>
      <c r="E1481" s="239" t="s">
        <v>21</v>
      </c>
      <c r="F1481" s="240" t="s">
        <v>1742</v>
      </c>
      <c r="G1481" s="216"/>
      <c r="H1481" s="241">
        <v>3</v>
      </c>
      <c r="I1481" s="221"/>
      <c r="J1481" s="216"/>
      <c r="K1481" s="216"/>
      <c r="L1481" s="222"/>
      <c r="M1481" s="223"/>
      <c r="N1481" s="224"/>
      <c r="O1481" s="224"/>
      <c r="P1481" s="224"/>
      <c r="Q1481" s="224"/>
      <c r="R1481" s="224"/>
      <c r="S1481" s="224"/>
      <c r="T1481" s="225"/>
      <c r="AT1481" s="226" t="s">
        <v>198</v>
      </c>
      <c r="AU1481" s="226" t="s">
        <v>80</v>
      </c>
      <c r="AV1481" s="12" t="s">
        <v>80</v>
      </c>
      <c r="AW1481" s="12" t="s">
        <v>33</v>
      </c>
      <c r="AX1481" s="12" t="s">
        <v>76</v>
      </c>
      <c r="AY1481" s="226" t="s">
        <v>189</v>
      </c>
    </row>
    <row r="1482" spans="2:65" s="1" customFormat="1" ht="22.5" customHeight="1">
      <c r="B1482" s="42"/>
      <c r="C1482" s="256" t="s">
        <v>1743</v>
      </c>
      <c r="D1482" s="256" t="s">
        <v>293</v>
      </c>
      <c r="E1482" s="257" t="s">
        <v>1744</v>
      </c>
      <c r="F1482" s="258" t="s">
        <v>1745</v>
      </c>
      <c r="G1482" s="259" t="s">
        <v>431</v>
      </c>
      <c r="H1482" s="260">
        <v>3</v>
      </c>
      <c r="I1482" s="261"/>
      <c r="J1482" s="262">
        <f>ROUND(I1482*H1482,2)</f>
        <v>0</v>
      </c>
      <c r="K1482" s="258" t="s">
        <v>21</v>
      </c>
      <c r="L1482" s="263"/>
      <c r="M1482" s="264" t="s">
        <v>21</v>
      </c>
      <c r="N1482" s="265" t="s">
        <v>40</v>
      </c>
      <c r="O1482" s="43"/>
      <c r="P1482" s="212">
        <f>O1482*H1482</f>
        <v>0</v>
      </c>
      <c r="Q1482" s="212">
        <v>0.0008</v>
      </c>
      <c r="R1482" s="212">
        <f>Q1482*H1482</f>
        <v>0.0024000000000000002</v>
      </c>
      <c r="S1482" s="212">
        <v>0</v>
      </c>
      <c r="T1482" s="213">
        <f>S1482*H1482</f>
        <v>0</v>
      </c>
      <c r="AR1482" s="25" t="s">
        <v>355</v>
      </c>
      <c r="AT1482" s="25" t="s">
        <v>293</v>
      </c>
      <c r="AU1482" s="25" t="s">
        <v>80</v>
      </c>
      <c r="AY1482" s="25" t="s">
        <v>189</v>
      </c>
      <c r="BE1482" s="214">
        <f>IF(N1482="základní",J1482,0)</f>
        <v>0</v>
      </c>
      <c r="BF1482" s="214">
        <f>IF(N1482="snížená",J1482,0)</f>
        <v>0</v>
      </c>
      <c r="BG1482" s="214">
        <f>IF(N1482="zákl. přenesená",J1482,0)</f>
        <v>0</v>
      </c>
      <c r="BH1482" s="214">
        <f>IF(N1482="sníž. přenesená",J1482,0)</f>
        <v>0</v>
      </c>
      <c r="BI1482" s="214">
        <f>IF(N1482="nulová",J1482,0)</f>
        <v>0</v>
      </c>
      <c r="BJ1482" s="25" t="s">
        <v>76</v>
      </c>
      <c r="BK1482" s="214">
        <f>ROUND(I1482*H1482,2)</f>
        <v>0</v>
      </c>
      <c r="BL1482" s="25" t="s">
        <v>271</v>
      </c>
      <c r="BM1482" s="25" t="s">
        <v>1746</v>
      </c>
    </row>
    <row r="1483" spans="2:51" s="12" customFormat="1" ht="13.5">
      <c r="B1483" s="215"/>
      <c r="C1483" s="216"/>
      <c r="D1483" s="229" t="s">
        <v>198</v>
      </c>
      <c r="E1483" s="239" t="s">
        <v>21</v>
      </c>
      <c r="F1483" s="240" t="s">
        <v>115</v>
      </c>
      <c r="G1483" s="216"/>
      <c r="H1483" s="241">
        <v>3</v>
      </c>
      <c r="I1483" s="221"/>
      <c r="J1483" s="216"/>
      <c r="K1483" s="216"/>
      <c r="L1483" s="222"/>
      <c r="M1483" s="223"/>
      <c r="N1483" s="224"/>
      <c r="O1483" s="224"/>
      <c r="P1483" s="224"/>
      <c r="Q1483" s="224"/>
      <c r="R1483" s="224"/>
      <c r="S1483" s="224"/>
      <c r="T1483" s="225"/>
      <c r="AT1483" s="226" t="s">
        <v>198</v>
      </c>
      <c r="AU1483" s="226" t="s">
        <v>80</v>
      </c>
      <c r="AV1483" s="12" t="s">
        <v>80</v>
      </c>
      <c r="AW1483" s="12" t="s">
        <v>33</v>
      </c>
      <c r="AX1483" s="12" t="s">
        <v>76</v>
      </c>
      <c r="AY1483" s="226" t="s">
        <v>189</v>
      </c>
    </row>
    <row r="1484" spans="2:65" s="1" customFormat="1" ht="22.5" customHeight="1">
      <c r="B1484" s="42"/>
      <c r="C1484" s="203" t="s">
        <v>1747</v>
      </c>
      <c r="D1484" s="203" t="s">
        <v>191</v>
      </c>
      <c r="E1484" s="204" t="s">
        <v>1748</v>
      </c>
      <c r="F1484" s="205" t="s">
        <v>1749</v>
      </c>
      <c r="G1484" s="206" t="s">
        <v>431</v>
      </c>
      <c r="H1484" s="207">
        <v>2</v>
      </c>
      <c r="I1484" s="208"/>
      <c r="J1484" s="209">
        <f>ROUND(I1484*H1484,2)</f>
        <v>0</v>
      </c>
      <c r="K1484" s="205" t="s">
        <v>21</v>
      </c>
      <c r="L1484" s="62"/>
      <c r="M1484" s="210" t="s">
        <v>21</v>
      </c>
      <c r="N1484" s="211" t="s">
        <v>40</v>
      </c>
      <c r="O1484" s="43"/>
      <c r="P1484" s="212">
        <f>O1484*H1484</f>
        <v>0</v>
      </c>
      <c r="Q1484" s="212">
        <v>0.0001</v>
      </c>
      <c r="R1484" s="212">
        <f>Q1484*H1484</f>
        <v>0.0002</v>
      </c>
      <c r="S1484" s="212">
        <v>0</v>
      </c>
      <c r="T1484" s="213">
        <f>S1484*H1484</f>
        <v>0</v>
      </c>
      <c r="AR1484" s="25" t="s">
        <v>271</v>
      </c>
      <c r="AT1484" s="25" t="s">
        <v>191</v>
      </c>
      <c r="AU1484" s="25" t="s">
        <v>80</v>
      </c>
      <c r="AY1484" s="25" t="s">
        <v>189</v>
      </c>
      <c r="BE1484" s="214">
        <f>IF(N1484="základní",J1484,0)</f>
        <v>0</v>
      </c>
      <c r="BF1484" s="214">
        <f>IF(N1484="snížená",J1484,0)</f>
        <v>0</v>
      </c>
      <c r="BG1484" s="214">
        <f>IF(N1484="zákl. přenesená",J1484,0)</f>
        <v>0</v>
      </c>
      <c r="BH1484" s="214">
        <f>IF(N1484="sníž. přenesená",J1484,0)</f>
        <v>0</v>
      </c>
      <c r="BI1484" s="214">
        <f>IF(N1484="nulová",J1484,0)</f>
        <v>0</v>
      </c>
      <c r="BJ1484" s="25" t="s">
        <v>76</v>
      </c>
      <c r="BK1484" s="214">
        <f>ROUND(I1484*H1484,2)</f>
        <v>0</v>
      </c>
      <c r="BL1484" s="25" t="s">
        <v>271</v>
      </c>
      <c r="BM1484" s="25" t="s">
        <v>1750</v>
      </c>
    </row>
    <row r="1485" spans="2:51" s="12" customFormat="1" ht="13.5">
      <c r="B1485" s="215"/>
      <c r="C1485" s="216"/>
      <c r="D1485" s="229" t="s">
        <v>198</v>
      </c>
      <c r="E1485" s="239" t="s">
        <v>21</v>
      </c>
      <c r="F1485" s="240" t="s">
        <v>1751</v>
      </c>
      <c r="G1485" s="216"/>
      <c r="H1485" s="241">
        <v>2</v>
      </c>
      <c r="I1485" s="221"/>
      <c r="J1485" s="216"/>
      <c r="K1485" s="216"/>
      <c r="L1485" s="222"/>
      <c r="M1485" s="223"/>
      <c r="N1485" s="224"/>
      <c r="O1485" s="224"/>
      <c r="P1485" s="224"/>
      <c r="Q1485" s="224"/>
      <c r="R1485" s="224"/>
      <c r="S1485" s="224"/>
      <c r="T1485" s="225"/>
      <c r="AT1485" s="226" t="s">
        <v>198</v>
      </c>
      <c r="AU1485" s="226" t="s">
        <v>80</v>
      </c>
      <c r="AV1485" s="12" t="s">
        <v>80</v>
      </c>
      <c r="AW1485" s="12" t="s">
        <v>33</v>
      </c>
      <c r="AX1485" s="12" t="s">
        <v>76</v>
      </c>
      <c r="AY1485" s="226" t="s">
        <v>189</v>
      </c>
    </row>
    <row r="1486" spans="2:65" s="1" customFormat="1" ht="22.5" customHeight="1">
      <c r="B1486" s="42"/>
      <c r="C1486" s="203" t="s">
        <v>1752</v>
      </c>
      <c r="D1486" s="203" t="s">
        <v>191</v>
      </c>
      <c r="E1486" s="204" t="s">
        <v>1753</v>
      </c>
      <c r="F1486" s="205" t="s">
        <v>1754</v>
      </c>
      <c r="G1486" s="206" t="s">
        <v>1755</v>
      </c>
      <c r="H1486" s="207">
        <v>5</v>
      </c>
      <c r="I1486" s="208"/>
      <c r="J1486" s="209">
        <f>ROUND(I1486*H1486,2)</f>
        <v>0</v>
      </c>
      <c r="K1486" s="205" t="s">
        <v>21</v>
      </c>
      <c r="L1486" s="62"/>
      <c r="M1486" s="210" t="s">
        <v>21</v>
      </c>
      <c r="N1486" s="211" t="s">
        <v>40</v>
      </c>
      <c r="O1486" s="43"/>
      <c r="P1486" s="212">
        <f>O1486*H1486</f>
        <v>0</v>
      </c>
      <c r="Q1486" s="212">
        <v>0</v>
      </c>
      <c r="R1486" s="212">
        <f>Q1486*H1486</f>
        <v>0</v>
      </c>
      <c r="S1486" s="212">
        <v>0</v>
      </c>
      <c r="T1486" s="213">
        <f>S1486*H1486</f>
        <v>0</v>
      </c>
      <c r="AR1486" s="25" t="s">
        <v>271</v>
      </c>
      <c r="AT1486" s="25" t="s">
        <v>191</v>
      </c>
      <c r="AU1486" s="25" t="s">
        <v>80</v>
      </c>
      <c r="AY1486" s="25" t="s">
        <v>189</v>
      </c>
      <c r="BE1486" s="214">
        <f>IF(N1486="základní",J1486,0)</f>
        <v>0</v>
      </c>
      <c r="BF1486" s="214">
        <f>IF(N1486="snížená",J1486,0)</f>
        <v>0</v>
      </c>
      <c r="BG1486" s="214">
        <f>IF(N1486="zákl. přenesená",J1486,0)</f>
        <v>0</v>
      </c>
      <c r="BH1486" s="214">
        <f>IF(N1486="sníž. přenesená",J1486,0)</f>
        <v>0</v>
      </c>
      <c r="BI1486" s="214">
        <f>IF(N1486="nulová",J1486,0)</f>
        <v>0</v>
      </c>
      <c r="BJ1486" s="25" t="s">
        <v>76</v>
      </c>
      <c r="BK1486" s="214">
        <f>ROUND(I1486*H1486,2)</f>
        <v>0</v>
      </c>
      <c r="BL1486" s="25" t="s">
        <v>271</v>
      </c>
      <c r="BM1486" s="25" t="s">
        <v>1756</v>
      </c>
    </row>
    <row r="1487" spans="2:51" s="12" customFormat="1" ht="13.5">
      <c r="B1487" s="215"/>
      <c r="C1487" s="216"/>
      <c r="D1487" s="229" t="s">
        <v>198</v>
      </c>
      <c r="E1487" s="239" t="s">
        <v>21</v>
      </c>
      <c r="F1487" s="240" t="s">
        <v>1757</v>
      </c>
      <c r="G1487" s="216"/>
      <c r="H1487" s="241">
        <v>5</v>
      </c>
      <c r="I1487" s="221"/>
      <c r="J1487" s="216"/>
      <c r="K1487" s="216"/>
      <c r="L1487" s="222"/>
      <c r="M1487" s="223"/>
      <c r="N1487" s="224"/>
      <c r="O1487" s="224"/>
      <c r="P1487" s="224"/>
      <c r="Q1487" s="224"/>
      <c r="R1487" s="224"/>
      <c r="S1487" s="224"/>
      <c r="T1487" s="225"/>
      <c r="AT1487" s="226" t="s">
        <v>198</v>
      </c>
      <c r="AU1487" s="226" t="s">
        <v>80</v>
      </c>
      <c r="AV1487" s="12" t="s">
        <v>80</v>
      </c>
      <c r="AW1487" s="12" t="s">
        <v>33</v>
      </c>
      <c r="AX1487" s="12" t="s">
        <v>76</v>
      </c>
      <c r="AY1487" s="226" t="s">
        <v>189</v>
      </c>
    </row>
    <row r="1488" spans="2:65" s="1" customFormat="1" ht="22.5" customHeight="1">
      <c r="B1488" s="42"/>
      <c r="C1488" s="203" t="s">
        <v>1758</v>
      </c>
      <c r="D1488" s="203" t="s">
        <v>191</v>
      </c>
      <c r="E1488" s="204" t="s">
        <v>1759</v>
      </c>
      <c r="F1488" s="205" t="s">
        <v>1760</v>
      </c>
      <c r="G1488" s="206" t="s">
        <v>1755</v>
      </c>
      <c r="H1488" s="207">
        <v>5</v>
      </c>
      <c r="I1488" s="208"/>
      <c r="J1488" s="209">
        <f>ROUND(I1488*H1488,2)</f>
        <v>0</v>
      </c>
      <c r="K1488" s="205" t="s">
        <v>21</v>
      </c>
      <c r="L1488" s="62"/>
      <c r="M1488" s="210" t="s">
        <v>21</v>
      </c>
      <c r="N1488" s="211" t="s">
        <v>40</v>
      </c>
      <c r="O1488" s="43"/>
      <c r="P1488" s="212">
        <f>O1488*H1488</f>
        <v>0</v>
      </c>
      <c r="Q1488" s="212">
        <v>0</v>
      </c>
      <c r="R1488" s="212">
        <f>Q1488*H1488</f>
        <v>0</v>
      </c>
      <c r="S1488" s="212">
        <v>0</v>
      </c>
      <c r="T1488" s="213">
        <f>S1488*H1488</f>
        <v>0</v>
      </c>
      <c r="AR1488" s="25" t="s">
        <v>271</v>
      </c>
      <c r="AT1488" s="25" t="s">
        <v>191</v>
      </c>
      <c r="AU1488" s="25" t="s">
        <v>80</v>
      </c>
      <c r="AY1488" s="25" t="s">
        <v>189</v>
      </c>
      <c r="BE1488" s="214">
        <f>IF(N1488="základní",J1488,0)</f>
        <v>0</v>
      </c>
      <c r="BF1488" s="214">
        <f>IF(N1488="snížená",J1488,0)</f>
        <v>0</v>
      </c>
      <c r="BG1488" s="214">
        <f>IF(N1488="zákl. přenesená",J1488,0)</f>
        <v>0</v>
      </c>
      <c r="BH1488" s="214">
        <f>IF(N1488="sníž. přenesená",J1488,0)</f>
        <v>0</v>
      </c>
      <c r="BI1488" s="214">
        <f>IF(N1488="nulová",J1488,0)</f>
        <v>0</v>
      </c>
      <c r="BJ1488" s="25" t="s">
        <v>76</v>
      </c>
      <c r="BK1488" s="214">
        <f>ROUND(I1488*H1488,2)</f>
        <v>0</v>
      </c>
      <c r="BL1488" s="25" t="s">
        <v>271</v>
      </c>
      <c r="BM1488" s="25" t="s">
        <v>1761</v>
      </c>
    </row>
    <row r="1489" spans="2:51" s="12" customFormat="1" ht="13.5">
      <c r="B1489" s="215"/>
      <c r="C1489" s="216"/>
      <c r="D1489" s="229" t="s">
        <v>198</v>
      </c>
      <c r="E1489" s="239" t="s">
        <v>21</v>
      </c>
      <c r="F1489" s="240" t="s">
        <v>1757</v>
      </c>
      <c r="G1489" s="216"/>
      <c r="H1489" s="241">
        <v>5</v>
      </c>
      <c r="I1489" s="221"/>
      <c r="J1489" s="216"/>
      <c r="K1489" s="216"/>
      <c r="L1489" s="222"/>
      <c r="M1489" s="223"/>
      <c r="N1489" s="224"/>
      <c r="O1489" s="224"/>
      <c r="P1489" s="224"/>
      <c r="Q1489" s="224"/>
      <c r="R1489" s="224"/>
      <c r="S1489" s="224"/>
      <c r="T1489" s="225"/>
      <c r="AT1489" s="226" t="s">
        <v>198</v>
      </c>
      <c r="AU1489" s="226" t="s">
        <v>80</v>
      </c>
      <c r="AV1489" s="12" t="s">
        <v>80</v>
      </c>
      <c r="AW1489" s="12" t="s">
        <v>33</v>
      </c>
      <c r="AX1489" s="12" t="s">
        <v>76</v>
      </c>
      <c r="AY1489" s="226" t="s">
        <v>189</v>
      </c>
    </row>
    <row r="1490" spans="2:65" s="1" customFormat="1" ht="22.5" customHeight="1">
      <c r="B1490" s="42"/>
      <c r="C1490" s="203" t="s">
        <v>1762</v>
      </c>
      <c r="D1490" s="203" t="s">
        <v>191</v>
      </c>
      <c r="E1490" s="204" t="s">
        <v>1763</v>
      </c>
      <c r="F1490" s="205" t="s">
        <v>1764</v>
      </c>
      <c r="G1490" s="206" t="s">
        <v>235</v>
      </c>
      <c r="H1490" s="207">
        <v>14</v>
      </c>
      <c r="I1490" s="208"/>
      <c r="J1490" s="209">
        <f>ROUND(I1490*H1490,2)</f>
        <v>0</v>
      </c>
      <c r="K1490" s="205" t="s">
        <v>195</v>
      </c>
      <c r="L1490" s="62"/>
      <c r="M1490" s="210" t="s">
        <v>21</v>
      </c>
      <c r="N1490" s="211" t="s">
        <v>40</v>
      </c>
      <c r="O1490" s="43"/>
      <c r="P1490" s="212">
        <f>O1490*H1490</f>
        <v>0</v>
      </c>
      <c r="Q1490" s="212">
        <v>4E-05</v>
      </c>
      <c r="R1490" s="212">
        <f>Q1490*H1490</f>
        <v>0.0005600000000000001</v>
      </c>
      <c r="S1490" s="212">
        <v>0</v>
      </c>
      <c r="T1490" s="213">
        <f>S1490*H1490</f>
        <v>0</v>
      </c>
      <c r="AR1490" s="25" t="s">
        <v>271</v>
      </c>
      <c r="AT1490" s="25" t="s">
        <v>191</v>
      </c>
      <c r="AU1490" s="25" t="s">
        <v>80</v>
      </c>
      <c r="AY1490" s="25" t="s">
        <v>189</v>
      </c>
      <c r="BE1490" s="214">
        <f>IF(N1490="základní",J1490,0)</f>
        <v>0</v>
      </c>
      <c r="BF1490" s="214">
        <f>IF(N1490="snížená",J1490,0)</f>
        <v>0</v>
      </c>
      <c r="BG1490" s="214">
        <f>IF(N1490="zákl. přenesená",J1490,0)</f>
        <v>0</v>
      </c>
      <c r="BH1490" s="214">
        <f>IF(N1490="sníž. přenesená",J1490,0)</f>
        <v>0</v>
      </c>
      <c r="BI1490" s="214">
        <f>IF(N1490="nulová",J1490,0)</f>
        <v>0</v>
      </c>
      <c r="BJ1490" s="25" t="s">
        <v>76</v>
      </c>
      <c r="BK1490" s="214">
        <f>ROUND(I1490*H1490,2)</f>
        <v>0</v>
      </c>
      <c r="BL1490" s="25" t="s">
        <v>271</v>
      </c>
      <c r="BM1490" s="25" t="s">
        <v>1765</v>
      </c>
    </row>
    <row r="1491" spans="2:51" s="12" customFormat="1" ht="13.5">
      <c r="B1491" s="215"/>
      <c r="C1491" s="216"/>
      <c r="D1491" s="217" t="s">
        <v>198</v>
      </c>
      <c r="E1491" s="218" t="s">
        <v>21</v>
      </c>
      <c r="F1491" s="219" t="s">
        <v>1766</v>
      </c>
      <c r="G1491" s="216"/>
      <c r="H1491" s="220">
        <v>7</v>
      </c>
      <c r="I1491" s="221"/>
      <c r="J1491" s="216"/>
      <c r="K1491" s="216"/>
      <c r="L1491" s="222"/>
      <c r="M1491" s="223"/>
      <c r="N1491" s="224"/>
      <c r="O1491" s="224"/>
      <c r="P1491" s="224"/>
      <c r="Q1491" s="224"/>
      <c r="R1491" s="224"/>
      <c r="S1491" s="224"/>
      <c r="T1491" s="225"/>
      <c r="AT1491" s="226" t="s">
        <v>198</v>
      </c>
      <c r="AU1491" s="226" t="s">
        <v>80</v>
      </c>
      <c r="AV1491" s="12" t="s">
        <v>80</v>
      </c>
      <c r="AW1491" s="12" t="s">
        <v>33</v>
      </c>
      <c r="AX1491" s="12" t="s">
        <v>69</v>
      </c>
      <c r="AY1491" s="226" t="s">
        <v>189</v>
      </c>
    </row>
    <row r="1492" spans="2:51" s="12" customFormat="1" ht="13.5">
      <c r="B1492" s="215"/>
      <c r="C1492" s="216"/>
      <c r="D1492" s="217" t="s">
        <v>198</v>
      </c>
      <c r="E1492" s="218" t="s">
        <v>21</v>
      </c>
      <c r="F1492" s="219" t="s">
        <v>1767</v>
      </c>
      <c r="G1492" s="216"/>
      <c r="H1492" s="220">
        <v>7</v>
      </c>
      <c r="I1492" s="221"/>
      <c r="J1492" s="216"/>
      <c r="K1492" s="216"/>
      <c r="L1492" s="222"/>
      <c r="M1492" s="223"/>
      <c r="N1492" s="224"/>
      <c r="O1492" s="224"/>
      <c r="P1492" s="224"/>
      <c r="Q1492" s="224"/>
      <c r="R1492" s="224"/>
      <c r="S1492" s="224"/>
      <c r="T1492" s="225"/>
      <c r="AT1492" s="226" t="s">
        <v>198</v>
      </c>
      <c r="AU1492" s="226" t="s">
        <v>80</v>
      </c>
      <c r="AV1492" s="12" t="s">
        <v>80</v>
      </c>
      <c r="AW1492" s="12" t="s">
        <v>33</v>
      </c>
      <c r="AX1492" s="12" t="s">
        <v>69</v>
      </c>
      <c r="AY1492" s="226" t="s">
        <v>189</v>
      </c>
    </row>
    <row r="1493" spans="2:51" s="13" customFormat="1" ht="13.5">
      <c r="B1493" s="227"/>
      <c r="C1493" s="228"/>
      <c r="D1493" s="229" t="s">
        <v>198</v>
      </c>
      <c r="E1493" s="230" t="s">
        <v>21</v>
      </c>
      <c r="F1493" s="231" t="s">
        <v>200</v>
      </c>
      <c r="G1493" s="228"/>
      <c r="H1493" s="232">
        <v>14</v>
      </c>
      <c r="I1493" s="233"/>
      <c r="J1493" s="228"/>
      <c r="K1493" s="228"/>
      <c r="L1493" s="234"/>
      <c r="M1493" s="235"/>
      <c r="N1493" s="236"/>
      <c r="O1493" s="236"/>
      <c r="P1493" s="236"/>
      <c r="Q1493" s="236"/>
      <c r="R1493" s="236"/>
      <c r="S1493" s="236"/>
      <c r="T1493" s="237"/>
      <c r="AT1493" s="238" t="s">
        <v>198</v>
      </c>
      <c r="AU1493" s="238" t="s">
        <v>80</v>
      </c>
      <c r="AV1493" s="13" t="s">
        <v>115</v>
      </c>
      <c r="AW1493" s="13" t="s">
        <v>33</v>
      </c>
      <c r="AX1493" s="13" t="s">
        <v>76</v>
      </c>
      <c r="AY1493" s="238" t="s">
        <v>189</v>
      </c>
    </row>
    <row r="1494" spans="2:65" s="1" customFormat="1" ht="22.5" customHeight="1">
      <c r="B1494" s="42"/>
      <c r="C1494" s="256" t="s">
        <v>1768</v>
      </c>
      <c r="D1494" s="256" t="s">
        <v>293</v>
      </c>
      <c r="E1494" s="257" t="s">
        <v>1769</v>
      </c>
      <c r="F1494" s="258" t="s">
        <v>1770</v>
      </c>
      <c r="G1494" s="259" t="s">
        <v>235</v>
      </c>
      <c r="H1494" s="260">
        <v>14</v>
      </c>
      <c r="I1494" s="261"/>
      <c r="J1494" s="262">
        <f>ROUND(I1494*H1494,2)</f>
        <v>0</v>
      </c>
      <c r="K1494" s="258" t="s">
        <v>21</v>
      </c>
      <c r="L1494" s="263"/>
      <c r="M1494" s="264" t="s">
        <v>21</v>
      </c>
      <c r="N1494" s="265" t="s">
        <v>40</v>
      </c>
      <c r="O1494" s="43"/>
      <c r="P1494" s="212">
        <f>O1494*H1494</f>
        <v>0</v>
      </c>
      <c r="Q1494" s="212">
        <v>1</v>
      </c>
      <c r="R1494" s="212">
        <f>Q1494*H1494</f>
        <v>14</v>
      </c>
      <c r="S1494" s="212">
        <v>0</v>
      </c>
      <c r="T1494" s="213">
        <f>S1494*H1494</f>
        <v>0</v>
      </c>
      <c r="AR1494" s="25" t="s">
        <v>355</v>
      </c>
      <c r="AT1494" s="25" t="s">
        <v>293</v>
      </c>
      <c r="AU1494" s="25" t="s">
        <v>80</v>
      </c>
      <c r="AY1494" s="25" t="s">
        <v>189</v>
      </c>
      <c r="BE1494" s="214">
        <f>IF(N1494="základní",J1494,0)</f>
        <v>0</v>
      </c>
      <c r="BF1494" s="214">
        <f>IF(N1494="snížená",J1494,0)</f>
        <v>0</v>
      </c>
      <c r="BG1494" s="214">
        <f>IF(N1494="zákl. přenesená",J1494,0)</f>
        <v>0</v>
      </c>
      <c r="BH1494" s="214">
        <f>IF(N1494="sníž. přenesená",J1494,0)</f>
        <v>0</v>
      </c>
      <c r="BI1494" s="214">
        <f>IF(N1494="nulová",J1494,0)</f>
        <v>0</v>
      </c>
      <c r="BJ1494" s="25" t="s">
        <v>76</v>
      </c>
      <c r="BK1494" s="214">
        <f>ROUND(I1494*H1494,2)</f>
        <v>0</v>
      </c>
      <c r="BL1494" s="25" t="s">
        <v>271</v>
      </c>
      <c r="BM1494" s="25" t="s">
        <v>1771</v>
      </c>
    </row>
    <row r="1495" spans="2:65" s="1" customFormat="1" ht="31.5" customHeight="1">
      <c r="B1495" s="42"/>
      <c r="C1495" s="203" t="s">
        <v>1772</v>
      </c>
      <c r="D1495" s="203" t="s">
        <v>191</v>
      </c>
      <c r="E1495" s="204" t="s">
        <v>1773</v>
      </c>
      <c r="F1495" s="205" t="s">
        <v>1774</v>
      </c>
      <c r="G1495" s="206" t="s">
        <v>194</v>
      </c>
      <c r="H1495" s="207">
        <v>108</v>
      </c>
      <c r="I1495" s="208"/>
      <c r="J1495" s="209">
        <f>ROUND(I1495*H1495,2)</f>
        <v>0</v>
      </c>
      <c r="K1495" s="205" t="s">
        <v>195</v>
      </c>
      <c r="L1495" s="62"/>
      <c r="M1495" s="210" t="s">
        <v>21</v>
      </c>
      <c r="N1495" s="211" t="s">
        <v>40</v>
      </c>
      <c r="O1495" s="43"/>
      <c r="P1495" s="212">
        <f>O1495*H1495</f>
        <v>0</v>
      </c>
      <c r="Q1495" s="212">
        <v>0.00976</v>
      </c>
      <c r="R1495" s="212">
        <f>Q1495*H1495</f>
        <v>1.05408</v>
      </c>
      <c r="S1495" s="212">
        <v>0</v>
      </c>
      <c r="T1495" s="213">
        <f>S1495*H1495</f>
        <v>0</v>
      </c>
      <c r="AR1495" s="25" t="s">
        <v>271</v>
      </c>
      <c r="AT1495" s="25" t="s">
        <v>191</v>
      </c>
      <c r="AU1495" s="25" t="s">
        <v>80</v>
      </c>
      <c r="AY1495" s="25" t="s">
        <v>189</v>
      </c>
      <c r="BE1495" s="214">
        <f>IF(N1495="základní",J1495,0)</f>
        <v>0</v>
      </c>
      <c r="BF1495" s="214">
        <f>IF(N1495="snížená",J1495,0)</f>
        <v>0</v>
      </c>
      <c r="BG1495" s="214">
        <f>IF(N1495="zákl. přenesená",J1495,0)</f>
        <v>0</v>
      </c>
      <c r="BH1495" s="214">
        <f>IF(N1495="sníž. přenesená",J1495,0)</f>
        <v>0</v>
      </c>
      <c r="BI1495" s="214">
        <f>IF(N1495="nulová",J1495,0)</f>
        <v>0</v>
      </c>
      <c r="BJ1495" s="25" t="s">
        <v>76</v>
      </c>
      <c r="BK1495" s="214">
        <f>ROUND(I1495*H1495,2)</f>
        <v>0</v>
      </c>
      <c r="BL1495" s="25" t="s">
        <v>271</v>
      </c>
      <c r="BM1495" s="25" t="s">
        <v>1775</v>
      </c>
    </row>
    <row r="1496" spans="2:51" s="12" customFormat="1" ht="13.5">
      <c r="B1496" s="215"/>
      <c r="C1496" s="216"/>
      <c r="D1496" s="229" t="s">
        <v>198</v>
      </c>
      <c r="E1496" s="239" t="s">
        <v>21</v>
      </c>
      <c r="F1496" s="240" t="s">
        <v>1776</v>
      </c>
      <c r="G1496" s="216"/>
      <c r="H1496" s="241">
        <v>108</v>
      </c>
      <c r="I1496" s="221"/>
      <c r="J1496" s="216"/>
      <c r="K1496" s="216"/>
      <c r="L1496" s="222"/>
      <c r="M1496" s="223"/>
      <c r="N1496" s="224"/>
      <c r="O1496" s="224"/>
      <c r="P1496" s="224"/>
      <c r="Q1496" s="224"/>
      <c r="R1496" s="224"/>
      <c r="S1496" s="224"/>
      <c r="T1496" s="225"/>
      <c r="AT1496" s="226" t="s">
        <v>198</v>
      </c>
      <c r="AU1496" s="226" t="s">
        <v>80</v>
      </c>
      <c r="AV1496" s="12" t="s">
        <v>80</v>
      </c>
      <c r="AW1496" s="12" t="s">
        <v>33</v>
      </c>
      <c r="AX1496" s="12" t="s">
        <v>76</v>
      </c>
      <c r="AY1496" s="226" t="s">
        <v>189</v>
      </c>
    </row>
    <row r="1497" spans="2:65" s="1" customFormat="1" ht="31.5" customHeight="1">
      <c r="B1497" s="42"/>
      <c r="C1497" s="203" t="s">
        <v>1777</v>
      </c>
      <c r="D1497" s="203" t="s">
        <v>191</v>
      </c>
      <c r="E1497" s="204" t="s">
        <v>1778</v>
      </c>
      <c r="F1497" s="205" t="s">
        <v>1779</v>
      </c>
      <c r="G1497" s="206" t="s">
        <v>431</v>
      </c>
      <c r="H1497" s="207">
        <v>14</v>
      </c>
      <c r="I1497" s="208"/>
      <c r="J1497" s="209">
        <f>ROUND(I1497*H1497,2)</f>
        <v>0</v>
      </c>
      <c r="K1497" s="205" t="s">
        <v>195</v>
      </c>
      <c r="L1497" s="62"/>
      <c r="M1497" s="210" t="s">
        <v>21</v>
      </c>
      <c r="N1497" s="211" t="s">
        <v>40</v>
      </c>
      <c r="O1497" s="43"/>
      <c r="P1497" s="212">
        <f>O1497*H1497</f>
        <v>0</v>
      </c>
      <c r="Q1497" s="212">
        <v>0</v>
      </c>
      <c r="R1497" s="212">
        <f>Q1497*H1497</f>
        <v>0</v>
      </c>
      <c r="S1497" s="212">
        <v>0</v>
      </c>
      <c r="T1497" s="213">
        <f>S1497*H1497</f>
        <v>0</v>
      </c>
      <c r="AR1497" s="25" t="s">
        <v>271</v>
      </c>
      <c r="AT1497" s="25" t="s">
        <v>191</v>
      </c>
      <c r="AU1497" s="25" t="s">
        <v>80</v>
      </c>
      <c r="AY1497" s="25" t="s">
        <v>189</v>
      </c>
      <c r="BE1497" s="214">
        <f>IF(N1497="základní",J1497,0)</f>
        <v>0</v>
      </c>
      <c r="BF1497" s="214">
        <f>IF(N1497="snížená",J1497,0)</f>
        <v>0</v>
      </c>
      <c r="BG1497" s="214">
        <f>IF(N1497="zákl. přenesená",J1497,0)</f>
        <v>0</v>
      </c>
      <c r="BH1497" s="214">
        <f>IF(N1497="sníž. přenesená",J1497,0)</f>
        <v>0</v>
      </c>
      <c r="BI1497" s="214">
        <f>IF(N1497="nulová",J1497,0)</f>
        <v>0</v>
      </c>
      <c r="BJ1497" s="25" t="s">
        <v>76</v>
      </c>
      <c r="BK1497" s="214">
        <f>ROUND(I1497*H1497,2)</f>
        <v>0</v>
      </c>
      <c r="BL1497" s="25" t="s">
        <v>271</v>
      </c>
      <c r="BM1497" s="25" t="s">
        <v>1780</v>
      </c>
    </row>
    <row r="1498" spans="2:51" s="12" customFormat="1" ht="13.5">
      <c r="B1498" s="215"/>
      <c r="C1498" s="216"/>
      <c r="D1498" s="229" t="s">
        <v>198</v>
      </c>
      <c r="E1498" s="239" t="s">
        <v>21</v>
      </c>
      <c r="F1498" s="240" t="s">
        <v>262</v>
      </c>
      <c r="G1498" s="216"/>
      <c r="H1498" s="241">
        <v>14</v>
      </c>
      <c r="I1498" s="221"/>
      <c r="J1498" s="216"/>
      <c r="K1498" s="216"/>
      <c r="L1498" s="222"/>
      <c r="M1498" s="223"/>
      <c r="N1498" s="224"/>
      <c r="O1498" s="224"/>
      <c r="P1498" s="224"/>
      <c r="Q1498" s="224"/>
      <c r="R1498" s="224"/>
      <c r="S1498" s="224"/>
      <c r="T1498" s="225"/>
      <c r="AT1498" s="226" t="s">
        <v>198</v>
      </c>
      <c r="AU1498" s="226" t="s">
        <v>80</v>
      </c>
      <c r="AV1498" s="12" t="s">
        <v>80</v>
      </c>
      <c r="AW1498" s="12" t="s">
        <v>33</v>
      </c>
      <c r="AX1498" s="12" t="s">
        <v>76</v>
      </c>
      <c r="AY1498" s="226" t="s">
        <v>189</v>
      </c>
    </row>
    <row r="1499" spans="2:65" s="1" customFormat="1" ht="22.5" customHeight="1">
      <c r="B1499" s="42"/>
      <c r="C1499" s="203" t="s">
        <v>1781</v>
      </c>
      <c r="D1499" s="203" t="s">
        <v>191</v>
      </c>
      <c r="E1499" s="204" t="s">
        <v>1782</v>
      </c>
      <c r="F1499" s="205" t="s">
        <v>1783</v>
      </c>
      <c r="G1499" s="206" t="s">
        <v>235</v>
      </c>
      <c r="H1499" s="207">
        <v>45</v>
      </c>
      <c r="I1499" s="208"/>
      <c r="J1499" s="209">
        <f>ROUND(I1499*H1499,2)</f>
        <v>0</v>
      </c>
      <c r="K1499" s="205" t="s">
        <v>195</v>
      </c>
      <c r="L1499" s="62"/>
      <c r="M1499" s="210" t="s">
        <v>21</v>
      </c>
      <c r="N1499" s="211" t="s">
        <v>40</v>
      </c>
      <c r="O1499" s="43"/>
      <c r="P1499" s="212">
        <f>O1499*H1499</f>
        <v>0</v>
      </c>
      <c r="Q1499" s="212">
        <v>0.00429</v>
      </c>
      <c r="R1499" s="212">
        <f>Q1499*H1499</f>
        <v>0.19305000000000003</v>
      </c>
      <c r="S1499" s="212">
        <v>0</v>
      </c>
      <c r="T1499" s="213">
        <f>S1499*H1499</f>
        <v>0</v>
      </c>
      <c r="AR1499" s="25" t="s">
        <v>271</v>
      </c>
      <c r="AT1499" s="25" t="s">
        <v>191</v>
      </c>
      <c r="AU1499" s="25" t="s">
        <v>80</v>
      </c>
      <c r="AY1499" s="25" t="s">
        <v>189</v>
      </c>
      <c r="BE1499" s="214">
        <f>IF(N1499="základní",J1499,0)</f>
        <v>0</v>
      </c>
      <c r="BF1499" s="214">
        <f>IF(N1499="snížená",J1499,0)</f>
        <v>0</v>
      </c>
      <c r="BG1499" s="214">
        <f>IF(N1499="zákl. přenesená",J1499,0)</f>
        <v>0</v>
      </c>
      <c r="BH1499" s="214">
        <f>IF(N1499="sníž. přenesená",J1499,0)</f>
        <v>0</v>
      </c>
      <c r="BI1499" s="214">
        <f>IF(N1499="nulová",J1499,0)</f>
        <v>0</v>
      </c>
      <c r="BJ1499" s="25" t="s">
        <v>76</v>
      </c>
      <c r="BK1499" s="214">
        <f>ROUND(I1499*H1499,2)</f>
        <v>0</v>
      </c>
      <c r="BL1499" s="25" t="s">
        <v>271</v>
      </c>
      <c r="BM1499" s="25" t="s">
        <v>1784</v>
      </c>
    </row>
    <row r="1500" spans="2:51" s="12" customFormat="1" ht="13.5">
      <c r="B1500" s="215"/>
      <c r="C1500" s="216"/>
      <c r="D1500" s="217" t="s">
        <v>198</v>
      </c>
      <c r="E1500" s="218" t="s">
        <v>21</v>
      </c>
      <c r="F1500" s="219" t="s">
        <v>1785</v>
      </c>
      <c r="G1500" s="216"/>
      <c r="H1500" s="220">
        <v>45</v>
      </c>
      <c r="I1500" s="221"/>
      <c r="J1500" s="216"/>
      <c r="K1500" s="216"/>
      <c r="L1500" s="222"/>
      <c r="M1500" s="223"/>
      <c r="N1500" s="224"/>
      <c r="O1500" s="224"/>
      <c r="P1500" s="224"/>
      <c r="Q1500" s="224"/>
      <c r="R1500" s="224"/>
      <c r="S1500" s="224"/>
      <c r="T1500" s="225"/>
      <c r="AT1500" s="226" t="s">
        <v>198</v>
      </c>
      <c r="AU1500" s="226" t="s">
        <v>80</v>
      </c>
      <c r="AV1500" s="12" t="s">
        <v>80</v>
      </c>
      <c r="AW1500" s="12" t="s">
        <v>33</v>
      </c>
      <c r="AX1500" s="12" t="s">
        <v>69</v>
      </c>
      <c r="AY1500" s="226" t="s">
        <v>189</v>
      </c>
    </row>
    <row r="1501" spans="2:51" s="13" customFormat="1" ht="13.5">
      <c r="B1501" s="227"/>
      <c r="C1501" s="228"/>
      <c r="D1501" s="229" t="s">
        <v>198</v>
      </c>
      <c r="E1501" s="230" t="s">
        <v>21</v>
      </c>
      <c r="F1501" s="231" t="s">
        <v>200</v>
      </c>
      <c r="G1501" s="228"/>
      <c r="H1501" s="232">
        <v>45</v>
      </c>
      <c r="I1501" s="233"/>
      <c r="J1501" s="228"/>
      <c r="K1501" s="228"/>
      <c r="L1501" s="234"/>
      <c r="M1501" s="235"/>
      <c r="N1501" s="236"/>
      <c r="O1501" s="236"/>
      <c r="P1501" s="236"/>
      <c r="Q1501" s="236"/>
      <c r="R1501" s="236"/>
      <c r="S1501" s="236"/>
      <c r="T1501" s="237"/>
      <c r="AT1501" s="238" t="s">
        <v>198</v>
      </c>
      <c r="AU1501" s="238" t="s">
        <v>80</v>
      </c>
      <c r="AV1501" s="13" t="s">
        <v>115</v>
      </c>
      <c r="AW1501" s="13" t="s">
        <v>33</v>
      </c>
      <c r="AX1501" s="13" t="s">
        <v>76</v>
      </c>
      <c r="AY1501" s="238" t="s">
        <v>189</v>
      </c>
    </row>
    <row r="1502" spans="2:65" s="1" customFormat="1" ht="31.5" customHeight="1">
      <c r="B1502" s="42"/>
      <c r="C1502" s="203" t="s">
        <v>1786</v>
      </c>
      <c r="D1502" s="203" t="s">
        <v>191</v>
      </c>
      <c r="E1502" s="204" t="s">
        <v>1787</v>
      </c>
      <c r="F1502" s="205" t="s">
        <v>1788</v>
      </c>
      <c r="G1502" s="206" t="s">
        <v>431</v>
      </c>
      <c r="H1502" s="207">
        <v>78</v>
      </c>
      <c r="I1502" s="208"/>
      <c r="J1502" s="209">
        <f>ROUND(I1502*H1502,2)</f>
        <v>0</v>
      </c>
      <c r="K1502" s="205" t="s">
        <v>195</v>
      </c>
      <c r="L1502" s="62"/>
      <c r="M1502" s="210" t="s">
        <v>21</v>
      </c>
      <c r="N1502" s="211" t="s">
        <v>40</v>
      </c>
      <c r="O1502" s="43"/>
      <c r="P1502" s="212">
        <f>O1502*H1502</f>
        <v>0</v>
      </c>
      <c r="Q1502" s="212">
        <v>0</v>
      </c>
      <c r="R1502" s="212">
        <f>Q1502*H1502</f>
        <v>0</v>
      </c>
      <c r="S1502" s="212">
        <v>0</v>
      </c>
      <c r="T1502" s="213">
        <f>S1502*H1502</f>
        <v>0</v>
      </c>
      <c r="AR1502" s="25" t="s">
        <v>271</v>
      </c>
      <c r="AT1502" s="25" t="s">
        <v>191</v>
      </c>
      <c r="AU1502" s="25" t="s">
        <v>80</v>
      </c>
      <c r="AY1502" s="25" t="s">
        <v>189</v>
      </c>
      <c r="BE1502" s="214">
        <f>IF(N1502="základní",J1502,0)</f>
        <v>0</v>
      </c>
      <c r="BF1502" s="214">
        <f>IF(N1502="snížená",J1502,0)</f>
        <v>0</v>
      </c>
      <c r="BG1502" s="214">
        <f>IF(N1502="zákl. přenesená",J1502,0)</f>
        <v>0</v>
      </c>
      <c r="BH1502" s="214">
        <f>IF(N1502="sníž. přenesená",J1502,0)</f>
        <v>0</v>
      </c>
      <c r="BI1502" s="214">
        <f>IF(N1502="nulová",J1502,0)</f>
        <v>0</v>
      </c>
      <c r="BJ1502" s="25" t="s">
        <v>76</v>
      </c>
      <c r="BK1502" s="214">
        <f>ROUND(I1502*H1502,2)</f>
        <v>0</v>
      </c>
      <c r="BL1502" s="25" t="s">
        <v>271</v>
      </c>
      <c r="BM1502" s="25" t="s">
        <v>1789</v>
      </c>
    </row>
    <row r="1503" spans="2:51" s="12" customFormat="1" ht="13.5">
      <c r="B1503" s="215"/>
      <c r="C1503" s="216"/>
      <c r="D1503" s="229" t="s">
        <v>198</v>
      </c>
      <c r="E1503" s="239" t="s">
        <v>21</v>
      </c>
      <c r="F1503" s="240" t="s">
        <v>1790</v>
      </c>
      <c r="G1503" s="216"/>
      <c r="H1503" s="241">
        <v>78</v>
      </c>
      <c r="I1503" s="221"/>
      <c r="J1503" s="216"/>
      <c r="K1503" s="216"/>
      <c r="L1503" s="222"/>
      <c r="M1503" s="223"/>
      <c r="N1503" s="224"/>
      <c r="O1503" s="224"/>
      <c r="P1503" s="224"/>
      <c r="Q1503" s="224"/>
      <c r="R1503" s="224"/>
      <c r="S1503" s="224"/>
      <c r="T1503" s="225"/>
      <c r="AT1503" s="226" t="s">
        <v>198</v>
      </c>
      <c r="AU1503" s="226" t="s">
        <v>80</v>
      </c>
      <c r="AV1503" s="12" t="s">
        <v>80</v>
      </c>
      <c r="AW1503" s="12" t="s">
        <v>33</v>
      </c>
      <c r="AX1503" s="12" t="s">
        <v>76</v>
      </c>
      <c r="AY1503" s="226" t="s">
        <v>189</v>
      </c>
    </row>
    <row r="1504" spans="2:65" s="1" customFormat="1" ht="22.5" customHeight="1">
      <c r="B1504" s="42"/>
      <c r="C1504" s="203" t="s">
        <v>1791</v>
      </c>
      <c r="D1504" s="203" t="s">
        <v>191</v>
      </c>
      <c r="E1504" s="204" t="s">
        <v>1792</v>
      </c>
      <c r="F1504" s="205" t="s">
        <v>1793</v>
      </c>
      <c r="G1504" s="206" t="s">
        <v>235</v>
      </c>
      <c r="H1504" s="207">
        <v>26</v>
      </c>
      <c r="I1504" s="208"/>
      <c r="J1504" s="209">
        <f>ROUND(I1504*H1504,2)</f>
        <v>0</v>
      </c>
      <c r="K1504" s="205" t="s">
        <v>21</v>
      </c>
      <c r="L1504" s="62"/>
      <c r="M1504" s="210" t="s">
        <v>21</v>
      </c>
      <c r="N1504" s="211" t="s">
        <v>40</v>
      </c>
      <c r="O1504" s="43"/>
      <c r="P1504" s="212">
        <f>O1504*H1504</f>
        <v>0</v>
      </c>
      <c r="Q1504" s="212">
        <v>0.00289</v>
      </c>
      <c r="R1504" s="212">
        <f>Q1504*H1504</f>
        <v>0.07514000000000001</v>
      </c>
      <c r="S1504" s="212">
        <v>0</v>
      </c>
      <c r="T1504" s="213">
        <f>S1504*H1504</f>
        <v>0</v>
      </c>
      <c r="AR1504" s="25" t="s">
        <v>271</v>
      </c>
      <c r="AT1504" s="25" t="s">
        <v>191</v>
      </c>
      <c r="AU1504" s="25" t="s">
        <v>80</v>
      </c>
      <c r="AY1504" s="25" t="s">
        <v>189</v>
      </c>
      <c r="BE1504" s="214">
        <f>IF(N1504="základní",J1504,0)</f>
        <v>0</v>
      </c>
      <c r="BF1504" s="214">
        <f>IF(N1504="snížená",J1504,0)</f>
        <v>0</v>
      </c>
      <c r="BG1504" s="214">
        <f>IF(N1504="zákl. přenesená",J1504,0)</f>
        <v>0</v>
      </c>
      <c r="BH1504" s="214">
        <f>IF(N1504="sníž. přenesená",J1504,0)</f>
        <v>0</v>
      </c>
      <c r="BI1504" s="214">
        <f>IF(N1504="nulová",J1504,0)</f>
        <v>0</v>
      </c>
      <c r="BJ1504" s="25" t="s">
        <v>76</v>
      </c>
      <c r="BK1504" s="214">
        <f>ROUND(I1504*H1504,2)</f>
        <v>0</v>
      </c>
      <c r="BL1504" s="25" t="s">
        <v>271</v>
      </c>
      <c r="BM1504" s="25" t="s">
        <v>1794</v>
      </c>
    </row>
    <row r="1505" spans="2:51" s="12" customFormat="1" ht="13.5">
      <c r="B1505" s="215"/>
      <c r="C1505" s="216"/>
      <c r="D1505" s="217" t="s">
        <v>198</v>
      </c>
      <c r="E1505" s="218" t="s">
        <v>21</v>
      </c>
      <c r="F1505" s="219" t="s">
        <v>1795</v>
      </c>
      <c r="G1505" s="216"/>
      <c r="H1505" s="220">
        <v>26</v>
      </c>
      <c r="I1505" s="221"/>
      <c r="J1505" s="216"/>
      <c r="K1505" s="216"/>
      <c r="L1505" s="222"/>
      <c r="M1505" s="223"/>
      <c r="N1505" s="224"/>
      <c r="O1505" s="224"/>
      <c r="P1505" s="224"/>
      <c r="Q1505" s="224"/>
      <c r="R1505" s="224"/>
      <c r="S1505" s="224"/>
      <c r="T1505" s="225"/>
      <c r="AT1505" s="226" t="s">
        <v>198</v>
      </c>
      <c r="AU1505" s="226" t="s">
        <v>80</v>
      </c>
      <c r="AV1505" s="12" t="s">
        <v>80</v>
      </c>
      <c r="AW1505" s="12" t="s">
        <v>33</v>
      </c>
      <c r="AX1505" s="12" t="s">
        <v>69</v>
      </c>
      <c r="AY1505" s="226" t="s">
        <v>189</v>
      </c>
    </row>
    <row r="1506" spans="2:51" s="13" customFormat="1" ht="13.5">
      <c r="B1506" s="227"/>
      <c r="C1506" s="228"/>
      <c r="D1506" s="229" t="s">
        <v>198</v>
      </c>
      <c r="E1506" s="230" t="s">
        <v>21</v>
      </c>
      <c r="F1506" s="231" t="s">
        <v>200</v>
      </c>
      <c r="G1506" s="228"/>
      <c r="H1506" s="232">
        <v>26</v>
      </c>
      <c r="I1506" s="233"/>
      <c r="J1506" s="228"/>
      <c r="K1506" s="228"/>
      <c r="L1506" s="234"/>
      <c r="M1506" s="235"/>
      <c r="N1506" s="236"/>
      <c r="O1506" s="236"/>
      <c r="P1506" s="236"/>
      <c r="Q1506" s="236"/>
      <c r="R1506" s="236"/>
      <c r="S1506" s="236"/>
      <c r="T1506" s="237"/>
      <c r="AT1506" s="238" t="s">
        <v>198</v>
      </c>
      <c r="AU1506" s="238" t="s">
        <v>80</v>
      </c>
      <c r="AV1506" s="13" t="s">
        <v>115</v>
      </c>
      <c r="AW1506" s="13" t="s">
        <v>33</v>
      </c>
      <c r="AX1506" s="13" t="s">
        <v>76</v>
      </c>
      <c r="AY1506" s="238" t="s">
        <v>189</v>
      </c>
    </row>
    <row r="1507" spans="2:65" s="1" customFormat="1" ht="22.5" customHeight="1">
      <c r="B1507" s="42"/>
      <c r="C1507" s="203" t="s">
        <v>1796</v>
      </c>
      <c r="D1507" s="203" t="s">
        <v>191</v>
      </c>
      <c r="E1507" s="204" t="s">
        <v>1797</v>
      </c>
      <c r="F1507" s="205" t="s">
        <v>1798</v>
      </c>
      <c r="G1507" s="206" t="s">
        <v>1755</v>
      </c>
      <c r="H1507" s="207">
        <v>2</v>
      </c>
      <c r="I1507" s="208"/>
      <c r="J1507" s="209">
        <f>ROUND(I1507*H1507,2)</f>
        <v>0</v>
      </c>
      <c r="K1507" s="205" t="s">
        <v>21</v>
      </c>
      <c r="L1507" s="62"/>
      <c r="M1507" s="210" t="s">
        <v>21</v>
      </c>
      <c r="N1507" s="211" t="s">
        <v>40</v>
      </c>
      <c r="O1507" s="43"/>
      <c r="P1507" s="212">
        <f>O1507*H1507</f>
        <v>0</v>
      </c>
      <c r="Q1507" s="212">
        <v>0.00289</v>
      </c>
      <c r="R1507" s="212">
        <f>Q1507*H1507</f>
        <v>0.00578</v>
      </c>
      <c r="S1507" s="212">
        <v>0</v>
      </c>
      <c r="T1507" s="213">
        <f>S1507*H1507</f>
        <v>0</v>
      </c>
      <c r="AR1507" s="25" t="s">
        <v>271</v>
      </c>
      <c r="AT1507" s="25" t="s">
        <v>191</v>
      </c>
      <c r="AU1507" s="25" t="s">
        <v>80</v>
      </c>
      <c r="AY1507" s="25" t="s">
        <v>189</v>
      </c>
      <c r="BE1507" s="214">
        <f>IF(N1507="základní",J1507,0)</f>
        <v>0</v>
      </c>
      <c r="BF1507" s="214">
        <f>IF(N1507="snížená",J1507,0)</f>
        <v>0</v>
      </c>
      <c r="BG1507" s="214">
        <f>IF(N1507="zákl. přenesená",J1507,0)</f>
        <v>0</v>
      </c>
      <c r="BH1507" s="214">
        <f>IF(N1507="sníž. přenesená",J1507,0)</f>
        <v>0</v>
      </c>
      <c r="BI1507" s="214">
        <f>IF(N1507="nulová",J1507,0)</f>
        <v>0</v>
      </c>
      <c r="BJ1507" s="25" t="s">
        <v>76</v>
      </c>
      <c r="BK1507" s="214">
        <f>ROUND(I1507*H1507,2)</f>
        <v>0</v>
      </c>
      <c r="BL1507" s="25" t="s">
        <v>271</v>
      </c>
      <c r="BM1507" s="25" t="s">
        <v>1799</v>
      </c>
    </row>
    <row r="1508" spans="2:51" s="12" customFormat="1" ht="13.5">
      <c r="B1508" s="215"/>
      <c r="C1508" s="216"/>
      <c r="D1508" s="217" t="s">
        <v>198</v>
      </c>
      <c r="E1508" s="218" t="s">
        <v>21</v>
      </c>
      <c r="F1508" s="219" t="s">
        <v>1800</v>
      </c>
      <c r="G1508" s="216"/>
      <c r="H1508" s="220">
        <v>2</v>
      </c>
      <c r="I1508" s="221"/>
      <c r="J1508" s="216"/>
      <c r="K1508" s="216"/>
      <c r="L1508" s="222"/>
      <c r="M1508" s="223"/>
      <c r="N1508" s="224"/>
      <c r="O1508" s="224"/>
      <c r="P1508" s="224"/>
      <c r="Q1508" s="224"/>
      <c r="R1508" s="224"/>
      <c r="S1508" s="224"/>
      <c r="T1508" s="225"/>
      <c r="AT1508" s="226" t="s">
        <v>198</v>
      </c>
      <c r="AU1508" s="226" t="s">
        <v>80</v>
      </c>
      <c r="AV1508" s="12" t="s">
        <v>80</v>
      </c>
      <c r="AW1508" s="12" t="s">
        <v>33</v>
      </c>
      <c r="AX1508" s="12" t="s">
        <v>69</v>
      </c>
      <c r="AY1508" s="226" t="s">
        <v>189</v>
      </c>
    </row>
    <row r="1509" spans="2:51" s="13" customFormat="1" ht="13.5">
      <c r="B1509" s="227"/>
      <c r="C1509" s="228"/>
      <c r="D1509" s="229" t="s">
        <v>198</v>
      </c>
      <c r="E1509" s="230" t="s">
        <v>21</v>
      </c>
      <c r="F1509" s="231" t="s">
        <v>200</v>
      </c>
      <c r="G1509" s="228"/>
      <c r="H1509" s="232">
        <v>2</v>
      </c>
      <c r="I1509" s="233"/>
      <c r="J1509" s="228"/>
      <c r="K1509" s="228"/>
      <c r="L1509" s="234"/>
      <c r="M1509" s="235"/>
      <c r="N1509" s="236"/>
      <c r="O1509" s="236"/>
      <c r="P1509" s="236"/>
      <c r="Q1509" s="236"/>
      <c r="R1509" s="236"/>
      <c r="S1509" s="236"/>
      <c r="T1509" s="237"/>
      <c r="AT1509" s="238" t="s">
        <v>198</v>
      </c>
      <c r="AU1509" s="238" t="s">
        <v>80</v>
      </c>
      <c r="AV1509" s="13" t="s">
        <v>115</v>
      </c>
      <c r="AW1509" s="13" t="s">
        <v>33</v>
      </c>
      <c r="AX1509" s="13" t="s">
        <v>76</v>
      </c>
      <c r="AY1509" s="238" t="s">
        <v>189</v>
      </c>
    </row>
    <row r="1510" spans="2:65" s="1" customFormat="1" ht="22.5" customHeight="1">
      <c r="B1510" s="42"/>
      <c r="C1510" s="203" t="s">
        <v>1801</v>
      </c>
      <c r="D1510" s="203" t="s">
        <v>191</v>
      </c>
      <c r="E1510" s="204" t="s">
        <v>1802</v>
      </c>
      <c r="F1510" s="205" t="s">
        <v>1803</v>
      </c>
      <c r="G1510" s="206" t="s">
        <v>235</v>
      </c>
      <c r="H1510" s="207">
        <v>2</v>
      </c>
      <c r="I1510" s="208"/>
      <c r="J1510" s="209">
        <f>ROUND(I1510*H1510,2)</f>
        <v>0</v>
      </c>
      <c r="K1510" s="205" t="s">
        <v>21</v>
      </c>
      <c r="L1510" s="62"/>
      <c r="M1510" s="210" t="s">
        <v>21</v>
      </c>
      <c r="N1510" s="211" t="s">
        <v>40</v>
      </c>
      <c r="O1510" s="43"/>
      <c r="P1510" s="212">
        <f>O1510*H1510</f>
        <v>0</v>
      </c>
      <c r="Q1510" s="212">
        <v>0.00289</v>
      </c>
      <c r="R1510" s="212">
        <f>Q1510*H1510</f>
        <v>0.00578</v>
      </c>
      <c r="S1510" s="212">
        <v>0</v>
      </c>
      <c r="T1510" s="213">
        <f>S1510*H1510</f>
        <v>0</v>
      </c>
      <c r="AR1510" s="25" t="s">
        <v>271</v>
      </c>
      <c r="AT1510" s="25" t="s">
        <v>191</v>
      </c>
      <c r="AU1510" s="25" t="s">
        <v>80</v>
      </c>
      <c r="AY1510" s="25" t="s">
        <v>189</v>
      </c>
      <c r="BE1510" s="214">
        <f>IF(N1510="základní",J1510,0)</f>
        <v>0</v>
      </c>
      <c r="BF1510" s="214">
        <f>IF(N1510="snížená",J1510,0)</f>
        <v>0</v>
      </c>
      <c r="BG1510" s="214">
        <f>IF(N1510="zákl. přenesená",J1510,0)</f>
        <v>0</v>
      </c>
      <c r="BH1510" s="214">
        <f>IF(N1510="sníž. přenesená",J1510,0)</f>
        <v>0</v>
      </c>
      <c r="BI1510" s="214">
        <f>IF(N1510="nulová",J1510,0)</f>
        <v>0</v>
      </c>
      <c r="BJ1510" s="25" t="s">
        <v>76</v>
      </c>
      <c r="BK1510" s="214">
        <f>ROUND(I1510*H1510,2)</f>
        <v>0</v>
      </c>
      <c r="BL1510" s="25" t="s">
        <v>271</v>
      </c>
      <c r="BM1510" s="25" t="s">
        <v>1804</v>
      </c>
    </row>
    <row r="1511" spans="2:51" s="12" customFormat="1" ht="13.5">
      <c r="B1511" s="215"/>
      <c r="C1511" s="216"/>
      <c r="D1511" s="217" t="s">
        <v>198</v>
      </c>
      <c r="E1511" s="218" t="s">
        <v>21</v>
      </c>
      <c r="F1511" s="219" t="s">
        <v>1805</v>
      </c>
      <c r="G1511" s="216"/>
      <c r="H1511" s="220">
        <v>2</v>
      </c>
      <c r="I1511" s="221"/>
      <c r="J1511" s="216"/>
      <c r="K1511" s="216"/>
      <c r="L1511" s="222"/>
      <c r="M1511" s="223"/>
      <c r="N1511" s="224"/>
      <c r="O1511" s="224"/>
      <c r="P1511" s="224"/>
      <c r="Q1511" s="224"/>
      <c r="R1511" s="224"/>
      <c r="S1511" s="224"/>
      <c r="T1511" s="225"/>
      <c r="AT1511" s="226" t="s">
        <v>198</v>
      </c>
      <c r="AU1511" s="226" t="s">
        <v>80</v>
      </c>
      <c r="AV1511" s="12" t="s">
        <v>80</v>
      </c>
      <c r="AW1511" s="12" t="s">
        <v>33</v>
      </c>
      <c r="AX1511" s="12" t="s">
        <v>69</v>
      </c>
      <c r="AY1511" s="226" t="s">
        <v>189</v>
      </c>
    </row>
    <row r="1512" spans="2:51" s="13" customFormat="1" ht="13.5">
      <c r="B1512" s="227"/>
      <c r="C1512" s="228"/>
      <c r="D1512" s="229" t="s">
        <v>198</v>
      </c>
      <c r="E1512" s="230" t="s">
        <v>21</v>
      </c>
      <c r="F1512" s="231" t="s">
        <v>200</v>
      </c>
      <c r="G1512" s="228"/>
      <c r="H1512" s="232">
        <v>2</v>
      </c>
      <c r="I1512" s="233"/>
      <c r="J1512" s="228"/>
      <c r="K1512" s="228"/>
      <c r="L1512" s="234"/>
      <c r="M1512" s="235"/>
      <c r="N1512" s="236"/>
      <c r="O1512" s="236"/>
      <c r="P1512" s="236"/>
      <c r="Q1512" s="236"/>
      <c r="R1512" s="236"/>
      <c r="S1512" s="236"/>
      <c r="T1512" s="237"/>
      <c r="AT1512" s="238" t="s">
        <v>198</v>
      </c>
      <c r="AU1512" s="238" t="s">
        <v>80</v>
      </c>
      <c r="AV1512" s="13" t="s">
        <v>115</v>
      </c>
      <c r="AW1512" s="13" t="s">
        <v>33</v>
      </c>
      <c r="AX1512" s="13" t="s">
        <v>76</v>
      </c>
      <c r="AY1512" s="238" t="s">
        <v>189</v>
      </c>
    </row>
    <row r="1513" spans="2:65" s="1" customFormat="1" ht="31.5" customHeight="1">
      <c r="B1513" s="42"/>
      <c r="C1513" s="203" t="s">
        <v>1806</v>
      </c>
      <c r="D1513" s="203" t="s">
        <v>191</v>
      </c>
      <c r="E1513" s="204" t="s">
        <v>1807</v>
      </c>
      <c r="F1513" s="205" t="s">
        <v>1808</v>
      </c>
      <c r="G1513" s="206" t="s">
        <v>235</v>
      </c>
      <c r="H1513" s="207">
        <v>40</v>
      </c>
      <c r="I1513" s="208"/>
      <c r="J1513" s="209">
        <f>ROUND(I1513*H1513,2)</f>
        <v>0</v>
      </c>
      <c r="K1513" s="205" t="s">
        <v>21</v>
      </c>
      <c r="L1513" s="62"/>
      <c r="M1513" s="210" t="s">
        <v>21</v>
      </c>
      <c r="N1513" s="211" t="s">
        <v>40</v>
      </c>
      <c r="O1513" s="43"/>
      <c r="P1513" s="212">
        <f>O1513*H1513</f>
        <v>0</v>
      </c>
      <c r="Q1513" s="212">
        <v>0.00582</v>
      </c>
      <c r="R1513" s="212">
        <f>Q1513*H1513</f>
        <v>0.23279999999999998</v>
      </c>
      <c r="S1513" s="212">
        <v>0</v>
      </c>
      <c r="T1513" s="213">
        <f>S1513*H1513</f>
        <v>0</v>
      </c>
      <c r="AR1513" s="25" t="s">
        <v>271</v>
      </c>
      <c r="AT1513" s="25" t="s">
        <v>191</v>
      </c>
      <c r="AU1513" s="25" t="s">
        <v>80</v>
      </c>
      <c r="AY1513" s="25" t="s">
        <v>189</v>
      </c>
      <c r="BE1513" s="214">
        <f>IF(N1513="základní",J1513,0)</f>
        <v>0</v>
      </c>
      <c r="BF1513" s="214">
        <f>IF(N1513="snížená",J1513,0)</f>
        <v>0</v>
      </c>
      <c r="BG1513" s="214">
        <f>IF(N1513="zákl. přenesená",J1513,0)</f>
        <v>0</v>
      </c>
      <c r="BH1513" s="214">
        <f>IF(N1513="sníž. přenesená",J1513,0)</f>
        <v>0</v>
      </c>
      <c r="BI1513" s="214">
        <f>IF(N1513="nulová",J1513,0)</f>
        <v>0</v>
      </c>
      <c r="BJ1513" s="25" t="s">
        <v>76</v>
      </c>
      <c r="BK1513" s="214">
        <f>ROUND(I1513*H1513,2)</f>
        <v>0</v>
      </c>
      <c r="BL1513" s="25" t="s">
        <v>271</v>
      </c>
      <c r="BM1513" s="25" t="s">
        <v>1809</v>
      </c>
    </row>
    <row r="1514" spans="2:51" s="12" customFormat="1" ht="13.5">
      <c r="B1514" s="215"/>
      <c r="C1514" s="216"/>
      <c r="D1514" s="217" t="s">
        <v>198</v>
      </c>
      <c r="E1514" s="218" t="s">
        <v>21</v>
      </c>
      <c r="F1514" s="219" t="s">
        <v>1810</v>
      </c>
      <c r="G1514" s="216"/>
      <c r="H1514" s="220">
        <v>40</v>
      </c>
      <c r="I1514" s="221"/>
      <c r="J1514" s="216"/>
      <c r="K1514" s="216"/>
      <c r="L1514" s="222"/>
      <c r="M1514" s="223"/>
      <c r="N1514" s="224"/>
      <c r="O1514" s="224"/>
      <c r="P1514" s="224"/>
      <c r="Q1514" s="224"/>
      <c r="R1514" s="224"/>
      <c r="S1514" s="224"/>
      <c r="T1514" s="225"/>
      <c r="AT1514" s="226" t="s">
        <v>198</v>
      </c>
      <c r="AU1514" s="226" t="s">
        <v>80</v>
      </c>
      <c r="AV1514" s="12" t="s">
        <v>80</v>
      </c>
      <c r="AW1514" s="12" t="s">
        <v>33</v>
      </c>
      <c r="AX1514" s="12" t="s">
        <v>69</v>
      </c>
      <c r="AY1514" s="226" t="s">
        <v>189</v>
      </c>
    </row>
    <row r="1515" spans="2:51" s="13" customFormat="1" ht="13.5">
      <c r="B1515" s="227"/>
      <c r="C1515" s="228"/>
      <c r="D1515" s="229" t="s">
        <v>198</v>
      </c>
      <c r="E1515" s="230" t="s">
        <v>21</v>
      </c>
      <c r="F1515" s="231" t="s">
        <v>200</v>
      </c>
      <c r="G1515" s="228"/>
      <c r="H1515" s="232">
        <v>40</v>
      </c>
      <c r="I1515" s="233"/>
      <c r="J1515" s="228"/>
      <c r="K1515" s="228"/>
      <c r="L1515" s="234"/>
      <c r="M1515" s="235"/>
      <c r="N1515" s="236"/>
      <c r="O1515" s="236"/>
      <c r="P1515" s="236"/>
      <c r="Q1515" s="236"/>
      <c r="R1515" s="236"/>
      <c r="S1515" s="236"/>
      <c r="T1515" s="237"/>
      <c r="AT1515" s="238" t="s">
        <v>198</v>
      </c>
      <c r="AU1515" s="238" t="s">
        <v>80</v>
      </c>
      <c r="AV1515" s="13" t="s">
        <v>115</v>
      </c>
      <c r="AW1515" s="13" t="s">
        <v>33</v>
      </c>
      <c r="AX1515" s="13" t="s">
        <v>76</v>
      </c>
      <c r="AY1515" s="238" t="s">
        <v>189</v>
      </c>
    </row>
    <row r="1516" spans="2:65" s="1" customFormat="1" ht="22.5" customHeight="1">
      <c r="B1516" s="42"/>
      <c r="C1516" s="203" t="s">
        <v>1811</v>
      </c>
      <c r="D1516" s="203" t="s">
        <v>191</v>
      </c>
      <c r="E1516" s="204" t="s">
        <v>1812</v>
      </c>
      <c r="F1516" s="205" t="s">
        <v>1813</v>
      </c>
      <c r="G1516" s="206" t="s">
        <v>284</v>
      </c>
      <c r="H1516" s="207">
        <v>15.57</v>
      </c>
      <c r="I1516" s="208"/>
      <c r="J1516" s="209">
        <f>ROUND(I1516*H1516,2)</f>
        <v>0</v>
      </c>
      <c r="K1516" s="205" t="s">
        <v>195</v>
      </c>
      <c r="L1516" s="62"/>
      <c r="M1516" s="210" t="s">
        <v>21</v>
      </c>
      <c r="N1516" s="211" t="s">
        <v>40</v>
      </c>
      <c r="O1516" s="43"/>
      <c r="P1516" s="212">
        <f>O1516*H1516</f>
        <v>0</v>
      </c>
      <c r="Q1516" s="212">
        <v>0</v>
      </c>
      <c r="R1516" s="212">
        <f>Q1516*H1516</f>
        <v>0</v>
      </c>
      <c r="S1516" s="212">
        <v>0</v>
      </c>
      <c r="T1516" s="213">
        <f>S1516*H1516</f>
        <v>0</v>
      </c>
      <c r="AR1516" s="25" t="s">
        <v>271</v>
      </c>
      <c r="AT1516" s="25" t="s">
        <v>191</v>
      </c>
      <c r="AU1516" s="25" t="s">
        <v>80</v>
      </c>
      <c r="AY1516" s="25" t="s">
        <v>189</v>
      </c>
      <c r="BE1516" s="214">
        <f>IF(N1516="základní",J1516,0)</f>
        <v>0</v>
      </c>
      <c r="BF1516" s="214">
        <f>IF(N1516="snížená",J1516,0)</f>
        <v>0</v>
      </c>
      <c r="BG1516" s="214">
        <f>IF(N1516="zákl. přenesená",J1516,0)</f>
        <v>0</v>
      </c>
      <c r="BH1516" s="214">
        <f>IF(N1516="sníž. přenesená",J1516,0)</f>
        <v>0</v>
      </c>
      <c r="BI1516" s="214">
        <f>IF(N1516="nulová",J1516,0)</f>
        <v>0</v>
      </c>
      <c r="BJ1516" s="25" t="s">
        <v>76</v>
      </c>
      <c r="BK1516" s="214">
        <f>ROUND(I1516*H1516,2)</f>
        <v>0</v>
      </c>
      <c r="BL1516" s="25" t="s">
        <v>271</v>
      </c>
      <c r="BM1516" s="25" t="s">
        <v>1814</v>
      </c>
    </row>
    <row r="1517" spans="2:63" s="11" customFormat="1" ht="29.85" customHeight="1">
      <c r="B1517" s="186"/>
      <c r="C1517" s="187"/>
      <c r="D1517" s="200" t="s">
        <v>68</v>
      </c>
      <c r="E1517" s="201" t="s">
        <v>1815</v>
      </c>
      <c r="F1517" s="201" t="s">
        <v>1816</v>
      </c>
      <c r="G1517" s="187"/>
      <c r="H1517" s="187"/>
      <c r="I1517" s="190"/>
      <c r="J1517" s="202">
        <f>BK1517</f>
        <v>0</v>
      </c>
      <c r="K1517" s="187"/>
      <c r="L1517" s="192"/>
      <c r="M1517" s="193"/>
      <c r="N1517" s="194"/>
      <c r="O1517" s="194"/>
      <c r="P1517" s="195">
        <f>SUM(P1518:P1605)</f>
        <v>0</v>
      </c>
      <c r="Q1517" s="194"/>
      <c r="R1517" s="195">
        <f>SUM(R1518:R1605)</f>
        <v>4.041705</v>
      </c>
      <c r="S1517" s="194"/>
      <c r="T1517" s="196">
        <f>SUM(T1518:T1605)</f>
        <v>0</v>
      </c>
      <c r="AR1517" s="197" t="s">
        <v>80</v>
      </c>
      <c r="AT1517" s="198" t="s">
        <v>68</v>
      </c>
      <c r="AU1517" s="198" t="s">
        <v>76</v>
      </c>
      <c r="AY1517" s="197" t="s">
        <v>189</v>
      </c>
      <c r="BK1517" s="199">
        <f>SUM(BK1518:BK1605)</f>
        <v>0</v>
      </c>
    </row>
    <row r="1518" spans="2:65" s="1" customFormat="1" ht="31.5" customHeight="1">
      <c r="B1518" s="42"/>
      <c r="C1518" s="203" t="s">
        <v>1817</v>
      </c>
      <c r="D1518" s="203" t="s">
        <v>191</v>
      </c>
      <c r="E1518" s="204" t="s">
        <v>1818</v>
      </c>
      <c r="F1518" s="205" t="s">
        <v>1819</v>
      </c>
      <c r="G1518" s="206" t="s">
        <v>580</v>
      </c>
      <c r="H1518" s="207">
        <v>1</v>
      </c>
      <c r="I1518" s="208"/>
      <c r="J1518" s="209">
        <f>ROUND(I1518*H1518,2)</f>
        <v>0</v>
      </c>
      <c r="K1518" s="205" t="s">
        <v>21</v>
      </c>
      <c r="L1518" s="62"/>
      <c r="M1518" s="210" t="s">
        <v>21</v>
      </c>
      <c r="N1518" s="211" t="s">
        <v>40</v>
      </c>
      <c r="O1518" s="43"/>
      <c r="P1518" s="212">
        <f>O1518*H1518</f>
        <v>0</v>
      </c>
      <c r="Q1518" s="212">
        <v>0</v>
      </c>
      <c r="R1518" s="212">
        <f>Q1518*H1518</f>
        <v>0</v>
      </c>
      <c r="S1518" s="212">
        <v>0</v>
      </c>
      <c r="T1518" s="213">
        <f>S1518*H1518</f>
        <v>0</v>
      </c>
      <c r="AR1518" s="25" t="s">
        <v>271</v>
      </c>
      <c r="AT1518" s="25" t="s">
        <v>191</v>
      </c>
      <c r="AU1518" s="25" t="s">
        <v>80</v>
      </c>
      <c r="AY1518" s="25" t="s">
        <v>189</v>
      </c>
      <c r="BE1518" s="214">
        <f>IF(N1518="základní",J1518,0)</f>
        <v>0</v>
      </c>
      <c r="BF1518" s="214">
        <f>IF(N1518="snížená",J1518,0)</f>
        <v>0</v>
      </c>
      <c r="BG1518" s="214">
        <f>IF(N1518="zákl. přenesená",J1518,0)</f>
        <v>0</v>
      </c>
      <c r="BH1518" s="214">
        <f>IF(N1518="sníž. přenesená",J1518,0)</f>
        <v>0</v>
      </c>
      <c r="BI1518" s="214">
        <f>IF(N1518="nulová",J1518,0)</f>
        <v>0</v>
      </c>
      <c r="BJ1518" s="25" t="s">
        <v>76</v>
      </c>
      <c r="BK1518" s="214">
        <f>ROUND(I1518*H1518,2)</f>
        <v>0</v>
      </c>
      <c r="BL1518" s="25" t="s">
        <v>271</v>
      </c>
      <c r="BM1518" s="25" t="s">
        <v>1820</v>
      </c>
    </row>
    <row r="1519" spans="2:51" s="12" customFormat="1" ht="13.5">
      <c r="B1519" s="215"/>
      <c r="C1519" s="216"/>
      <c r="D1519" s="229" t="s">
        <v>198</v>
      </c>
      <c r="E1519" s="239" t="s">
        <v>21</v>
      </c>
      <c r="F1519" s="240" t="s">
        <v>1821</v>
      </c>
      <c r="G1519" s="216"/>
      <c r="H1519" s="241">
        <v>1</v>
      </c>
      <c r="I1519" s="221"/>
      <c r="J1519" s="216"/>
      <c r="K1519" s="216"/>
      <c r="L1519" s="222"/>
      <c r="M1519" s="223"/>
      <c r="N1519" s="224"/>
      <c r="O1519" s="224"/>
      <c r="P1519" s="224"/>
      <c r="Q1519" s="224"/>
      <c r="R1519" s="224"/>
      <c r="S1519" s="224"/>
      <c r="T1519" s="225"/>
      <c r="AT1519" s="226" t="s">
        <v>198</v>
      </c>
      <c r="AU1519" s="226" t="s">
        <v>80</v>
      </c>
      <c r="AV1519" s="12" t="s">
        <v>80</v>
      </c>
      <c r="AW1519" s="12" t="s">
        <v>33</v>
      </c>
      <c r="AX1519" s="12" t="s">
        <v>76</v>
      </c>
      <c r="AY1519" s="226" t="s">
        <v>189</v>
      </c>
    </row>
    <row r="1520" spans="2:65" s="1" customFormat="1" ht="22.5" customHeight="1">
      <c r="B1520" s="42"/>
      <c r="C1520" s="203" t="s">
        <v>1822</v>
      </c>
      <c r="D1520" s="203" t="s">
        <v>191</v>
      </c>
      <c r="E1520" s="204" t="s">
        <v>1823</v>
      </c>
      <c r="F1520" s="205" t="s">
        <v>1824</v>
      </c>
      <c r="G1520" s="206" t="s">
        <v>580</v>
      </c>
      <c r="H1520" s="207">
        <v>1</v>
      </c>
      <c r="I1520" s="208"/>
      <c r="J1520" s="209">
        <f>ROUND(I1520*H1520,2)</f>
        <v>0</v>
      </c>
      <c r="K1520" s="205" t="s">
        <v>21</v>
      </c>
      <c r="L1520" s="62"/>
      <c r="M1520" s="210" t="s">
        <v>21</v>
      </c>
      <c r="N1520" s="211" t="s">
        <v>40</v>
      </c>
      <c r="O1520" s="43"/>
      <c r="P1520" s="212">
        <f>O1520*H1520</f>
        <v>0</v>
      </c>
      <c r="Q1520" s="212">
        <v>0</v>
      </c>
      <c r="R1520" s="212">
        <f>Q1520*H1520</f>
        <v>0</v>
      </c>
      <c r="S1520" s="212">
        <v>0</v>
      </c>
      <c r="T1520" s="213">
        <f>S1520*H1520</f>
        <v>0</v>
      </c>
      <c r="AR1520" s="25" t="s">
        <v>271</v>
      </c>
      <c r="AT1520" s="25" t="s">
        <v>191</v>
      </c>
      <c r="AU1520" s="25" t="s">
        <v>80</v>
      </c>
      <c r="AY1520" s="25" t="s">
        <v>189</v>
      </c>
      <c r="BE1520" s="214">
        <f>IF(N1520="základní",J1520,0)</f>
        <v>0</v>
      </c>
      <c r="BF1520" s="214">
        <f>IF(N1520="snížená",J1520,0)</f>
        <v>0</v>
      </c>
      <c r="BG1520" s="214">
        <f>IF(N1520="zákl. přenesená",J1520,0)</f>
        <v>0</v>
      </c>
      <c r="BH1520" s="214">
        <f>IF(N1520="sníž. přenesená",J1520,0)</f>
        <v>0</v>
      </c>
      <c r="BI1520" s="214">
        <f>IF(N1520="nulová",J1520,0)</f>
        <v>0</v>
      </c>
      <c r="BJ1520" s="25" t="s">
        <v>76</v>
      </c>
      <c r="BK1520" s="214">
        <f>ROUND(I1520*H1520,2)</f>
        <v>0</v>
      </c>
      <c r="BL1520" s="25" t="s">
        <v>271</v>
      </c>
      <c r="BM1520" s="25" t="s">
        <v>1825</v>
      </c>
    </row>
    <row r="1521" spans="2:51" s="12" customFormat="1" ht="13.5">
      <c r="B1521" s="215"/>
      <c r="C1521" s="216"/>
      <c r="D1521" s="229" t="s">
        <v>198</v>
      </c>
      <c r="E1521" s="239" t="s">
        <v>21</v>
      </c>
      <c r="F1521" s="240" t="s">
        <v>1826</v>
      </c>
      <c r="G1521" s="216"/>
      <c r="H1521" s="241">
        <v>1</v>
      </c>
      <c r="I1521" s="221"/>
      <c r="J1521" s="216"/>
      <c r="K1521" s="216"/>
      <c r="L1521" s="222"/>
      <c r="M1521" s="223"/>
      <c r="N1521" s="224"/>
      <c r="O1521" s="224"/>
      <c r="P1521" s="224"/>
      <c r="Q1521" s="224"/>
      <c r="R1521" s="224"/>
      <c r="S1521" s="224"/>
      <c r="T1521" s="225"/>
      <c r="AT1521" s="226" t="s">
        <v>198</v>
      </c>
      <c r="AU1521" s="226" t="s">
        <v>80</v>
      </c>
      <c r="AV1521" s="12" t="s">
        <v>80</v>
      </c>
      <c r="AW1521" s="12" t="s">
        <v>33</v>
      </c>
      <c r="AX1521" s="12" t="s">
        <v>76</v>
      </c>
      <c r="AY1521" s="226" t="s">
        <v>189</v>
      </c>
    </row>
    <row r="1522" spans="2:65" s="1" customFormat="1" ht="22.5" customHeight="1">
      <c r="B1522" s="42"/>
      <c r="C1522" s="203" t="s">
        <v>1827</v>
      </c>
      <c r="D1522" s="203" t="s">
        <v>191</v>
      </c>
      <c r="E1522" s="204" t="s">
        <v>1828</v>
      </c>
      <c r="F1522" s="205" t="s">
        <v>1829</v>
      </c>
      <c r="G1522" s="206" t="s">
        <v>580</v>
      </c>
      <c r="H1522" s="207">
        <v>1</v>
      </c>
      <c r="I1522" s="208"/>
      <c r="J1522" s="209">
        <f>ROUND(I1522*H1522,2)</f>
        <v>0</v>
      </c>
      <c r="K1522" s="205" t="s">
        <v>21</v>
      </c>
      <c r="L1522" s="62"/>
      <c r="M1522" s="210" t="s">
        <v>21</v>
      </c>
      <c r="N1522" s="211" t="s">
        <v>40</v>
      </c>
      <c r="O1522" s="43"/>
      <c r="P1522" s="212">
        <f>O1522*H1522</f>
        <v>0</v>
      </c>
      <c r="Q1522" s="212">
        <v>0</v>
      </c>
      <c r="R1522" s="212">
        <f>Q1522*H1522</f>
        <v>0</v>
      </c>
      <c r="S1522" s="212">
        <v>0</v>
      </c>
      <c r="T1522" s="213">
        <f>S1522*H1522</f>
        <v>0</v>
      </c>
      <c r="AR1522" s="25" t="s">
        <v>271</v>
      </c>
      <c r="AT1522" s="25" t="s">
        <v>191</v>
      </c>
      <c r="AU1522" s="25" t="s">
        <v>80</v>
      </c>
      <c r="AY1522" s="25" t="s">
        <v>189</v>
      </c>
      <c r="BE1522" s="214">
        <f>IF(N1522="základní",J1522,0)</f>
        <v>0</v>
      </c>
      <c r="BF1522" s="214">
        <f>IF(N1522="snížená",J1522,0)</f>
        <v>0</v>
      </c>
      <c r="BG1522" s="214">
        <f>IF(N1522="zákl. přenesená",J1522,0)</f>
        <v>0</v>
      </c>
      <c r="BH1522" s="214">
        <f>IF(N1522="sníž. přenesená",J1522,0)</f>
        <v>0</v>
      </c>
      <c r="BI1522" s="214">
        <f>IF(N1522="nulová",J1522,0)</f>
        <v>0</v>
      </c>
      <c r="BJ1522" s="25" t="s">
        <v>76</v>
      </c>
      <c r="BK1522" s="214">
        <f>ROUND(I1522*H1522,2)</f>
        <v>0</v>
      </c>
      <c r="BL1522" s="25" t="s">
        <v>271</v>
      </c>
      <c r="BM1522" s="25" t="s">
        <v>1830</v>
      </c>
    </row>
    <row r="1523" spans="2:51" s="12" customFormat="1" ht="13.5">
      <c r="B1523" s="215"/>
      <c r="C1523" s="216"/>
      <c r="D1523" s="229" t="s">
        <v>198</v>
      </c>
      <c r="E1523" s="239" t="s">
        <v>21</v>
      </c>
      <c r="F1523" s="240" t="s">
        <v>1831</v>
      </c>
      <c r="G1523" s="216"/>
      <c r="H1523" s="241">
        <v>1</v>
      </c>
      <c r="I1523" s="221"/>
      <c r="J1523" s="216"/>
      <c r="K1523" s="216"/>
      <c r="L1523" s="222"/>
      <c r="M1523" s="223"/>
      <c r="N1523" s="224"/>
      <c r="O1523" s="224"/>
      <c r="P1523" s="224"/>
      <c r="Q1523" s="224"/>
      <c r="R1523" s="224"/>
      <c r="S1523" s="224"/>
      <c r="T1523" s="225"/>
      <c r="AT1523" s="226" t="s">
        <v>198</v>
      </c>
      <c r="AU1523" s="226" t="s">
        <v>80</v>
      </c>
      <c r="AV1523" s="12" t="s">
        <v>80</v>
      </c>
      <c r="AW1523" s="12" t="s">
        <v>33</v>
      </c>
      <c r="AX1523" s="12" t="s">
        <v>76</v>
      </c>
      <c r="AY1523" s="226" t="s">
        <v>189</v>
      </c>
    </row>
    <row r="1524" spans="2:65" s="1" customFormat="1" ht="22.5" customHeight="1">
      <c r="B1524" s="42"/>
      <c r="C1524" s="203" t="s">
        <v>1832</v>
      </c>
      <c r="D1524" s="203" t="s">
        <v>191</v>
      </c>
      <c r="E1524" s="204" t="s">
        <v>1833</v>
      </c>
      <c r="F1524" s="205" t="s">
        <v>1834</v>
      </c>
      <c r="G1524" s="206" t="s">
        <v>194</v>
      </c>
      <c r="H1524" s="207">
        <v>74.5</v>
      </c>
      <c r="I1524" s="208"/>
      <c r="J1524" s="209">
        <f>ROUND(I1524*H1524,2)</f>
        <v>0</v>
      </c>
      <c r="K1524" s="205" t="s">
        <v>195</v>
      </c>
      <c r="L1524" s="62"/>
      <c r="M1524" s="210" t="s">
        <v>21</v>
      </c>
      <c r="N1524" s="211" t="s">
        <v>40</v>
      </c>
      <c r="O1524" s="43"/>
      <c r="P1524" s="212">
        <f>O1524*H1524</f>
        <v>0</v>
      </c>
      <c r="Q1524" s="212">
        <v>0.00025</v>
      </c>
      <c r="R1524" s="212">
        <f>Q1524*H1524</f>
        <v>0.018625</v>
      </c>
      <c r="S1524" s="212">
        <v>0</v>
      </c>
      <c r="T1524" s="213">
        <f>S1524*H1524</f>
        <v>0</v>
      </c>
      <c r="AR1524" s="25" t="s">
        <v>271</v>
      </c>
      <c r="AT1524" s="25" t="s">
        <v>191</v>
      </c>
      <c r="AU1524" s="25" t="s">
        <v>80</v>
      </c>
      <c r="AY1524" s="25" t="s">
        <v>189</v>
      </c>
      <c r="BE1524" s="214">
        <f>IF(N1524="základní",J1524,0)</f>
        <v>0</v>
      </c>
      <c r="BF1524" s="214">
        <f>IF(N1524="snížená",J1524,0)</f>
        <v>0</v>
      </c>
      <c r="BG1524" s="214">
        <f>IF(N1524="zákl. přenesená",J1524,0)</f>
        <v>0</v>
      </c>
      <c r="BH1524" s="214">
        <f>IF(N1524="sníž. přenesená",J1524,0)</f>
        <v>0</v>
      </c>
      <c r="BI1524" s="214">
        <f>IF(N1524="nulová",J1524,0)</f>
        <v>0</v>
      </c>
      <c r="BJ1524" s="25" t="s">
        <v>76</v>
      </c>
      <c r="BK1524" s="214">
        <f>ROUND(I1524*H1524,2)</f>
        <v>0</v>
      </c>
      <c r="BL1524" s="25" t="s">
        <v>271</v>
      </c>
      <c r="BM1524" s="25" t="s">
        <v>1835</v>
      </c>
    </row>
    <row r="1525" spans="2:51" s="12" customFormat="1" ht="13.5">
      <c r="B1525" s="215"/>
      <c r="C1525" s="216"/>
      <c r="D1525" s="217" t="s">
        <v>198</v>
      </c>
      <c r="E1525" s="218" t="s">
        <v>21</v>
      </c>
      <c r="F1525" s="219" t="s">
        <v>1836</v>
      </c>
      <c r="G1525" s="216"/>
      <c r="H1525" s="220">
        <v>26</v>
      </c>
      <c r="I1525" s="221"/>
      <c r="J1525" s="216"/>
      <c r="K1525" s="216"/>
      <c r="L1525" s="222"/>
      <c r="M1525" s="223"/>
      <c r="N1525" s="224"/>
      <c r="O1525" s="224"/>
      <c r="P1525" s="224"/>
      <c r="Q1525" s="224"/>
      <c r="R1525" s="224"/>
      <c r="S1525" s="224"/>
      <c r="T1525" s="225"/>
      <c r="AT1525" s="226" t="s">
        <v>198</v>
      </c>
      <c r="AU1525" s="226" t="s">
        <v>80</v>
      </c>
      <c r="AV1525" s="12" t="s">
        <v>80</v>
      </c>
      <c r="AW1525" s="12" t="s">
        <v>33</v>
      </c>
      <c r="AX1525" s="12" t="s">
        <v>69</v>
      </c>
      <c r="AY1525" s="226" t="s">
        <v>189</v>
      </c>
    </row>
    <row r="1526" spans="2:51" s="12" customFormat="1" ht="13.5">
      <c r="B1526" s="215"/>
      <c r="C1526" s="216"/>
      <c r="D1526" s="217" t="s">
        <v>198</v>
      </c>
      <c r="E1526" s="218" t="s">
        <v>21</v>
      </c>
      <c r="F1526" s="219" t="s">
        <v>1837</v>
      </c>
      <c r="G1526" s="216"/>
      <c r="H1526" s="220">
        <v>17.875</v>
      </c>
      <c r="I1526" s="221"/>
      <c r="J1526" s="216"/>
      <c r="K1526" s="216"/>
      <c r="L1526" s="222"/>
      <c r="M1526" s="223"/>
      <c r="N1526" s="224"/>
      <c r="O1526" s="224"/>
      <c r="P1526" s="224"/>
      <c r="Q1526" s="224"/>
      <c r="R1526" s="224"/>
      <c r="S1526" s="224"/>
      <c r="T1526" s="225"/>
      <c r="AT1526" s="226" t="s">
        <v>198</v>
      </c>
      <c r="AU1526" s="226" t="s">
        <v>80</v>
      </c>
      <c r="AV1526" s="12" t="s">
        <v>80</v>
      </c>
      <c r="AW1526" s="12" t="s">
        <v>33</v>
      </c>
      <c r="AX1526" s="12" t="s">
        <v>69</v>
      </c>
      <c r="AY1526" s="226" t="s">
        <v>189</v>
      </c>
    </row>
    <row r="1527" spans="2:51" s="12" customFormat="1" ht="13.5">
      <c r="B1527" s="215"/>
      <c r="C1527" s="216"/>
      <c r="D1527" s="217" t="s">
        <v>198</v>
      </c>
      <c r="E1527" s="218" t="s">
        <v>21</v>
      </c>
      <c r="F1527" s="219" t="s">
        <v>1838</v>
      </c>
      <c r="G1527" s="216"/>
      <c r="H1527" s="220">
        <v>8.75</v>
      </c>
      <c r="I1527" s="221"/>
      <c r="J1527" s="216"/>
      <c r="K1527" s="216"/>
      <c r="L1527" s="222"/>
      <c r="M1527" s="223"/>
      <c r="N1527" s="224"/>
      <c r="O1527" s="224"/>
      <c r="P1527" s="224"/>
      <c r="Q1527" s="224"/>
      <c r="R1527" s="224"/>
      <c r="S1527" s="224"/>
      <c r="T1527" s="225"/>
      <c r="AT1527" s="226" t="s">
        <v>198</v>
      </c>
      <c r="AU1527" s="226" t="s">
        <v>80</v>
      </c>
      <c r="AV1527" s="12" t="s">
        <v>80</v>
      </c>
      <c r="AW1527" s="12" t="s">
        <v>33</v>
      </c>
      <c r="AX1527" s="12" t="s">
        <v>69</v>
      </c>
      <c r="AY1527" s="226" t="s">
        <v>189</v>
      </c>
    </row>
    <row r="1528" spans="2:51" s="12" customFormat="1" ht="13.5">
      <c r="B1528" s="215"/>
      <c r="C1528" s="216"/>
      <c r="D1528" s="217" t="s">
        <v>198</v>
      </c>
      <c r="E1528" s="218" t="s">
        <v>21</v>
      </c>
      <c r="F1528" s="219" t="s">
        <v>1839</v>
      </c>
      <c r="G1528" s="216"/>
      <c r="H1528" s="220">
        <v>4.375</v>
      </c>
      <c r="I1528" s="221"/>
      <c r="J1528" s="216"/>
      <c r="K1528" s="216"/>
      <c r="L1528" s="222"/>
      <c r="M1528" s="223"/>
      <c r="N1528" s="224"/>
      <c r="O1528" s="224"/>
      <c r="P1528" s="224"/>
      <c r="Q1528" s="224"/>
      <c r="R1528" s="224"/>
      <c r="S1528" s="224"/>
      <c r="T1528" s="225"/>
      <c r="AT1528" s="226" t="s">
        <v>198</v>
      </c>
      <c r="AU1528" s="226" t="s">
        <v>80</v>
      </c>
      <c r="AV1528" s="12" t="s">
        <v>80</v>
      </c>
      <c r="AW1528" s="12" t="s">
        <v>33</v>
      </c>
      <c r="AX1528" s="12" t="s">
        <v>69</v>
      </c>
      <c r="AY1528" s="226" t="s">
        <v>189</v>
      </c>
    </row>
    <row r="1529" spans="2:51" s="12" customFormat="1" ht="13.5">
      <c r="B1529" s="215"/>
      <c r="C1529" s="216"/>
      <c r="D1529" s="217" t="s">
        <v>198</v>
      </c>
      <c r="E1529" s="218" t="s">
        <v>21</v>
      </c>
      <c r="F1529" s="219" t="s">
        <v>1840</v>
      </c>
      <c r="G1529" s="216"/>
      <c r="H1529" s="220">
        <v>10.5</v>
      </c>
      <c r="I1529" s="221"/>
      <c r="J1529" s="216"/>
      <c r="K1529" s="216"/>
      <c r="L1529" s="222"/>
      <c r="M1529" s="223"/>
      <c r="N1529" s="224"/>
      <c r="O1529" s="224"/>
      <c r="P1529" s="224"/>
      <c r="Q1529" s="224"/>
      <c r="R1529" s="224"/>
      <c r="S1529" s="224"/>
      <c r="T1529" s="225"/>
      <c r="AT1529" s="226" t="s">
        <v>198</v>
      </c>
      <c r="AU1529" s="226" t="s">
        <v>80</v>
      </c>
      <c r="AV1529" s="12" t="s">
        <v>80</v>
      </c>
      <c r="AW1529" s="12" t="s">
        <v>33</v>
      </c>
      <c r="AX1529" s="12" t="s">
        <v>69</v>
      </c>
      <c r="AY1529" s="226" t="s">
        <v>189</v>
      </c>
    </row>
    <row r="1530" spans="2:51" s="12" customFormat="1" ht="13.5">
      <c r="B1530" s="215"/>
      <c r="C1530" s="216"/>
      <c r="D1530" s="217" t="s">
        <v>198</v>
      </c>
      <c r="E1530" s="218" t="s">
        <v>21</v>
      </c>
      <c r="F1530" s="219" t="s">
        <v>1841</v>
      </c>
      <c r="G1530" s="216"/>
      <c r="H1530" s="220">
        <v>7</v>
      </c>
      <c r="I1530" s="221"/>
      <c r="J1530" s="216"/>
      <c r="K1530" s="216"/>
      <c r="L1530" s="222"/>
      <c r="M1530" s="223"/>
      <c r="N1530" s="224"/>
      <c r="O1530" s="224"/>
      <c r="P1530" s="224"/>
      <c r="Q1530" s="224"/>
      <c r="R1530" s="224"/>
      <c r="S1530" s="224"/>
      <c r="T1530" s="225"/>
      <c r="AT1530" s="226" t="s">
        <v>198</v>
      </c>
      <c r="AU1530" s="226" t="s">
        <v>80</v>
      </c>
      <c r="AV1530" s="12" t="s">
        <v>80</v>
      </c>
      <c r="AW1530" s="12" t="s">
        <v>33</v>
      </c>
      <c r="AX1530" s="12" t="s">
        <v>69</v>
      </c>
      <c r="AY1530" s="226" t="s">
        <v>189</v>
      </c>
    </row>
    <row r="1531" spans="2:51" s="13" customFormat="1" ht="13.5">
      <c r="B1531" s="227"/>
      <c r="C1531" s="228"/>
      <c r="D1531" s="229" t="s">
        <v>198</v>
      </c>
      <c r="E1531" s="230" t="s">
        <v>21</v>
      </c>
      <c r="F1531" s="231" t="s">
        <v>200</v>
      </c>
      <c r="G1531" s="228"/>
      <c r="H1531" s="232">
        <v>74.5</v>
      </c>
      <c r="I1531" s="233"/>
      <c r="J1531" s="228"/>
      <c r="K1531" s="228"/>
      <c r="L1531" s="234"/>
      <c r="M1531" s="235"/>
      <c r="N1531" s="236"/>
      <c r="O1531" s="236"/>
      <c r="P1531" s="236"/>
      <c r="Q1531" s="236"/>
      <c r="R1531" s="236"/>
      <c r="S1531" s="236"/>
      <c r="T1531" s="237"/>
      <c r="AT1531" s="238" t="s">
        <v>198</v>
      </c>
      <c r="AU1531" s="238" t="s">
        <v>80</v>
      </c>
      <c r="AV1531" s="13" t="s">
        <v>115</v>
      </c>
      <c r="AW1531" s="13" t="s">
        <v>33</v>
      </c>
      <c r="AX1531" s="13" t="s">
        <v>76</v>
      </c>
      <c r="AY1531" s="238" t="s">
        <v>189</v>
      </c>
    </row>
    <row r="1532" spans="2:65" s="1" customFormat="1" ht="31.5" customHeight="1">
      <c r="B1532" s="42"/>
      <c r="C1532" s="256" t="s">
        <v>1842</v>
      </c>
      <c r="D1532" s="256" t="s">
        <v>293</v>
      </c>
      <c r="E1532" s="257" t="s">
        <v>1843</v>
      </c>
      <c r="F1532" s="258" t="s">
        <v>1844</v>
      </c>
      <c r="G1532" s="259" t="s">
        <v>194</v>
      </c>
      <c r="H1532" s="260">
        <v>74.5</v>
      </c>
      <c r="I1532" s="261"/>
      <c r="J1532" s="262">
        <f>ROUND(I1532*H1532,2)</f>
        <v>0</v>
      </c>
      <c r="K1532" s="258" t="s">
        <v>21</v>
      </c>
      <c r="L1532" s="263"/>
      <c r="M1532" s="264" t="s">
        <v>21</v>
      </c>
      <c r="N1532" s="265" t="s">
        <v>40</v>
      </c>
      <c r="O1532" s="43"/>
      <c r="P1532" s="212">
        <f>O1532*H1532</f>
        <v>0</v>
      </c>
      <c r="Q1532" s="212">
        <v>0.036</v>
      </c>
      <c r="R1532" s="212">
        <f>Q1532*H1532</f>
        <v>2.682</v>
      </c>
      <c r="S1532" s="212">
        <v>0</v>
      </c>
      <c r="T1532" s="213">
        <f>S1532*H1532</f>
        <v>0</v>
      </c>
      <c r="AR1532" s="25" t="s">
        <v>355</v>
      </c>
      <c r="AT1532" s="25" t="s">
        <v>293</v>
      </c>
      <c r="AU1532" s="25" t="s">
        <v>80</v>
      </c>
      <c r="AY1532" s="25" t="s">
        <v>189</v>
      </c>
      <c r="BE1532" s="214">
        <f>IF(N1532="základní",J1532,0)</f>
        <v>0</v>
      </c>
      <c r="BF1532" s="214">
        <f>IF(N1532="snížená",J1532,0)</f>
        <v>0</v>
      </c>
      <c r="BG1532" s="214">
        <f>IF(N1532="zákl. přenesená",J1532,0)</f>
        <v>0</v>
      </c>
      <c r="BH1532" s="214">
        <f>IF(N1532="sníž. přenesená",J1532,0)</f>
        <v>0</v>
      </c>
      <c r="BI1532" s="214">
        <f>IF(N1532="nulová",J1532,0)</f>
        <v>0</v>
      </c>
      <c r="BJ1532" s="25" t="s">
        <v>76</v>
      </c>
      <c r="BK1532" s="214">
        <f>ROUND(I1532*H1532,2)</f>
        <v>0</v>
      </c>
      <c r="BL1532" s="25" t="s">
        <v>271</v>
      </c>
      <c r="BM1532" s="25" t="s">
        <v>1845</v>
      </c>
    </row>
    <row r="1533" spans="2:51" s="12" customFormat="1" ht="13.5">
      <c r="B1533" s="215"/>
      <c r="C1533" s="216"/>
      <c r="D1533" s="217" t="s">
        <v>198</v>
      </c>
      <c r="E1533" s="218" t="s">
        <v>21</v>
      </c>
      <c r="F1533" s="219" t="s">
        <v>1836</v>
      </c>
      <c r="G1533" s="216"/>
      <c r="H1533" s="220">
        <v>26</v>
      </c>
      <c r="I1533" s="221"/>
      <c r="J1533" s="216"/>
      <c r="K1533" s="216"/>
      <c r="L1533" s="222"/>
      <c r="M1533" s="223"/>
      <c r="N1533" s="224"/>
      <c r="O1533" s="224"/>
      <c r="P1533" s="224"/>
      <c r="Q1533" s="224"/>
      <c r="R1533" s="224"/>
      <c r="S1533" s="224"/>
      <c r="T1533" s="225"/>
      <c r="AT1533" s="226" t="s">
        <v>198</v>
      </c>
      <c r="AU1533" s="226" t="s">
        <v>80</v>
      </c>
      <c r="AV1533" s="12" t="s">
        <v>80</v>
      </c>
      <c r="AW1533" s="12" t="s">
        <v>33</v>
      </c>
      <c r="AX1533" s="12" t="s">
        <v>69</v>
      </c>
      <c r="AY1533" s="226" t="s">
        <v>189</v>
      </c>
    </row>
    <row r="1534" spans="2:51" s="12" customFormat="1" ht="13.5">
      <c r="B1534" s="215"/>
      <c r="C1534" s="216"/>
      <c r="D1534" s="217" t="s">
        <v>198</v>
      </c>
      <c r="E1534" s="218" t="s">
        <v>21</v>
      </c>
      <c r="F1534" s="219" t="s">
        <v>1837</v>
      </c>
      <c r="G1534" s="216"/>
      <c r="H1534" s="220">
        <v>17.875</v>
      </c>
      <c r="I1534" s="221"/>
      <c r="J1534" s="216"/>
      <c r="K1534" s="216"/>
      <c r="L1534" s="222"/>
      <c r="M1534" s="223"/>
      <c r="N1534" s="224"/>
      <c r="O1534" s="224"/>
      <c r="P1534" s="224"/>
      <c r="Q1534" s="224"/>
      <c r="R1534" s="224"/>
      <c r="S1534" s="224"/>
      <c r="T1534" s="225"/>
      <c r="AT1534" s="226" t="s">
        <v>198</v>
      </c>
      <c r="AU1534" s="226" t="s">
        <v>80</v>
      </c>
      <c r="AV1534" s="12" t="s">
        <v>80</v>
      </c>
      <c r="AW1534" s="12" t="s">
        <v>33</v>
      </c>
      <c r="AX1534" s="12" t="s">
        <v>69</v>
      </c>
      <c r="AY1534" s="226" t="s">
        <v>189</v>
      </c>
    </row>
    <row r="1535" spans="2:51" s="12" customFormat="1" ht="13.5">
      <c r="B1535" s="215"/>
      <c r="C1535" s="216"/>
      <c r="D1535" s="217" t="s">
        <v>198</v>
      </c>
      <c r="E1535" s="218" t="s">
        <v>21</v>
      </c>
      <c r="F1535" s="219" t="s">
        <v>1838</v>
      </c>
      <c r="G1535" s="216"/>
      <c r="H1535" s="220">
        <v>8.75</v>
      </c>
      <c r="I1535" s="221"/>
      <c r="J1535" s="216"/>
      <c r="K1535" s="216"/>
      <c r="L1535" s="222"/>
      <c r="M1535" s="223"/>
      <c r="N1535" s="224"/>
      <c r="O1535" s="224"/>
      <c r="P1535" s="224"/>
      <c r="Q1535" s="224"/>
      <c r="R1535" s="224"/>
      <c r="S1535" s="224"/>
      <c r="T1535" s="225"/>
      <c r="AT1535" s="226" t="s">
        <v>198</v>
      </c>
      <c r="AU1535" s="226" t="s">
        <v>80</v>
      </c>
      <c r="AV1535" s="12" t="s">
        <v>80</v>
      </c>
      <c r="AW1535" s="12" t="s">
        <v>33</v>
      </c>
      <c r="AX1535" s="12" t="s">
        <v>69</v>
      </c>
      <c r="AY1535" s="226" t="s">
        <v>189</v>
      </c>
    </row>
    <row r="1536" spans="2:51" s="12" customFormat="1" ht="13.5">
      <c r="B1536" s="215"/>
      <c r="C1536" s="216"/>
      <c r="D1536" s="217" t="s">
        <v>198</v>
      </c>
      <c r="E1536" s="218" t="s">
        <v>21</v>
      </c>
      <c r="F1536" s="219" t="s">
        <v>1839</v>
      </c>
      <c r="G1536" s="216"/>
      <c r="H1536" s="220">
        <v>4.375</v>
      </c>
      <c r="I1536" s="221"/>
      <c r="J1536" s="216"/>
      <c r="K1536" s="216"/>
      <c r="L1536" s="222"/>
      <c r="M1536" s="223"/>
      <c r="N1536" s="224"/>
      <c r="O1536" s="224"/>
      <c r="P1536" s="224"/>
      <c r="Q1536" s="224"/>
      <c r="R1536" s="224"/>
      <c r="S1536" s="224"/>
      <c r="T1536" s="225"/>
      <c r="AT1536" s="226" t="s">
        <v>198</v>
      </c>
      <c r="AU1536" s="226" t="s">
        <v>80</v>
      </c>
      <c r="AV1536" s="12" t="s">
        <v>80</v>
      </c>
      <c r="AW1536" s="12" t="s">
        <v>33</v>
      </c>
      <c r="AX1536" s="12" t="s">
        <v>69</v>
      </c>
      <c r="AY1536" s="226" t="s">
        <v>189</v>
      </c>
    </row>
    <row r="1537" spans="2:51" s="12" customFormat="1" ht="13.5">
      <c r="B1537" s="215"/>
      <c r="C1537" s="216"/>
      <c r="D1537" s="217" t="s">
        <v>198</v>
      </c>
      <c r="E1537" s="218" t="s">
        <v>21</v>
      </c>
      <c r="F1537" s="219" t="s">
        <v>1840</v>
      </c>
      <c r="G1537" s="216"/>
      <c r="H1537" s="220">
        <v>10.5</v>
      </c>
      <c r="I1537" s="221"/>
      <c r="J1537" s="216"/>
      <c r="K1537" s="216"/>
      <c r="L1537" s="222"/>
      <c r="M1537" s="223"/>
      <c r="N1537" s="224"/>
      <c r="O1537" s="224"/>
      <c r="P1537" s="224"/>
      <c r="Q1537" s="224"/>
      <c r="R1537" s="224"/>
      <c r="S1537" s="224"/>
      <c r="T1537" s="225"/>
      <c r="AT1537" s="226" t="s">
        <v>198</v>
      </c>
      <c r="AU1537" s="226" t="s">
        <v>80</v>
      </c>
      <c r="AV1537" s="12" t="s">
        <v>80</v>
      </c>
      <c r="AW1537" s="12" t="s">
        <v>33</v>
      </c>
      <c r="AX1537" s="12" t="s">
        <v>69</v>
      </c>
      <c r="AY1537" s="226" t="s">
        <v>189</v>
      </c>
    </row>
    <row r="1538" spans="2:51" s="12" customFormat="1" ht="13.5">
      <c r="B1538" s="215"/>
      <c r="C1538" s="216"/>
      <c r="D1538" s="217" t="s">
        <v>198</v>
      </c>
      <c r="E1538" s="218" t="s">
        <v>21</v>
      </c>
      <c r="F1538" s="219" t="s">
        <v>1841</v>
      </c>
      <c r="G1538" s="216"/>
      <c r="H1538" s="220">
        <v>7</v>
      </c>
      <c r="I1538" s="221"/>
      <c r="J1538" s="216"/>
      <c r="K1538" s="216"/>
      <c r="L1538" s="222"/>
      <c r="M1538" s="223"/>
      <c r="N1538" s="224"/>
      <c r="O1538" s="224"/>
      <c r="P1538" s="224"/>
      <c r="Q1538" s="224"/>
      <c r="R1538" s="224"/>
      <c r="S1538" s="224"/>
      <c r="T1538" s="225"/>
      <c r="AT1538" s="226" t="s">
        <v>198</v>
      </c>
      <c r="AU1538" s="226" t="s">
        <v>80</v>
      </c>
      <c r="AV1538" s="12" t="s">
        <v>80</v>
      </c>
      <c r="AW1538" s="12" t="s">
        <v>33</v>
      </c>
      <c r="AX1538" s="12" t="s">
        <v>69</v>
      </c>
      <c r="AY1538" s="226" t="s">
        <v>189</v>
      </c>
    </row>
    <row r="1539" spans="2:51" s="13" customFormat="1" ht="13.5">
      <c r="B1539" s="227"/>
      <c r="C1539" s="228"/>
      <c r="D1539" s="229" t="s">
        <v>198</v>
      </c>
      <c r="E1539" s="230" t="s">
        <v>21</v>
      </c>
      <c r="F1539" s="231" t="s">
        <v>200</v>
      </c>
      <c r="G1539" s="228"/>
      <c r="H1539" s="232">
        <v>74.5</v>
      </c>
      <c r="I1539" s="233"/>
      <c r="J1539" s="228"/>
      <c r="K1539" s="228"/>
      <c r="L1539" s="234"/>
      <c r="M1539" s="235"/>
      <c r="N1539" s="236"/>
      <c r="O1539" s="236"/>
      <c r="P1539" s="236"/>
      <c r="Q1539" s="236"/>
      <c r="R1539" s="236"/>
      <c r="S1539" s="236"/>
      <c r="T1539" s="237"/>
      <c r="AT1539" s="238" t="s">
        <v>198</v>
      </c>
      <c r="AU1539" s="238" t="s">
        <v>80</v>
      </c>
      <c r="AV1539" s="13" t="s">
        <v>115</v>
      </c>
      <c r="AW1539" s="13" t="s">
        <v>33</v>
      </c>
      <c r="AX1539" s="13" t="s">
        <v>76</v>
      </c>
      <c r="AY1539" s="238" t="s">
        <v>189</v>
      </c>
    </row>
    <row r="1540" spans="2:65" s="1" customFormat="1" ht="22.5" customHeight="1">
      <c r="B1540" s="42"/>
      <c r="C1540" s="203" t="s">
        <v>1846</v>
      </c>
      <c r="D1540" s="203" t="s">
        <v>191</v>
      </c>
      <c r="E1540" s="204" t="s">
        <v>1847</v>
      </c>
      <c r="F1540" s="205" t="s">
        <v>1848</v>
      </c>
      <c r="G1540" s="206" t="s">
        <v>431</v>
      </c>
      <c r="H1540" s="207">
        <v>11</v>
      </c>
      <c r="I1540" s="208"/>
      <c r="J1540" s="209">
        <f>ROUND(I1540*H1540,2)</f>
        <v>0</v>
      </c>
      <c r="K1540" s="205" t="s">
        <v>195</v>
      </c>
      <c r="L1540" s="62"/>
      <c r="M1540" s="210" t="s">
        <v>21</v>
      </c>
      <c r="N1540" s="211" t="s">
        <v>40</v>
      </c>
      <c r="O1540" s="43"/>
      <c r="P1540" s="212">
        <f>O1540*H1540</f>
        <v>0</v>
      </c>
      <c r="Q1540" s="212">
        <v>0</v>
      </c>
      <c r="R1540" s="212">
        <f>Q1540*H1540</f>
        <v>0</v>
      </c>
      <c r="S1540" s="212">
        <v>0</v>
      </c>
      <c r="T1540" s="213">
        <f>S1540*H1540</f>
        <v>0</v>
      </c>
      <c r="AR1540" s="25" t="s">
        <v>271</v>
      </c>
      <c r="AT1540" s="25" t="s">
        <v>191</v>
      </c>
      <c r="AU1540" s="25" t="s">
        <v>80</v>
      </c>
      <c r="AY1540" s="25" t="s">
        <v>189</v>
      </c>
      <c r="BE1540" s="214">
        <f>IF(N1540="základní",J1540,0)</f>
        <v>0</v>
      </c>
      <c r="BF1540" s="214">
        <f>IF(N1540="snížená",J1540,0)</f>
        <v>0</v>
      </c>
      <c r="BG1540" s="214">
        <f>IF(N1540="zákl. přenesená",J1540,0)</f>
        <v>0</v>
      </c>
      <c r="BH1540" s="214">
        <f>IF(N1540="sníž. přenesená",J1540,0)</f>
        <v>0</v>
      </c>
      <c r="BI1540" s="214">
        <f>IF(N1540="nulová",J1540,0)</f>
        <v>0</v>
      </c>
      <c r="BJ1540" s="25" t="s">
        <v>76</v>
      </c>
      <c r="BK1540" s="214">
        <f>ROUND(I1540*H1540,2)</f>
        <v>0</v>
      </c>
      <c r="BL1540" s="25" t="s">
        <v>271</v>
      </c>
      <c r="BM1540" s="25" t="s">
        <v>1849</v>
      </c>
    </row>
    <row r="1541" spans="2:51" s="12" customFormat="1" ht="13.5">
      <c r="B1541" s="215"/>
      <c r="C1541" s="216"/>
      <c r="D1541" s="217" t="s">
        <v>198</v>
      </c>
      <c r="E1541" s="218" t="s">
        <v>21</v>
      </c>
      <c r="F1541" s="219" t="s">
        <v>1850</v>
      </c>
      <c r="G1541" s="216"/>
      <c r="H1541" s="220">
        <v>1</v>
      </c>
      <c r="I1541" s="221"/>
      <c r="J1541" s="216"/>
      <c r="K1541" s="216"/>
      <c r="L1541" s="222"/>
      <c r="M1541" s="223"/>
      <c r="N1541" s="224"/>
      <c r="O1541" s="224"/>
      <c r="P1541" s="224"/>
      <c r="Q1541" s="224"/>
      <c r="R1541" s="224"/>
      <c r="S1541" s="224"/>
      <c r="T1541" s="225"/>
      <c r="AT1541" s="226" t="s">
        <v>198</v>
      </c>
      <c r="AU1541" s="226" t="s">
        <v>80</v>
      </c>
      <c r="AV1541" s="12" t="s">
        <v>80</v>
      </c>
      <c r="AW1541" s="12" t="s">
        <v>33</v>
      </c>
      <c r="AX1541" s="12" t="s">
        <v>69</v>
      </c>
      <c r="AY1541" s="226" t="s">
        <v>189</v>
      </c>
    </row>
    <row r="1542" spans="2:51" s="12" customFormat="1" ht="13.5">
      <c r="B1542" s="215"/>
      <c r="C1542" s="216"/>
      <c r="D1542" s="217" t="s">
        <v>198</v>
      </c>
      <c r="E1542" s="218" t="s">
        <v>21</v>
      </c>
      <c r="F1542" s="219" t="s">
        <v>1851</v>
      </c>
      <c r="G1542" s="216"/>
      <c r="H1542" s="220">
        <v>4</v>
      </c>
      <c r="I1542" s="221"/>
      <c r="J1542" s="216"/>
      <c r="K1542" s="216"/>
      <c r="L1542" s="222"/>
      <c r="M1542" s="223"/>
      <c r="N1542" s="224"/>
      <c r="O1542" s="224"/>
      <c r="P1542" s="224"/>
      <c r="Q1542" s="224"/>
      <c r="R1542" s="224"/>
      <c r="S1542" s="224"/>
      <c r="T1542" s="225"/>
      <c r="AT1542" s="226" t="s">
        <v>198</v>
      </c>
      <c r="AU1542" s="226" t="s">
        <v>80</v>
      </c>
      <c r="AV1542" s="12" t="s">
        <v>80</v>
      </c>
      <c r="AW1542" s="12" t="s">
        <v>33</v>
      </c>
      <c r="AX1542" s="12" t="s">
        <v>69</v>
      </c>
      <c r="AY1542" s="226" t="s">
        <v>189</v>
      </c>
    </row>
    <row r="1543" spans="2:51" s="12" customFormat="1" ht="13.5">
      <c r="B1543" s="215"/>
      <c r="C1543" s="216"/>
      <c r="D1543" s="217" t="s">
        <v>198</v>
      </c>
      <c r="E1543" s="218" t="s">
        <v>21</v>
      </c>
      <c r="F1543" s="219" t="s">
        <v>1306</v>
      </c>
      <c r="G1543" s="216"/>
      <c r="H1543" s="220">
        <v>6</v>
      </c>
      <c r="I1543" s="221"/>
      <c r="J1543" s="216"/>
      <c r="K1543" s="216"/>
      <c r="L1543" s="222"/>
      <c r="M1543" s="223"/>
      <c r="N1543" s="224"/>
      <c r="O1543" s="224"/>
      <c r="P1543" s="224"/>
      <c r="Q1543" s="224"/>
      <c r="R1543" s="224"/>
      <c r="S1543" s="224"/>
      <c r="T1543" s="225"/>
      <c r="AT1543" s="226" t="s">
        <v>198</v>
      </c>
      <c r="AU1543" s="226" t="s">
        <v>80</v>
      </c>
      <c r="AV1543" s="12" t="s">
        <v>80</v>
      </c>
      <c r="AW1543" s="12" t="s">
        <v>33</v>
      </c>
      <c r="AX1543" s="12" t="s">
        <v>69</v>
      </c>
      <c r="AY1543" s="226" t="s">
        <v>189</v>
      </c>
    </row>
    <row r="1544" spans="2:51" s="13" customFormat="1" ht="13.5">
      <c r="B1544" s="227"/>
      <c r="C1544" s="228"/>
      <c r="D1544" s="229" t="s">
        <v>198</v>
      </c>
      <c r="E1544" s="230" t="s">
        <v>21</v>
      </c>
      <c r="F1544" s="231" t="s">
        <v>200</v>
      </c>
      <c r="G1544" s="228"/>
      <c r="H1544" s="232">
        <v>11</v>
      </c>
      <c r="I1544" s="233"/>
      <c r="J1544" s="228"/>
      <c r="K1544" s="228"/>
      <c r="L1544" s="234"/>
      <c r="M1544" s="235"/>
      <c r="N1544" s="236"/>
      <c r="O1544" s="236"/>
      <c r="P1544" s="236"/>
      <c r="Q1544" s="236"/>
      <c r="R1544" s="236"/>
      <c r="S1544" s="236"/>
      <c r="T1544" s="237"/>
      <c r="AT1544" s="238" t="s">
        <v>198</v>
      </c>
      <c r="AU1544" s="238" t="s">
        <v>80</v>
      </c>
      <c r="AV1544" s="13" t="s">
        <v>115</v>
      </c>
      <c r="AW1544" s="13" t="s">
        <v>33</v>
      </c>
      <c r="AX1544" s="13" t="s">
        <v>76</v>
      </c>
      <c r="AY1544" s="238" t="s">
        <v>189</v>
      </c>
    </row>
    <row r="1545" spans="2:65" s="1" customFormat="1" ht="22.5" customHeight="1">
      <c r="B1545" s="42"/>
      <c r="C1545" s="203" t="s">
        <v>1852</v>
      </c>
      <c r="D1545" s="203" t="s">
        <v>191</v>
      </c>
      <c r="E1545" s="204" t="s">
        <v>1853</v>
      </c>
      <c r="F1545" s="205" t="s">
        <v>1854</v>
      </c>
      <c r="G1545" s="206" t="s">
        <v>431</v>
      </c>
      <c r="H1545" s="207">
        <v>28</v>
      </c>
      <c r="I1545" s="208"/>
      <c r="J1545" s="209">
        <f>ROUND(I1545*H1545,2)</f>
        <v>0</v>
      </c>
      <c r="K1545" s="205" t="s">
        <v>195</v>
      </c>
      <c r="L1545" s="62"/>
      <c r="M1545" s="210" t="s">
        <v>21</v>
      </c>
      <c r="N1545" s="211" t="s">
        <v>40</v>
      </c>
      <c r="O1545" s="43"/>
      <c r="P1545" s="212">
        <f>O1545*H1545</f>
        <v>0</v>
      </c>
      <c r="Q1545" s="212">
        <v>0</v>
      </c>
      <c r="R1545" s="212">
        <f>Q1545*H1545</f>
        <v>0</v>
      </c>
      <c r="S1545" s="212">
        <v>0</v>
      </c>
      <c r="T1545" s="213">
        <f>S1545*H1545</f>
        <v>0</v>
      </c>
      <c r="AR1545" s="25" t="s">
        <v>271</v>
      </c>
      <c r="AT1545" s="25" t="s">
        <v>191</v>
      </c>
      <c r="AU1545" s="25" t="s">
        <v>80</v>
      </c>
      <c r="AY1545" s="25" t="s">
        <v>189</v>
      </c>
      <c r="BE1545" s="214">
        <f>IF(N1545="základní",J1545,0)</f>
        <v>0</v>
      </c>
      <c r="BF1545" s="214">
        <f>IF(N1545="snížená",J1545,0)</f>
        <v>0</v>
      </c>
      <c r="BG1545" s="214">
        <f>IF(N1545="zákl. přenesená",J1545,0)</f>
        <v>0</v>
      </c>
      <c r="BH1545" s="214">
        <f>IF(N1545="sníž. přenesená",J1545,0)</f>
        <v>0</v>
      </c>
      <c r="BI1545" s="214">
        <f>IF(N1545="nulová",J1545,0)</f>
        <v>0</v>
      </c>
      <c r="BJ1545" s="25" t="s">
        <v>76</v>
      </c>
      <c r="BK1545" s="214">
        <f>ROUND(I1545*H1545,2)</f>
        <v>0</v>
      </c>
      <c r="BL1545" s="25" t="s">
        <v>271</v>
      </c>
      <c r="BM1545" s="25" t="s">
        <v>1855</v>
      </c>
    </row>
    <row r="1546" spans="2:51" s="12" customFormat="1" ht="13.5">
      <c r="B1546" s="215"/>
      <c r="C1546" s="216"/>
      <c r="D1546" s="217" t="s">
        <v>198</v>
      </c>
      <c r="E1546" s="218" t="s">
        <v>21</v>
      </c>
      <c r="F1546" s="219" t="s">
        <v>1302</v>
      </c>
      <c r="G1546" s="216"/>
      <c r="H1546" s="220">
        <v>2</v>
      </c>
      <c r="I1546" s="221"/>
      <c r="J1546" s="216"/>
      <c r="K1546" s="216"/>
      <c r="L1546" s="222"/>
      <c r="M1546" s="223"/>
      <c r="N1546" s="224"/>
      <c r="O1546" s="224"/>
      <c r="P1546" s="224"/>
      <c r="Q1546" s="224"/>
      <c r="R1546" s="224"/>
      <c r="S1546" s="224"/>
      <c r="T1546" s="225"/>
      <c r="AT1546" s="226" t="s">
        <v>198</v>
      </c>
      <c r="AU1546" s="226" t="s">
        <v>80</v>
      </c>
      <c r="AV1546" s="12" t="s">
        <v>80</v>
      </c>
      <c r="AW1546" s="12" t="s">
        <v>33</v>
      </c>
      <c r="AX1546" s="12" t="s">
        <v>69</v>
      </c>
      <c r="AY1546" s="226" t="s">
        <v>189</v>
      </c>
    </row>
    <row r="1547" spans="2:51" s="12" customFormat="1" ht="13.5">
      <c r="B1547" s="215"/>
      <c r="C1547" s="216"/>
      <c r="D1547" s="217" t="s">
        <v>198</v>
      </c>
      <c r="E1547" s="218" t="s">
        <v>21</v>
      </c>
      <c r="F1547" s="219" t="s">
        <v>1303</v>
      </c>
      <c r="G1547" s="216"/>
      <c r="H1547" s="220">
        <v>20</v>
      </c>
      <c r="I1547" s="221"/>
      <c r="J1547" s="216"/>
      <c r="K1547" s="216"/>
      <c r="L1547" s="222"/>
      <c r="M1547" s="223"/>
      <c r="N1547" s="224"/>
      <c r="O1547" s="224"/>
      <c r="P1547" s="224"/>
      <c r="Q1547" s="224"/>
      <c r="R1547" s="224"/>
      <c r="S1547" s="224"/>
      <c r="T1547" s="225"/>
      <c r="AT1547" s="226" t="s">
        <v>198</v>
      </c>
      <c r="AU1547" s="226" t="s">
        <v>80</v>
      </c>
      <c r="AV1547" s="12" t="s">
        <v>80</v>
      </c>
      <c r="AW1547" s="12" t="s">
        <v>33</v>
      </c>
      <c r="AX1547" s="12" t="s">
        <v>69</v>
      </c>
      <c r="AY1547" s="226" t="s">
        <v>189</v>
      </c>
    </row>
    <row r="1548" spans="2:51" s="12" customFormat="1" ht="13.5">
      <c r="B1548" s="215"/>
      <c r="C1548" s="216"/>
      <c r="D1548" s="217" t="s">
        <v>198</v>
      </c>
      <c r="E1548" s="218" t="s">
        <v>21</v>
      </c>
      <c r="F1548" s="219" t="s">
        <v>1307</v>
      </c>
      <c r="G1548" s="216"/>
      <c r="H1548" s="220">
        <v>3</v>
      </c>
      <c r="I1548" s="221"/>
      <c r="J1548" s="216"/>
      <c r="K1548" s="216"/>
      <c r="L1548" s="222"/>
      <c r="M1548" s="223"/>
      <c r="N1548" s="224"/>
      <c r="O1548" s="224"/>
      <c r="P1548" s="224"/>
      <c r="Q1548" s="224"/>
      <c r="R1548" s="224"/>
      <c r="S1548" s="224"/>
      <c r="T1548" s="225"/>
      <c r="AT1548" s="226" t="s">
        <v>198</v>
      </c>
      <c r="AU1548" s="226" t="s">
        <v>80</v>
      </c>
      <c r="AV1548" s="12" t="s">
        <v>80</v>
      </c>
      <c r="AW1548" s="12" t="s">
        <v>33</v>
      </c>
      <c r="AX1548" s="12" t="s">
        <v>69</v>
      </c>
      <c r="AY1548" s="226" t="s">
        <v>189</v>
      </c>
    </row>
    <row r="1549" spans="2:51" s="12" customFormat="1" ht="13.5">
      <c r="B1549" s="215"/>
      <c r="C1549" s="216"/>
      <c r="D1549" s="217" t="s">
        <v>198</v>
      </c>
      <c r="E1549" s="218" t="s">
        <v>21</v>
      </c>
      <c r="F1549" s="219" t="s">
        <v>1308</v>
      </c>
      <c r="G1549" s="216"/>
      <c r="H1549" s="220">
        <v>3</v>
      </c>
      <c r="I1549" s="221"/>
      <c r="J1549" s="216"/>
      <c r="K1549" s="216"/>
      <c r="L1549" s="222"/>
      <c r="M1549" s="223"/>
      <c r="N1549" s="224"/>
      <c r="O1549" s="224"/>
      <c r="P1549" s="224"/>
      <c r="Q1549" s="224"/>
      <c r="R1549" s="224"/>
      <c r="S1549" s="224"/>
      <c r="T1549" s="225"/>
      <c r="AT1549" s="226" t="s">
        <v>198</v>
      </c>
      <c r="AU1549" s="226" t="s">
        <v>80</v>
      </c>
      <c r="AV1549" s="12" t="s">
        <v>80</v>
      </c>
      <c r="AW1549" s="12" t="s">
        <v>33</v>
      </c>
      <c r="AX1549" s="12" t="s">
        <v>69</v>
      </c>
      <c r="AY1549" s="226" t="s">
        <v>189</v>
      </c>
    </row>
    <row r="1550" spans="2:51" s="13" customFormat="1" ht="13.5">
      <c r="B1550" s="227"/>
      <c r="C1550" s="228"/>
      <c r="D1550" s="229" t="s">
        <v>198</v>
      </c>
      <c r="E1550" s="230" t="s">
        <v>21</v>
      </c>
      <c r="F1550" s="231" t="s">
        <v>200</v>
      </c>
      <c r="G1550" s="228"/>
      <c r="H1550" s="232">
        <v>28</v>
      </c>
      <c r="I1550" s="233"/>
      <c r="J1550" s="228"/>
      <c r="K1550" s="228"/>
      <c r="L1550" s="234"/>
      <c r="M1550" s="235"/>
      <c r="N1550" s="236"/>
      <c r="O1550" s="236"/>
      <c r="P1550" s="236"/>
      <c r="Q1550" s="236"/>
      <c r="R1550" s="236"/>
      <c r="S1550" s="236"/>
      <c r="T1550" s="237"/>
      <c r="AT1550" s="238" t="s">
        <v>198</v>
      </c>
      <c r="AU1550" s="238" t="s">
        <v>80</v>
      </c>
      <c r="AV1550" s="13" t="s">
        <v>115</v>
      </c>
      <c r="AW1550" s="13" t="s">
        <v>33</v>
      </c>
      <c r="AX1550" s="13" t="s">
        <v>76</v>
      </c>
      <c r="AY1550" s="238" t="s">
        <v>189</v>
      </c>
    </row>
    <row r="1551" spans="2:65" s="1" customFormat="1" ht="31.5" customHeight="1">
      <c r="B1551" s="42"/>
      <c r="C1551" s="256" t="s">
        <v>1856</v>
      </c>
      <c r="D1551" s="256" t="s">
        <v>293</v>
      </c>
      <c r="E1551" s="257" t="s">
        <v>1857</v>
      </c>
      <c r="F1551" s="258" t="s">
        <v>1858</v>
      </c>
      <c r="G1551" s="259" t="s">
        <v>431</v>
      </c>
      <c r="H1551" s="260">
        <v>28</v>
      </c>
      <c r="I1551" s="261"/>
      <c r="J1551" s="262">
        <f>ROUND(I1551*H1551,2)</f>
        <v>0</v>
      </c>
      <c r="K1551" s="258" t="s">
        <v>21</v>
      </c>
      <c r="L1551" s="263"/>
      <c r="M1551" s="264" t="s">
        <v>21</v>
      </c>
      <c r="N1551" s="265" t="s">
        <v>40</v>
      </c>
      <c r="O1551" s="43"/>
      <c r="P1551" s="212">
        <f>O1551*H1551</f>
        <v>0</v>
      </c>
      <c r="Q1551" s="212">
        <v>0.019</v>
      </c>
      <c r="R1551" s="212">
        <f>Q1551*H1551</f>
        <v>0.532</v>
      </c>
      <c r="S1551" s="212">
        <v>0</v>
      </c>
      <c r="T1551" s="213">
        <f>S1551*H1551</f>
        <v>0</v>
      </c>
      <c r="AR1551" s="25" t="s">
        <v>355</v>
      </c>
      <c r="AT1551" s="25" t="s">
        <v>293</v>
      </c>
      <c r="AU1551" s="25" t="s">
        <v>80</v>
      </c>
      <c r="AY1551" s="25" t="s">
        <v>189</v>
      </c>
      <c r="BE1551" s="214">
        <f>IF(N1551="základní",J1551,0)</f>
        <v>0</v>
      </c>
      <c r="BF1551" s="214">
        <f>IF(N1551="snížená",J1551,0)</f>
        <v>0</v>
      </c>
      <c r="BG1551" s="214">
        <f>IF(N1551="zákl. přenesená",J1551,0)</f>
        <v>0</v>
      </c>
      <c r="BH1551" s="214">
        <f>IF(N1551="sníž. přenesená",J1551,0)</f>
        <v>0</v>
      </c>
      <c r="BI1551" s="214">
        <f>IF(N1551="nulová",J1551,0)</f>
        <v>0</v>
      </c>
      <c r="BJ1551" s="25" t="s">
        <v>76</v>
      </c>
      <c r="BK1551" s="214">
        <f>ROUND(I1551*H1551,2)</f>
        <v>0</v>
      </c>
      <c r="BL1551" s="25" t="s">
        <v>271</v>
      </c>
      <c r="BM1551" s="25" t="s">
        <v>1859</v>
      </c>
    </row>
    <row r="1552" spans="2:51" s="12" customFormat="1" ht="13.5">
      <c r="B1552" s="215"/>
      <c r="C1552" s="216"/>
      <c r="D1552" s="217" t="s">
        <v>198</v>
      </c>
      <c r="E1552" s="218" t="s">
        <v>21</v>
      </c>
      <c r="F1552" s="219" t="s">
        <v>1850</v>
      </c>
      <c r="G1552" s="216"/>
      <c r="H1552" s="220">
        <v>1</v>
      </c>
      <c r="I1552" s="221"/>
      <c r="J1552" s="216"/>
      <c r="K1552" s="216"/>
      <c r="L1552" s="222"/>
      <c r="M1552" s="223"/>
      <c r="N1552" s="224"/>
      <c r="O1552" s="224"/>
      <c r="P1552" s="224"/>
      <c r="Q1552" s="224"/>
      <c r="R1552" s="224"/>
      <c r="S1552" s="224"/>
      <c r="T1552" s="225"/>
      <c r="AT1552" s="226" t="s">
        <v>198</v>
      </c>
      <c r="AU1552" s="226" t="s">
        <v>80</v>
      </c>
      <c r="AV1552" s="12" t="s">
        <v>80</v>
      </c>
      <c r="AW1552" s="12" t="s">
        <v>33</v>
      </c>
      <c r="AX1552" s="12" t="s">
        <v>69</v>
      </c>
      <c r="AY1552" s="226" t="s">
        <v>189</v>
      </c>
    </row>
    <row r="1553" spans="2:51" s="12" customFormat="1" ht="13.5">
      <c r="B1553" s="215"/>
      <c r="C1553" s="216"/>
      <c r="D1553" s="217" t="s">
        <v>198</v>
      </c>
      <c r="E1553" s="218" t="s">
        <v>21</v>
      </c>
      <c r="F1553" s="219" t="s">
        <v>1851</v>
      </c>
      <c r="G1553" s="216"/>
      <c r="H1553" s="220">
        <v>4</v>
      </c>
      <c r="I1553" s="221"/>
      <c r="J1553" s="216"/>
      <c r="K1553" s="216"/>
      <c r="L1553" s="222"/>
      <c r="M1553" s="223"/>
      <c r="N1553" s="224"/>
      <c r="O1553" s="224"/>
      <c r="P1553" s="224"/>
      <c r="Q1553" s="224"/>
      <c r="R1553" s="224"/>
      <c r="S1553" s="224"/>
      <c r="T1553" s="225"/>
      <c r="AT1553" s="226" t="s">
        <v>198</v>
      </c>
      <c r="AU1553" s="226" t="s">
        <v>80</v>
      </c>
      <c r="AV1553" s="12" t="s">
        <v>80</v>
      </c>
      <c r="AW1553" s="12" t="s">
        <v>33</v>
      </c>
      <c r="AX1553" s="12" t="s">
        <v>69</v>
      </c>
      <c r="AY1553" s="226" t="s">
        <v>189</v>
      </c>
    </row>
    <row r="1554" spans="2:51" s="13" customFormat="1" ht="13.5">
      <c r="B1554" s="227"/>
      <c r="C1554" s="228"/>
      <c r="D1554" s="217" t="s">
        <v>198</v>
      </c>
      <c r="E1554" s="242" t="s">
        <v>21</v>
      </c>
      <c r="F1554" s="243" t="s">
        <v>200</v>
      </c>
      <c r="G1554" s="228"/>
      <c r="H1554" s="244">
        <v>5</v>
      </c>
      <c r="I1554" s="233"/>
      <c r="J1554" s="228"/>
      <c r="K1554" s="228"/>
      <c r="L1554" s="234"/>
      <c r="M1554" s="235"/>
      <c r="N1554" s="236"/>
      <c r="O1554" s="236"/>
      <c r="P1554" s="236"/>
      <c r="Q1554" s="236"/>
      <c r="R1554" s="236"/>
      <c r="S1554" s="236"/>
      <c r="T1554" s="237"/>
      <c r="AT1554" s="238" t="s">
        <v>198</v>
      </c>
      <c r="AU1554" s="238" t="s">
        <v>80</v>
      </c>
      <c r="AV1554" s="13" t="s">
        <v>115</v>
      </c>
      <c r="AW1554" s="13" t="s">
        <v>33</v>
      </c>
      <c r="AX1554" s="13" t="s">
        <v>69</v>
      </c>
      <c r="AY1554" s="238" t="s">
        <v>189</v>
      </c>
    </row>
    <row r="1555" spans="2:51" s="12" customFormat="1" ht="13.5">
      <c r="B1555" s="215"/>
      <c r="C1555" s="216"/>
      <c r="D1555" s="217" t="s">
        <v>198</v>
      </c>
      <c r="E1555" s="218" t="s">
        <v>21</v>
      </c>
      <c r="F1555" s="219" t="s">
        <v>1303</v>
      </c>
      <c r="G1555" s="216"/>
      <c r="H1555" s="220">
        <v>20</v>
      </c>
      <c r="I1555" s="221"/>
      <c r="J1555" s="216"/>
      <c r="K1555" s="216"/>
      <c r="L1555" s="222"/>
      <c r="M1555" s="223"/>
      <c r="N1555" s="224"/>
      <c r="O1555" s="224"/>
      <c r="P1555" s="224"/>
      <c r="Q1555" s="224"/>
      <c r="R1555" s="224"/>
      <c r="S1555" s="224"/>
      <c r="T1555" s="225"/>
      <c r="AT1555" s="226" t="s">
        <v>198</v>
      </c>
      <c r="AU1555" s="226" t="s">
        <v>80</v>
      </c>
      <c r="AV1555" s="12" t="s">
        <v>80</v>
      </c>
      <c r="AW1555" s="12" t="s">
        <v>33</v>
      </c>
      <c r="AX1555" s="12" t="s">
        <v>69</v>
      </c>
      <c r="AY1555" s="226" t="s">
        <v>189</v>
      </c>
    </row>
    <row r="1556" spans="2:51" s="12" customFormat="1" ht="13.5">
      <c r="B1556" s="215"/>
      <c r="C1556" s="216"/>
      <c r="D1556" s="217" t="s">
        <v>198</v>
      </c>
      <c r="E1556" s="218" t="s">
        <v>21</v>
      </c>
      <c r="F1556" s="219" t="s">
        <v>1307</v>
      </c>
      <c r="G1556" s="216"/>
      <c r="H1556" s="220">
        <v>3</v>
      </c>
      <c r="I1556" s="221"/>
      <c r="J1556" s="216"/>
      <c r="K1556" s="216"/>
      <c r="L1556" s="222"/>
      <c r="M1556" s="223"/>
      <c r="N1556" s="224"/>
      <c r="O1556" s="224"/>
      <c r="P1556" s="224"/>
      <c r="Q1556" s="224"/>
      <c r="R1556" s="224"/>
      <c r="S1556" s="224"/>
      <c r="T1556" s="225"/>
      <c r="AT1556" s="226" t="s">
        <v>198</v>
      </c>
      <c r="AU1556" s="226" t="s">
        <v>80</v>
      </c>
      <c r="AV1556" s="12" t="s">
        <v>80</v>
      </c>
      <c r="AW1556" s="12" t="s">
        <v>33</v>
      </c>
      <c r="AX1556" s="12" t="s">
        <v>69</v>
      </c>
      <c r="AY1556" s="226" t="s">
        <v>189</v>
      </c>
    </row>
    <row r="1557" spans="2:51" s="13" customFormat="1" ht="13.5">
      <c r="B1557" s="227"/>
      <c r="C1557" s="228"/>
      <c r="D1557" s="217" t="s">
        <v>198</v>
      </c>
      <c r="E1557" s="242" t="s">
        <v>21</v>
      </c>
      <c r="F1557" s="243" t="s">
        <v>200</v>
      </c>
      <c r="G1557" s="228"/>
      <c r="H1557" s="244">
        <v>23</v>
      </c>
      <c r="I1557" s="233"/>
      <c r="J1557" s="228"/>
      <c r="K1557" s="228"/>
      <c r="L1557" s="234"/>
      <c r="M1557" s="235"/>
      <c r="N1557" s="236"/>
      <c r="O1557" s="236"/>
      <c r="P1557" s="236"/>
      <c r="Q1557" s="236"/>
      <c r="R1557" s="236"/>
      <c r="S1557" s="236"/>
      <c r="T1557" s="237"/>
      <c r="AT1557" s="238" t="s">
        <v>198</v>
      </c>
      <c r="AU1557" s="238" t="s">
        <v>80</v>
      </c>
      <c r="AV1557" s="13" t="s">
        <v>115</v>
      </c>
      <c r="AW1557" s="13" t="s">
        <v>33</v>
      </c>
      <c r="AX1557" s="13" t="s">
        <v>69</v>
      </c>
      <c r="AY1557" s="238" t="s">
        <v>189</v>
      </c>
    </row>
    <row r="1558" spans="2:51" s="14" customFormat="1" ht="13.5">
      <c r="B1558" s="245"/>
      <c r="C1558" s="246"/>
      <c r="D1558" s="229" t="s">
        <v>198</v>
      </c>
      <c r="E1558" s="247" t="s">
        <v>21</v>
      </c>
      <c r="F1558" s="248" t="s">
        <v>239</v>
      </c>
      <c r="G1558" s="246"/>
      <c r="H1558" s="249">
        <v>28</v>
      </c>
      <c r="I1558" s="250"/>
      <c r="J1558" s="246"/>
      <c r="K1558" s="246"/>
      <c r="L1558" s="251"/>
      <c r="M1558" s="252"/>
      <c r="N1558" s="253"/>
      <c r="O1558" s="253"/>
      <c r="P1558" s="253"/>
      <c r="Q1558" s="253"/>
      <c r="R1558" s="253"/>
      <c r="S1558" s="253"/>
      <c r="T1558" s="254"/>
      <c r="AT1558" s="255" t="s">
        <v>198</v>
      </c>
      <c r="AU1558" s="255" t="s">
        <v>80</v>
      </c>
      <c r="AV1558" s="14" t="s">
        <v>196</v>
      </c>
      <c r="AW1558" s="14" t="s">
        <v>33</v>
      </c>
      <c r="AX1558" s="14" t="s">
        <v>76</v>
      </c>
      <c r="AY1558" s="255" t="s">
        <v>189</v>
      </c>
    </row>
    <row r="1559" spans="2:65" s="1" customFormat="1" ht="22.5" customHeight="1">
      <c r="B1559" s="42"/>
      <c r="C1559" s="256" t="s">
        <v>1860</v>
      </c>
      <c r="D1559" s="256" t="s">
        <v>293</v>
      </c>
      <c r="E1559" s="257" t="s">
        <v>1861</v>
      </c>
      <c r="F1559" s="258" t="s">
        <v>1862</v>
      </c>
      <c r="G1559" s="259" t="s">
        <v>431</v>
      </c>
      <c r="H1559" s="260">
        <v>2</v>
      </c>
      <c r="I1559" s="261"/>
      <c r="J1559" s="262">
        <f>ROUND(I1559*H1559,2)</f>
        <v>0</v>
      </c>
      <c r="K1559" s="258" t="s">
        <v>21</v>
      </c>
      <c r="L1559" s="263"/>
      <c r="M1559" s="264" t="s">
        <v>21</v>
      </c>
      <c r="N1559" s="265" t="s">
        <v>40</v>
      </c>
      <c r="O1559" s="43"/>
      <c r="P1559" s="212">
        <f>O1559*H1559</f>
        <v>0</v>
      </c>
      <c r="Q1559" s="212">
        <v>0.019</v>
      </c>
      <c r="R1559" s="212">
        <f>Q1559*H1559</f>
        <v>0.038</v>
      </c>
      <c r="S1559" s="212">
        <v>0</v>
      </c>
      <c r="T1559" s="213">
        <f>S1559*H1559</f>
        <v>0</v>
      </c>
      <c r="AR1559" s="25" t="s">
        <v>355</v>
      </c>
      <c r="AT1559" s="25" t="s">
        <v>293</v>
      </c>
      <c r="AU1559" s="25" t="s">
        <v>80</v>
      </c>
      <c r="AY1559" s="25" t="s">
        <v>189</v>
      </c>
      <c r="BE1559" s="214">
        <f>IF(N1559="základní",J1559,0)</f>
        <v>0</v>
      </c>
      <c r="BF1559" s="214">
        <f>IF(N1559="snížená",J1559,0)</f>
        <v>0</v>
      </c>
      <c r="BG1559" s="214">
        <f>IF(N1559="zákl. přenesená",J1559,0)</f>
        <v>0</v>
      </c>
      <c r="BH1559" s="214">
        <f>IF(N1559="sníž. přenesená",J1559,0)</f>
        <v>0</v>
      </c>
      <c r="BI1559" s="214">
        <f>IF(N1559="nulová",J1559,0)</f>
        <v>0</v>
      </c>
      <c r="BJ1559" s="25" t="s">
        <v>76</v>
      </c>
      <c r="BK1559" s="214">
        <f>ROUND(I1559*H1559,2)</f>
        <v>0</v>
      </c>
      <c r="BL1559" s="25" t="s">
        <v>271</v>
      </c>
      <c r="BM1559" s="25" t="s">
        <v>1863</v>
      </c>
    </row>
    <row r="1560" spans="2:51" s="12" customFormat="1" ht="13.5">
      <c r="B1560" s="215"/>
      <c r="C1560" s="216"/>
      <c r="D1560" s="217" t="s">
        <v>198</v>
      </c>
      <c r="E1560" s="218" t="s">
        <v>21</v>
      </c>
      <c r="F1560" s="219" t="s">
        <v>1302</v>
      </c>
      <c r="G1560" s="216"/>
      <c r="H1560" s="220">
        <v>2</v>
      </c>
      <c r="I1560" s="221"/>
      <c r="J1560" s="216"/>
      <c r="K1560" s="216"/>
      <c r="L1560" s="222"/>
      <c r="M1560" s="223"/>
      <c r="N1560" s="224"/>
      <c r="O1560" s="224"/>
      <c r="P1560" s="224"/>
      <c r="Q1560" s="224"/>
      <c r="R1560" s="224"/>
      <c r="S1560" s="224"/>
      <c r="T1560" s="225"/>
      <c r="AT1560" s="226" t="s">
        <v>198</v>
      </c>
      <c r="AU1560" s="226" t="s">
        <v>80</v>
      </c>
      <c r="AV1560" s="12" t="s">
        <v>80</v>
      </c>
      <c r="AW1560" s="12" t="s">
        <v>33</v>
      </c>
      <c r="AX1560" s="12" t="s">
        <v>69</v>
      </c>
      <c r="AY1560" s="226" t="s">
        <v>189</v>
      </c>
    </row>
    <row r="1561" spans="2:51" s="13" customFormat="1" ht="13.5">
      <c r="B1561" s="227"/>
      <c r="C1561" s="228"/>
      <c r="D1561" s="229" t="s">
        <v>198</v>
      </c>
      <c r="E1561" s="230" t="s">
        <v>21</v>
      </c>
      <c r="F1561" s="231" t="s">
        <v>200</v>
      </c>
      <c r="G1561" s="228"/>
      <c r="H1561" s="232">
        <v>2</v>
      </c>
      <c r="I1561" s="233"/>
      <c r="J1561" s="228"/>
      <c r="K1561" s="228"/>
      <c r="L1561" s="234"/>
      <c r="M1561" s="235"/>
      <c r="N1561" s="236"/>
      <c r="O1561" s="236"/>
      <c r="P1561" s="236"/>
      <c r="Q1561" s="236"/>
      <c r="R1561" s="236"/>
      <c r="S1561" s="236"/>
      <c r="T1561" s="237"/>
      <c r="AT1561" s="238" t="s">
        <v>198</v>
      </c>
      <c r="AU1561" s="238" t="s">
        <v>80</v>
      </c>
      <c r="AV1561" s="13" t="s">
        <v>115</v>
      </c>
      <c r="AW1561" s="13" t="s">
        <v>33</v>
      </c>
      <c r="AX1561" s="13" t="s">
        <v>76</v>
      </c>
      <c r="AY1561" s="238" t="s">
        <v>189</v>
      </c>
    </row>
    <row r="1562" spans="2:65" s="1" customFormat="1" ht="31.5" customHeight="1">
      <c r="B1562" s="42"/>
      <c r="C1562" s="256" t="s">
        <v>1864</v>
      </c>
      <c r="D1562" s="256" t="s">
        <v>293</v>
      </c>
      <c r="E1562" s="257" t="s">
        <v>1865</v>
      </c>
      <c r="F1562" s="258" t="s">
        <v>1866</v>
      </c>
      <c r="G1562" s="259" t="s">
        <v>431</v>
      </c>
      <c r="H1562" s="260">
        <v>9</v>
      </c>
      <c r="I1562" s="261"/>
      <c r="J1562" s="262">
        <f>ROUND(I1562*H1562,2)</f>
        <v>0</v>
      </c>
      <c r="K1562" s="258" t="s">
        <v>21</v>
      </c>
      <c r="L1562" s="263"/>
      <c r="M1562" s="264" t="s">
        <v>21</v>
      </c>
      <c r="N1562" s="265" t="s">
        <v>40</v>
      </c>
      <c r="O1562" s="43"/>
      <c r="P1562" s="212">
        <f>O1562*H1562</f>
        <v>0</v>
      </c>
      <c r="Q1562" s="212">
        <v>0.019</v>
      </c>
      <c r="R1562" s="212">
        <f>Q1562*H1562</f>
        <v>0.17099999999999999</v>
      </c>
      <c r="S1562" s="212">
        <v>0</v>
      </c>
      <c r="T1562" s="213">
        <f>S1562*H1562</f>
        <v>0</v>
      </c>
      <c r="AR1562" s="25" t="s">
        <v>355</v>
      </c>
      <c r="AT1562" s="25" t="s">
        <v>293</v>
      </c>
      <c r="AU1562" s="25" t="s">
        <v>80</v>
      </c>
      <c r="AY1562" s="25" t="s">
        <v>189</v>
      </c>
      <c r="BE1562" s="214">
        <f>IF(N1562="základní",J1562,0)</f>
        <v>0</v>
      </c>
      <c r="BF1562" s="214">
        <f>IF(N1562="snížená",J1562,0)</f>
        <v>0</v>
      </c>
      <c r="BG1562" s="214">
        <f>IF(N1562="zákl. přenesená",J1562,0)</f>
        <v>0</v>
      </c>
      <c r="BH1562" s="214">
        <f>IF(N1562="sníž. přenesená",J1562,0)</f>
        <v>0</v>
      </c>
      <c r="BI1562" s="214">
        <f>IF(N1562="nulová",J1562,0)</f>
        <v>0</v>
      </c>
      <c r="BJ1562" s="25" t="s">
        <v>76</v>
      </c>
      <c r="BK1562" s="214">
        <f>ROUND(I1562*H1562,2)</f>
        <v>0</v>
      </c>
      <c r="BL1562" s="25" t="s">
        <v>271</v>
      </c>
      <c r="BM1562" s="25" t="s">
        <v>1867</v>
      </c>
    </row>
    <row r="1563" spans="2:51" s="12" customFormat="1" ht="13.5">
      <c r="B1563" s="215"/>
      <c r="C1563" s="216"/>
      <c r="D1563" s="217" t="s">
        <v>198</v>
      </c>
      <c r="E1563" s="218" t="s">
        <v>21</v>
      </c>
      <c r="F1563" s="219" t="s">
        <v>1306</v>
      </c>
      <c r="G1563" s="216"/>
      <c r="H1563" s="220">
        <v>6</v>
      </c>
      <c r="I1563" s="221"/>
      <c r="J1563" s="216"/>
      <c r="K1563" s="216"/>
      <c r="L1563" s="222"/>
      <c r="M1563" s="223"/>
      <c r="N1563" s="224"/>
      <c r="O1563" s="224"/>
      <c r="P1563" s="224"/>
      <c r="Q1563" s="224"/>
      <c r="R1563" s="224"/>
      <c r="S1563" s="224"/>
      <c r="T1563" s="225"/>
      <c r="AT1563" s="226" t="s">
        <v>198</v>
      </c>
      <c r="AU1563" s="226" t="s">
        <v>80</v>
      </c>
      <c r="AV1563" s="12" t="s">
        <v>80</v>
      </c>
      <c r="AW1563" s="12" t="s">
        <v>33</v>
      </c>
      <c r="AX1563" s="12" t="s">
        <v>69</v>
      </c>
      <c r="AY1563" s="226" t="s">
        <v>189</v>
      </c>
    </row>
    <row r="1564" spans="2:51" s="12" customFormat="1" ht="13.5">
      <c r="B1564" s="215"/>
      <c r="C1564" s="216"/>
      <c r="D1564" s="217" t="s">
        <v>198</v>
      </c>
      <c r="E1564" s="218" t="s">
        <v>21</v>
      </c>
      <c r="F1564" s="219" t="s">
        <v>1308</v>
      </c>
      <c r="G1564" s="216"/>
      <c r="H1564" s="220">
        <v>3</v>
      </c>
      <c r="I1564" s="221"/>
      <c r="J1564" s="216"/>
      <c r="K1564" s="216"/>
      <c r="L1564" s="222"/>
      <c r="M1564" s="223"/>
      <c r="N1564" s="224"/>
      <c r="O1564" s="224"/>
      <c r="P1564" s="224"/>
      <c r="Q1564" s="224"/>
      <c r="R1564" s="224"/>
      <c r="S1564" s="224"/>
      <c r="T1564" s="225"/>
      <c r="AT1564" s="226" t="s">
        <v>198</v>
      </c>
      <c r="AU1564" s="226" t="s">
        <v>80</v>
      </c>
      <c r="AV1564" s="12" t="s">
        <v>80</v>
      </c>
      <c r="AW1564" s="12" t="s">
        <v>33</v>
      </c>
      <c r="AX1564" s="12" t="s">
        <v>69</v>
      </c>
      <c r="AY1564" s="226" t="s">
        <v>189</v>
      </c>
    </row>
    <row r="1565" spans="2:51" s="13" customFormat="1" ht="13.5">
      <c r="B1565" s="227"/>
      <c r="C1565" s="228"/>
      <c r="D1565" s="229" t="s">
        <v>198</v>
      </c>
      <c r="E1565" s="230" t="s">
        <v>21</v>
      </c>
      <c r="F1565" s="231" t="s">
        <v>200</v>
      </c>
      <c r="G1565" s="228"/>
      <c r="H1565" s="232">
        <v>9</v>
      </c>
      <c r="I1565" s="233"/>
      <c r="J1565" s="228"/>
      <c r="K1565" s="228"/>
      <c r="L1565" s="234"/>
      <c r="M1565" s="235"/>
      <c r="N1565" s="236"/>
      <c r="O1565" s="236"/>
      <c r="P1565" s="236"/>
      <c r="Q1565" s="236"/>
      <c r="R1565" s="236"/>
      <c r="S1565" s="236"/>
      <c r="T1565" s="237"/>
      <c r="AT1565" s="238" t="s">
        <v>198</v>
      </c>
      <c r="AU1565" s="238" t="s">
        <v>80</v>
      </c>
      <c r="AV1565" s="13" t="s">
        <v>115</v>
      </c>
      <c r="AW1565" s="13" t="s">
        <v>33</v>
      </c>
      <c r="AX1565" s="13" t="s">
        <v>76</v>
      </c>
      <c r="AY1565" s="238" t="s">
        <v>189</v>
      </c>
    </row>
    <row r="1566" spans="2:65" s="1" customFormat="1" ht="31.5" customHeight="1">
      <c r="B1566" s="42"/>
      <c r="C1566" s="203" t="s">
        <v>1868</v>
      </c>
      <c r="D1566" s="203" t="s">
        <v>191</v>
      </c>
      <c r="E1566" s="204" t="s">
        <v>1869</v>
      </c>
      <c r="F1566" s="205" t="s">
        <v>1870</v>
      </c>
      <c r="G1566" s="206" t="s">
        <v>431</v>
      </c>
      <c r="H1566" s="207">
        <v>7</v>
      </c>
      <c r="I1566" s="208"/>
      <c r="J1566" s="209">
        <f>ROUND(I1566*H1566,2)</f>
        <v>0</v>
      </c>
      <c r="K1566" s="205" t="s">
        <v>195</v>
      </c>
      <c r="L1566" s="62"/>
      <c r="M1566" s="210" t="s">
        <v>21</v>
      </c>
      <c r="N1566" s="211" t="s">
        <v>40</v>
      </c>
      <c r="O1566" s="43"/>
      <c r="P1566" s="212">
        <f>O1566*H1566</f>
        <v>0</v>
      </c>
      <c r="Q1566" s="212">
        <v>0</v>
      </c>
      <c r="R1566" s="212">
        <f>Q1566*H1566</f>
        <v>0</v>
      </c>
      <c r="S1566" s="212">
        <v>0</v>
      </c>
      <c r="T1566" s="213">
        <f>S1566*H1566</f>
        <v>0</v>
      </c>
      <c r="AR1566" s="25" t="s">
        <v>271</v>
      </c>
      <c r="AT1566" s="25" t="s">
        <v>191</v>
      </c>
      <c r="AU1566" s="25" t="s">
        <v>80</v>
      </c>
      <c r="AY1566" s="25" t="s">
        <v>189</v>
      </c>
      <c r="BE1566" s="214">
        <f>IF(N1566="základní",J1566,0)</f>
        <v>0</v>
      </c>
      <c r="BF1566" s="214">
        <f>IF(N1566="snížená",J1566,0)</f>
        <v>0</v>
      </c>
      <c r="BG1566" s="214">
        <f>IF(N1566="zákl. přenesená",J1566,0)</f>
        <v>0</v>
      </c>
      <c r="BH1566" s="214">
        <f>IF(N1566="sníž. přenesená",J1566,0)</f>
        <v>0</v>
      </c>
      <c r="BI1566" s="214">
        <f>IF(N1566="nulová",J1566,0)</f>
        <v>0</v>
      </c>
      <c r="BJ1566" s="25" t="s">
        <v>76</v>
      </c>
      <c r="BK1566" s="214">
        <f>ROUND(I1566*H1566,2)</f>
        <v>0</v>
      </c>
      <c r="BL1566" s="25" t="s">
        <v>271</v>
      </c>
      <c r="BM1566" s="25" t="s">
        <v>1871</v>
      </c>
    </row>
    <row r="1567" spans="2:51" s="12" customFormat="1" ht="13.5">
      <c r="B1567" s="215"/>
      <c r="C1567" s="216"/>
      <c r="D1567" s="217" t="s">
        <v>198</v>
      </c>
      <c r="E1567" s="218" t="s">
        <v>21</v>
      </c>
      <c r="F1567" s="219" t="s">
        <v>1309</v>
      </c>
      <c r="G1567" s="216"/>
      <c r="H1567" s="220">
        <v>3</v>
      </c>
      <c r="I1567" s="221"/>
      <c r="J1567" s="216"/>
      <c r="K1567" s="216"/>
      <c r="L1567" s="222"/>
      <c r="M1567" s="223"/>
      <c r="N1567" s="224"/>
      <c r="O1567" s="224"/>
      <c r="P1567" s="224"/>
      <c r="Q1567" s="224"/>
      <c r="R1567" s="224"/>
      <c r="S1567" s="224"/>
      <c r="T1567" s="225"/>
      <c r="AT1567" s="226" t="s">
        <v>198</v>
      </c>
      <c r="AU1567" s="226" t="s">
        <v>80</v>
      </c>
      <c r="AV1567" s="12" t="s">
        <v>80</v>
      </c>
      <c r="AW1567" s="12" t="s">
        <v>33</v>
      </c>
      <c r="AX1567" s="12" t="s">
        <v>69</v>
      </c>
      <c r="AY1567" s="226" t="s">
        <v>189</v>
      </c>
    </row>
    <row r="1568" spans="2:51" s="12" customFormat="1" ht="13.5">
      <c r="B1568" s="215"/>
      <c r="C1568" s="216"/>
      <c r="D1568" s="217" t="s">
        <v>198</v>
      </c>
      <c r="E1568" s="218" t="s">
        <v>21</v>
      </c>
      <c r="F1568" s="219" t="s">
        <v>1310</v>
      </c>
      <c r="G1568" s="216"/>
      <c r="H1568" s="220">
        <v>3</v>
      </c>
      <c r="I1568" s="221"/>
      <c r="J1568" s="216"/>
      <c r="K1568" s="216"/>
      <c r="L1568" s="222"/>
      <c r="M1568" s="223"/>
      <c r="N1568" s="224"/>
      <c r="O1568" s="224"/>
      <c r="P1568" s="224"/>
      <c r="Q1568" s="224"/>
      <c r="R1568" s="224"/>
      <c r="S1568" s="224"/>
      <c r="T1568" s="225"/>
      <c r="AT1568" s="226" t="s">
        <v>198</v>
      </c>
      <c r="AU1568" s="226" t="s">
        <v>80</v>
      </c>
      <c r="AV1568" s="12" t="s">
        <v>80</v>
      </c>
      <c r="AW1568" s="12" t="s">
        <v>33</v>
      </c>
      <c r="AX1568" s="12" t="s">
        <v>69</v>
      </c>
      <c r="AY1568" s="226" t="s">
        <v>189</v>
      </c>
    </row>
    <row r="1569" spans="2:51" s="12" customFormat="1" ht="13.5">
      <c r="B1569" s="215"/>
      <c r="C1569" s="216"/>
      <c r="D1569" s="217" t="s">
        <v>198</v>
      </c>
      <c r="E1569" s="218" t="s">
        <v>21</v>
      </c>
      <c r="F1569" s="219" t="s">
        <v>1311</v>
      </c>
      <c r="G1569" s="216"/>
      <c r="H1569" s="220">
        <v>1</v>
      </c>
      <c r="I1569" s="221"/>
      <c r="J1569" s="216"/>
      <c r="K1569" s="216"/>
      <c r="L1569" s="222"/>
      <c r="M1569" s="223"/>
      <c r="N1569" s="224"/>
      <c r="O1569" s="224"/>
      <c r="P1569" s="224"/>
      <c r="Q1569" s="224"/>
      <c r="R1569" s="224"/>
      <c r="S1569" s="224"/>
      <c r="T1569" s="225"/>
      <c r="AT1569" s="226" t="s">
        <v>198</v>
      </c>
      <c r="AU1569" s="226" t="s">
        <v>80</v>
      </c>
      <c r="AV1569" s="12" t="s">
        <v>80</v>
      </c>
      <c r="AW1569" s="12" t="s">
        <v>33</v>
      </c>
      <c r="AX1569" s="12" t="s">
        <v>69</v>
      </c>
      <c r="AY1569" s="226" t="s">
        <v>189</v>
      </c>
    </row>
    <row r="1570" spans="2:51" s="13" customFormat="1" ht="13.5">
      <c r="B1570" s="227"/>
      <c r="C1570" s="228"/>
      <c r="D1570" s="229" t="s">
        <v>198</v>
      </c>
      <c r="E1570" s="230" t="s">
        <v>21</v>
      </c>
      <c r="F1570" s="231" t="s">
        <v>200</v>
      </c>
      <c r="G1570" s="228"/>
      <c r="H1570" s="232">
        <v>7</v>
      </c>
      <c r="I1570" s="233"/>
      <c r="J1570" s="228"/>
      <c r="K1570" s="228"/>
      <c r="L1570" s="234"/>
      <c r="M1570" s="235"/>
      <c r="N1570" s="236"/>
      <c r="O1570" s="236"/>
      <c r="P1570" s="236"/>
      <c r="Q1570" s="236"/>
      <c r="R1570" s="236"/>
      <c r="S1570" s="236"/>
      <c r="T1570" s="237"/>
      <c r="AT1570" s="238" t="s">
        <v>198</v>
      </c>
      <c r="AU1570" s="238" t="s">
        <v>80</v>
      </c>
      <c r="AV1570" s="13" t="s">
        <v>115</v>
      </c>
      <c r="AW1570" s="13" t="s">
        <v>33</v>
      </c>
      <c r="AX1570" s="13" t="s">
        <v>76</v>
      </c>
      <c r="AY1570" s="238" t="s">
        <v>189</v>
      </c>
    </row>
    <row r="1571" spans="2:65" s="1" customFormat="1" ht="31.5" customHeight="1">
      <c r="B1571" s="42"/>
      <c r="C1571" s="256" t="s">
        <v>1872</v>
      </c>
      <c r="D1571" s="256" t="s">
        <v>293</v>
      </c>
      <c r="E1571" s="257" t="s">
        <v>1873</v>
      </c>
      <c r="F1571" s="258" t="s">
        <v>1874</v>
      </c>
      <c r="G1571" s="259" t="s">
        <v>431</v>
      </c>
      <c r="H1571" s="260">
        <v>7</v>
      </c>
      <c r="I1571" s="261"/>
      <c r="J1571" s="262">
        <f>ROUND(I1571*H1571,2)</f>
        <v>0</v>
      </c>
      <c r="K1571" s="258" t="s">
        <v>21</v>
      </c>
      <c r="L1571" s="263"/>
      <c r="M1571" s="264" t="s">
        <v>21</v>
      </c>
      <c r="N1571" s="265" t="s">
        <v>40</v>
      </c>
      <c r="O1571" s="43"/>
      <c r="P1571" s="212">
        <f>O1571*H1571</f>
        <v>0</v>
      </c>
      <c r="Q1571" s="212">
        <v>0.028</v>
      </c>
      <c r="R1571" s="212">
        <f>Q1571*H1571</f>
        <v>0.196</v>
      </c>
      <c r="S1571" s="212">
        <v>0</v>
      </c>
      <c r="T1571" s="213">
        <f>S1571*H1571</f>
        <v>0</v>
      </c>
      <c r="AR1571" s="25" t="s">
        <v>355</v>
      </c>
      <c r="AT1571" s="25" t="s">
        <v>293</v>
      </c>
      <c r="AU1571" s="25" t="s">
        <v>80</v>
      </c>
      <c r="AY1571" s="25" t="s">
        <v>189</v>
      </c>
      <c r="BE1571" s="214">
        <f>IF(N1571="základní",J1571,0)</f>
        <v>0</v>
      </c>
      <c r="BF1571" s="214">
        <f>IF(N1571="snížená",J1571,0)</f>
        <v>0</v>
      </c>
      <c r="BG1571" s="214">
        <f>IF(N1571="zákl. přenesená",J1571,0)</f>
        <v>0</v>
      </c>
      <c r="BH1571" s="214">
        <f>IF(N1571="sníž. přenesená",J1571,0)</f>
        <v>0</v>
      </c>
      <c r="BI1571" s="214">
        <f>IF(N1571="nulová",J1571,0)</f>
        <v>0</v>
      </c>
      <c r="BJ1571" s="25" t="s">
        <v>76</v>
      </c>
      <c r="BK1571" s="214">
        <f>ROUND(I1571*H1571,2)</f>
        <v>0</v>
      </c>
      <c r="BL1571" s="25" t="s">
        <v>271</v>
      </c>
      <c r="BM1571" s="25" t="s">
        <v>1875</v>
      </c>
    </row>
    <row r="1572" spans="2:51" s="12" customFormat="1" ht="13.5">
      <c r="B1572" s="215"/>
      <c r="C1572" s="216"/>
      <c r="D1572" s="217" t="s">
        <v>198</v>
      </c>
      <c r="E1572" s="218" t="s">
        <v>21</v>
      </c>
      <c r="F1572" s="219" t="s">
        <v>1309</v>
      </c>
      <c r="G1572" s="216"/>
      <c r="H1572" s="220">
        <v>3</v>
      </c>
      <c r="I1572" s="221"/>
      <c r="J1572" s="216"/>
      <c r="K1572" s="216"/>
      <c r="L1572" s="222"/>
      <c r="M1572" s="223"/>
      <c r="N1572" s="224"/>
      <c r="O1572" s="224"/>
      <c r="P1572" s="224"/>
      <c r="Q1572" s="224"/>
      <c r="R1572" s="224"/>
      <c r="S1572" s="224"/>
      <c r="T1572" s="225"/>
      <c r="AT1572" s="226" t="s">
        <v>198</v>
      </c>
      <c r="AU1572" s="226" t="s">
        <v>80</v>
      </c>
      <c r="AV1572" s="12" t="s">
        <v>80</v>
      </c>
      <c r="AW1572" s="12" t="s">
        <v>33</v>
      </c>
      <c r="AX1572" s="12" t="s">
        <v>69</v>
      </c>
      <c r="AY1572" s="226" t="s">
        <v>189</v>
      </c>
    </row>
    <row r="1573" spans="2:51" s="12" customFormat="1" ht="13.5">
      <c r="B1573" s="215"/>
      <c r="C1573" s="216"/>
      <c r="D1573" s="217" t="s">
        <v>198</v>
      </c>
      <c r="E1573" s="218" t="s">
        <v>21</v>
      </c>
      <c r="F1573" s="219" t="s">
        <v>1310</v>
      </c>
      <c r="G1573" s="216"/>
      <c r="H1573" s="220">
        <v>3</v>
      </c>
      <c r="I1573" s="221"/>
      <c r="J1573" s="216"/>
      <c r="K1573" s="216"/>
      <c r="L1573" s="222"/>
      <c r="M1573" s="223"/>
      <c r="N1573" s="224"/>
      <c r="O1573" s="224"/>
      <c r="P1573" s="224"/>
      <c r="Q1573" s="224"/>
      <c r="R1573" s="224"/>
      <c r="S1573" s="224"/>
      <c r="T1573" s="225"/>
      <c r="AT1573" s="226" t="s">
        <v>198</v>
      </c>
      <c r="AU1573" s="226" t="s">
        <v>80</v>
      </c>
      <c r="AV1573" s="12" t="s">
        <v>80</v>
      </c>
      <c r="AW1573" s="12" t="s">
        <v>33</v>
      </c>
      <c r="AX1573" s="12" t="s">
        <v>69</v>
      </c>
      <c r="AY1573" s="226" t="s">
        <v>189</v>
      </c>
    </row>
    <row r="1574" spans="2:51" s="12" customFormat="1" ht="13.5">
      <c r="B1574" s="215"/>
      <c r="C1574" s="216"/>
      <c r="D1574" s="217" t="s">
        <v>198</v>
      </c>
      <c r="E1574" s="218" t="s">
        <v>21</v>
      </c>
      <c r="F1574" s="219" t="s">
        <v>1311</v>
      </c>
      <c r="G1574" s="216"/>
      <c r="H1574" s="220">
        <v>1</v>
      </c>
      <c r="I1574" s="221"/>
      <c r="J1574" s="216"/>
      <c r="K1574" s="216"/>
      <c r="L1574" s="222"/>
      <c r="M1574" s="223"/>
      <c r="N1574" s="224"/>
      <c r="O1574" s="224"/>
      <c r="P1574" s="224"/>
      <c r="Q1574" s="224"/>
      <c r="R1574" s="224"/>
      <c r="S1574" s="224"/>
      <c r="T1574" s="225"/>
      <c r="AT1574" s="226" t="s">
        <v>198</v>
      </c>
      <c r="AU1574" s="226" t="s">
        <v>80</v>
      </c>
      <c r="AV1574" s="12" t="s">
        <v>80</v>
      </c>
      <c r="AW1574" s="12" t="s">
        <v>33</v>
      </c>
      <c r="AX1574" s="12" t="s">
        <v>69</v>
      </c>
      <c r="AY1574" s="226" t="s">
        <v>189</v>
      </c>
    </row>
    <row r="1575" spans="2:51" s="13" customFormat="1" ht="13.5">
      <c r="B1575" s="227"/>
      <c r="C1575" s="228"/>
      <c r="D1575" s="229" t="s">
        <v>198</v>
      </c>
      <c r="E1575" s="230" t="s">
        <v>21</v>
      </c>
      <c r="F1575" s="231" t="s">
        <v>200</v>
      </c>
      <c r="G1575" s="228"/>
      <c r="H1575" s="232">
        <v>7</v>
      </c>
      <c r="I1575" s="233"/>
      <c r="J1575" s="228"/>
      <c r="K1575" s="228"/>
      <c r="L1575" s="234"/>
      <c r="M1575" s="235"/>
      <c r="N1575" s="236"/>
      <c r="O1575" s="236"/>
      <c r="P1575" s="236"/>
      <c r="Q1575" s="236"/>
      <c r="R1575" s="236"/>
      <c r="S1575" s="236"/>
      <c r="T1575" s="237"/>
      <c r="AT1575" s="238" t="s">
        <v>198</v>
      </c>
      <c r="AU1575" s="238" t="s">
        <v>80</v>
      </c>
      <c r="AV1575" s="13" t="s">
        <v>115</v>
      </c>
      <c r="AW1575" s="13" t="s">
        <v>33</v>
      </c>
      <c r="AX1575" s="13" t="s">
        <v>76</v>
      </c>
      <c r="AY1575" s="238" t="s">
        <v>189</v>
      </c>
    </row>
    <row r="1576" spans="2:65" s="1" customFormat="1" ht="22.5" customHeight="1">
      <c r="B1576" s="42"/>
      <c r="C1576" s="203" t="s">
        <v>1876</v>
      </c>
      <c r="D1576" s="203" t="s">
        <v>191</v>
      </c>
      <c r="E1576" s="204" t="s">
        <v>1877</v>
      </c>
      <c r="F1576" s="205" t="s">
        <v>1878</v>
      </c>
      <c r="G1576" s="206" t="s">
        <v>431</v>
      </c>
      <c r="H1576" s="207">
        <v>1</v>
      </c>
      <c r="I1576" s="208"/>
      <c r="J1576" s="209">
        <f>ROUND(I1576*H1576,2)</f>
        <v>0</v>
      </c>
      <c r="K1576" s="205" t="s">
        <v>195</v>
      </c>
      <c r="L1576" s="62"/>
      <c r="M1576" s="210" t="s">
        <v>21</v>
      </c>
      <c r="N1576" s="211" t="s">
        <v>40</v>
      </c>
      <c r="O1576" s="43"/>
      <c r="P1576" s="212">
        <f>O1576*H1576</f>
        <v>0</v>
      </c>
      <c r="Q1576" s="212">
        <v>0</v>
      </c>
      <c r="R1576" s="212">
        <f>Q1576*H1576</f>
        <v>0</v>
      </c>
      <c r="S1576" s="212">
        <v>0</v>
      </c>
      <c r="T1576" s="213">
        <f>S1576*H1576</f>
        <v>0</v>
      </c>
      <c r="AR1576" s="25" t="s">
        <v>271</v>
      </c>
      <c r="AT1576" s="25" t="s">
        <v>191</v>
      </c>
      <c r="AU1576" s="25" t="s">
        <v>80</v>
      </c>
      <c r="AY1576" s="25" t="s">
        <v>189</v>
      </c>
      <c r="BE1576" s="214">
        <f>IF(N1576="základní",J1576,0)</f>
        <v>0</v>
      </c>
      <c r="BF1576" s="214">
        <f>IF(N1576="snížená",J1576,0)</f>
        <v>0</v>
      </c>
      <c r="BG1576" s="214">
        <f>IF(N1576="zákl. přenesená",J1576,0)</f>
        <v>0</v>
      </c>
      <c r="BH1576" s="214">
        <f>IF(N1576="sníž. přenesená",J1576,0)</f>
        <v>0</v>
      </c>
      <c r="BI1576" s="214">
        <f>IF(N1576="nulová",J1576,0)</f>
        <v>0</v>
      </c>
      <c r="BJ1576" s="25" t="s">
        <v>76</v>
      </c>
      <c r="BK1576" s="214">
        <f>ROUND(I1576*H1576,2)</f>
        <v>0</v>
      </c>
      <c r="BL1576" s="25" t="s">
        <v>271</v>
      </c>
      <c r="BM1576" s="25" t="s">
        <v>1879</v>
      </c>
    </row>
    <row r="1577" spans="2:51" s="12" customFormat="1" ht="13.5">
      <c r="B1577" s="215"/>
      <c r="C1577" s="216"/>
      <c r="D1577" s="217" t="s">
        <v>198</v>
      </c>
      <c r="E1577" s="218" t="s">
        <v>21</v>
      </c>
      <c r="F1577" s="219" t="s">
        <v>1312</v>
      </c>
      <c r="G1577" s="216"/>
      <c r="H1577" s="220">
        <v>1</v>
      </c>
      <c r="I1577" s="221"/>
      <c r="J1577" s="216"/>
      <c r="K1577" s="216"/>
      <c r="L1577" s="222"/>
      <c r="M1577" s="223"/>
      <c r="N1577" s="224"/>
      <c r="O1577" s="224"/>
      <c r="P1577" s="224"/>
      <c r="Q1577" s="224"/>
      <c r="R1577" s="224"/>
      <c r="S1577" s="224"/>
      <c r="T1577" s="225"/>
      <c r="AT1577" s="226" t="s">
        <v>198</v>
      </c>
      <c r="AU1577" s="226" t="s">
        <v>80</v>
      </c>
      <c r="AV1577" s="12" t="s">
        <v>80</v>
      </c>
      <c r="AW1577" s="12" t="s">
        <v>33</v>
      </c>
      <c r="AX1577" s="12" t="s">
        <v>69</v>
      </c>
      <c r="AY1577" s="226" t="s">
        <v>189</v>
      </c>
    </row>
    <row r="1578" spans="2:51" s="13" customFormat="1" ht="13.5">
      <c r="B1578" s="227"/>
      <c r="C1578" s="228"/>
      <c r="D1578" s="229" t="s">
        <v>198</v>
      </c>
      <c r="E1578" s="230" t="s">
        <v>21</v>
      </c>
      <c r="F1578" s="231" t="s">
        <v>200</v>
      </c>
      <c r="G1578" s="228"/>
      <c r="H1578" s="232">
        <v>1</v>
      </c>
      <c r="I1578" s="233"/>
      <c r="J1578" s="228"/>
      <c r="K1578" s="228"/>
      <c r="L1578" s="234"/>
      <c r="M1578" s="235"/>
      <c r="N1578" s="236"/>
      <c r="O1578" s="236"/>
      <c r="P1578" s="236"/>
      <c r="Q1578" s="236"/>
      <c r="R1578" s="236"/>
      <c r="S1578" s="236"/>
      <c r="T1578" s="237"/>
      <c r="AT1578" s="238" t="s">
        <v>198</v>
      </c>
      <c r="AU1578" s="238" t="s">
        <v>80</v>
      </c>
      <c r="AV1578" s="13" t="s">
        <v>115</v>
      </c>
      <c r="AW1578" s="13" t="s">
        <v>33</v>
      </c>
      <c r="AX1578" s="13" t="s">
        <v>76</v>
      </c>
      <c r="AY1578" s="238" t="s">
        <v>189</v>
      </c>
    </row>
    <row r="1579" spans="2:65" s="1" customFormat="1" ht="31.5" customHeight="1">
      <c r="B1579" s="42"/>
      <c r="C1579" s="256" t="s">
        <v>1880</v>
      </c>
      <c r="D1579" s="256" t="s">
        <v>293</v>
      </c>
      <c r="E1579" s="257" t="s">
        <v>1881</v>
      </c>
      <c r="F1579" s="258" t="s">
        <v>1882</v>
      </c>
      <c r="G1579" s="259" t="s">
        <v>431</v>
      </c>
      <c r="H1579" s="260">
        <v>1</v>
      </c>
      <c r="I1579" s="261"/>
      <c r="J1579" s="262">
        <f>ROUND(I1579*H1579,2)</f>
        <v>0</v>
      </c>
      <c r="K1579" s="258" t="s">
        <v>21</v>
      </c>
      <c r="L1579" s="263"/>
      <c r="M1579" s="264" t="s">
        <v>21</v>
      </c>
      <c r="N1579" s="265" t="s">
        <v>40</v>
      </c>
      <c r="O1579" s="43"/>
      <c r="P1579" s="212">
        <f>O1579*H1579</f>
        <v>0</v>
      </c>
      <c r="Q1579" s="212">
        <v>0.047</v>
      </c>
      <c r="R1579" s="212">
        <f>Q1579*H1579</f>
        <v>0.047</v>
      </c>
      <c r="S1579" s="212">
        <v>0</v>
      </c>
      <c r="T1579" s="213">
        <f>S1579*H1579</f>
        <v>0</v>
      </c>
      <c r="AR1579" s="25" t="s">
        <v>355</v>
      </c>
      <c r="AT1579" s="25" t="s">
        <v>293</v>
      </c>
      <c r="AU1579" s="25" t="s">
        <v>80</v>
      </c>
      <c r="AY1579" s="25" t="s">
        <v>189</v>
      </c>
      <c r="BE1579" s="214">
        <f>IF(N1579="základní",J1579,0)</f>
        <v>0</v>
      </c>
      <c r="BF1579" s="214">
        <f>IF(N1579="snížená",J1579,0)</f>
        <v>0</v>
      </c>
      <c r="BG1579" s="214">
        <f>IF(N1579="zákl. přenesená",J1579,0)</f>
        <v>0</v>
      </c>
      <c r="BH1579" s="214">
        <f>IF(N1579="sníž. přenesená",J1579,0)</f>
        <v>0</v>
      </c>
      <c r="BI1579" s="214">
        <f>IF(N1579="nulová",J1579,0)</f>
        <v>0</v>
      </c>
      <c r="BJ1579" s="25" t="s">
        <v>76</v>
      </c>
      <c r="BK1579" s="214">
        <f>ROUND(I1579*H1579,2)</f>
        <v>0</v>
      </c>
      <c r="BL1579" s="25" t="s">
        <v>271</v>
      </c>
      <c r="BM1579" s="25" t="s">
        <v>1883</v>
      </c>
    </row>
    <row r="1580" spans="2:51" s="12" customFormat="1" ht="13.5">
      <c r="B1580" s="215"/>
      <c r="C1580" s="216"/>
      <c r="D1580" s="217" t="s">
        <v>198</v>
      </c>
      <c r="E1580" s="218" t="s">
        <v>21</v>
      </c>
      <c r="F1580" s="219" t="s">
        <v>1312</v>
      </c>
      <c r="G1580" s="216"/>
      <c r="H1580" s="220">
        <v>1</v>
      </c>
      <c r="I1580" s="221"/>
      <c r="J1580" s="216"/>
      <c r="K1580" s="216"/>
      <c r="L1580" s="222"/>
      <c r="M1580" s="223"/>
      <c r="N1580" s="224"/>
      <c r="O1580" s="224"/>
      <c r="P1580" s="224"/>
      <c r="Q1580" s="224"/>
      <c r="R1580" s="224"/>
      <c r="S1580" s="224"/>
      <c r="T1580" s="225"/>
      <c r="AT1580" s="226" t="s">
        <v>198</v>
      </c>
      <c r="AU1580" s="226" t="s">
        <v>80</v>
      </c>
      <c r="AV1580" s="12" t="s">
        <v>80</v>
      </c>
      <c r="AW1580" s="12" t="s">
        <v>33</v>
      </c>
      <c r="AX1580" s="12" t="s">
        <v>69</v>
      </c>
      <c r="AY1580" s="226" t="s">
        <v>189</v>
      </c>
    </row>
    <row r="1581" spans="2:51" s="13" customFormat="1" ht="13.5">
      <c r="B1581" s="227"/>
      <c r="C1581" s="228"/>
      <c r="D1581" s="229" t="s">
        <v>198</v>
      </c>
      <c r="E1581" s="230" t="s">
        <v>21</v>
      </c>
      <c r="F1581" s="231" t="s">
        <v>200</v>
      </c>
      <c r="G1581" s="228"/>
      <c r="H1581" s="232">
        <v>1</v>
      </c>
      <c r="I1581" s="233"/>
      <c r="J1581" s="228"/>
      <c r="K1581" s="228"/>
      <c r="L1581" s="234"/>
      <c r="M1581" s="235"/>
      <c r="N1581" s="236"/>
      <c r="O1581" s="236"/>
      <c r="P1581" s="236"/>
      <c r="Q1581" s="236"/>
      <c r="R1581" s="236"/>
      <c r="S1581" s="236"/>
      <c r="T1581" s="237"/>
      <c r="AT1581" s="238" t="s">
        <v>198</v>
      </c>
      <c r="AU1581" s="238" t="s">
        <v>80</v>
      </c>
      <c r="AV1581" s="13" t="s">
        <v>115</v>
      </c>
      <c r="AW1581" s="13" t="s">
        <v>33</v>
      </c>
      <c r="AX1581" s="13" t="s">
        <v>76</v>
      </c>
      <c r="AY1581" s="238" t="s">
        <v>189</v>
      </c>
    </row>
    <row r="1582" spans="2:65" s="1" customFormat="1" ht="22.5" customHeight="1">
      <c r="B1582" s="42"/>
      <c r="C1582" s="203" t="s">
        <v>1884</v>
      </c>
      <c r="D1582" s="203" t="s">
        <v>191</v>
      </c>
      <c r="E1582" s="204" t="s">
        <v>1885</v>
      </c>
      <c r="F1582" s="205" t="s">
        <v>1886</v>
      </c>
      <c r="G1582" s="206" t="s">
        <v>431</v>
      </c>
      <c r="H1582" s="207">
        <v>1</v>
      </c>
      <c r="I1582" s="208"/>
      <c r="J1582" s="209">
        <f>ROUND(I1582*H1582,2)</f>
        <v>0</v>
      </c>
      <c r="K1582" s="205" t="s">
        <v>195</v>
      </c>
      <c r="L1582" s="62"/>
      <c r="M1582" s="210" t="s">
        <v>21</v>
      </c>
      <c r="N1582" s="211" t="s">
        <v>40</v>
      </c>
      <c r="O1582" s="43"/>
      <c r="P1582" s="212">
        <f>O1582*H1582</f>
        <v>0</v>
      </c>
      <c r="Q1582" s="212">
        <v>0.00087</v>
      </c>
      <c r="R1582" s="212">
        <f>Q1582*H1582</f>
        <v>0.00087</v>
      </c>
      <c r="S1582" s="212">
        <v>0</v>
      </c>
      <c r="T1582" s="213">
        <f>S1582*H1582</f>
        <v>0</v>
      </c>
      <c r="AR1582" s="25" t="s">
        <v>271</v>
      </c>
      <c r="AT1582" s="25" t="s">
        <v>191</v>
      </c>
      <c r="AU1582" s="25" t="s">
        <v>80</v>
      </c>
      <c r="AY1582" s="25" t="s">
        <v>189</v>
      </c>
      <c r="BE1582" s="214">
        <f>IF(N1582="základní",J1582,0)</f>
        <v>0</v>
      </c>
      <c r="BF1582" s="214">
        <f>IF(N1582="snížená",J1582,0)</f>
        <v>0</v>
      </c>
      <c r="BG1582" s="214">
        <f>IF(N1582="zákl. přenesená",J1582,0)</f>
        <v>0</v>
      </c>
      <c r="BH1582" s="214">
        <f>IF(N1582="sníž. přenesená",J1582,0)</f>
        <v>0</v>
      </c>
      <c r="BI1582" s="214">
        <f>IF(N1582="nulová",J1582,0)</f>
        <v>0</v>
      </c>
      <c r="BJ1582" s="25" t="s">
        <v>76</v>
      </c>
      <c r="BK1582" s="214">
        <f>ROUND(I1582*H1582,2)</f>
        <v>0</v>
      </c>
      <c r="BL1582" s="25" t="s">
        <v>271</v>
      </c>
      <c r="BM1582" s="25" t="s">
        <v>1887</v>
      </c>
    </row>
    <row r="1583" spans="2:51" s="12" customFormat="1" ht="13.5">
      <c r="B1583" s="215"/>
      <c r="C1583" s="216"/>
      <c r="D1583" s="229" t="s">
        <v>198</v>
      </c>
      <c r="E1583" s="239" t="s">
        <v>21</v>
      </c>
      <c r="F1583" s="240" t="s">
        <v>1888</v>
      </c>
      <c r="G1583" s="216"/>
      <c r="H1583" s="241">
        <v>1</v>
      </c>
      <c r="I1583" s="221"/>
      <c r="J1583" s="216"/>
      <c r="K1583" s="216"/>
      <c r="L1583" s="222"/>
      <c r="M1583" s="223"/>
      <c r="N1583" s="224"/>
      <c r="O1583" s="224"/>
      <c r="P1583" s="224"/>
      <c r="Q1583" s="224"/>
      <c r="R1583" s="224"/>
      <c r="S1583" s="224"/>
      <c r="T1583" s="225"/>
      <c r="AT1583" s="226" t="s">
        <v>198</v>
      </c>
      <c r="AU1583" s="226" t="s">
        <v>80</v>
      </c>
      <c r="AV1583" s="12" t="s">
        <v>80</v>
      </c>
      <c r="AW1583" s="12" t="s">
        <v>33</v>
      </c>
      <c r="AX1583" s="12" t="s">
        <v>76</v>
      </c>
      <c r="AY1583" s="226" t="s">
        <v>189</v>
      </c>
    </row>
    <row r="1584" spans="2:65" s="1" customFormat="1" ht="22.5" customHeight="1">
      <c r="B1584" s="42"/>
      <c r="C1584" s="256" t="s">
        <v>1889</v>
      </c>
      <c r="D1584" s="256" t="s">
        <v>293</v>
      </c>
      <c r="E1584" s="257" t="s">
        <v>1890</v>
      </c>
      <c r="F1584" s="258" t="s">
        <v>1891</v>
      </c>
      <c r="G1584" s="259" t="s">
        <v>431</v>
      </c>
      <c r="H1584" s="260">
        <v>1</v>
      </c>
      <c r="I1584" s="261"/>
      <c r="J1584" s="262">
        <f>ROUND(I1584*H1584,2)</f>
        <v>0</v>
      </c>
      <c r="K1584" s="258" t="s">
        <v>21</v>
      </c>
      <c r="L1584" s="263"/>
      <c r="M1584" s="264" t="s">
        <v>21</v>
      </c>
      <c r="N1584" s="265" t="s">
        <v>40</v>
      </c>
      <c r="O1584" s="43"/>
      <c r="P1584" s="212">
        <f>O1584*H1584</f>
        <v>0</v>
      </c>
      <c r="Q1584" s="212">
        <v>0.068</v>
      </c>
      <c r="R1584" s="212">
        <f>Q1584*H1584</f>
        <v>0.068</v>
      </c>
      <c r="S1584" s="212">
        <v>0</v>
      </c>
      <c r="T1584" s="213">
        <f>S1584*H1584</f>
        <v>0</v>
      </c>
      <c r="AR1584" s="25" t="s">
        <v>355</v>
      </c>
      <c r="AT1584" s="25" t="s">
        <v>293</v>
      </c>
      <c r="AU1584" s="25" t="s">
        <v>80</v>
      </c>
      <c r="AY1584" s="25" t="s">
        <v>189</v>
      </c>
      <c r="BE1584" s="214">
        <f>IF(N1584="základní",J1584,0)</f>
        <v>0</v>
      </c>
      <c r="BF1584" s="214">
        <f>IF(N1584="snížená",J1584,0)</f>
        <v>0</v>
      </c>
      <c r="BG1584" s="214">
        <f>IF(N1584="zákl. přenesená",J1584,0)</f>
        <v>0</v>
      </c>
      <c r="BH1584" s="214">
        <f>IF(N1584="sníž. přenesená",J1584,0)</f>
        <v>0</v>
      </c>
      <c r="BI1584" s="214">
        <f>IF(N1584="nulová",J1584,0)</f>
        <v>0</v>
      </c>
      <c r="BJ1584" s="25" t="s">
        <v>76</v>
      </c>
      <c r="BK1584" s="214">
        <f>ROUND(I1584*H1584,2)</f>
        <v>0</v>
      </c>
      <c r="BL1584" s="25" t="s">
        <v>271</v>
      </c>
      <c r="BM1584" s="25" t="s">
        <v>1892</v>
      </c>
    </row>
    <row r="1585" spans="2:65" s="1" customFormat="1" ht="22.5" customHeight="1">
      <c r="B1585" s="42"/>
      <c r="C1585" s="203" t="s">
        <v>1893</v>
      </c>
      <c r="D1585" s="203" t="s">
        <v>191</v>
      </c>
      <c r="E1585" s="204" t="s">
        <v>1894</v>
      </c>
      <c r="F1585" s="205" t="s">
        <v>1895</v>
      </c>
      <c r="G1585" s="206" t="s">
        <v>431</v>
      </c>
      <c r="H1585" s="207">
        <v>1</v>
      </c>
      <c r="I1585" s="208"/>
      <c r="J1585" s="209">
        <f>ROUND(I1585*H1585,2)</f>
        <v>0</v>
      </c>
      <c r="K1585" s="205" t="s">
        <v>195</v>
      </c>
      <c r="L1585" s="62"/>
      <c r="M1585" s="210" t="s">
        <v>21</v>
      </c>
      <c r="N1585" s="211" t="s">
        <v>40</v>
      </c>
      <c r="O1585" s="43"/>
      <c r="P1585" s="212">
        <f>O1585*H1585</f>
        <v>0</v>
      </c>
      <c r="Q1585" s="212">
        <v>0.00084</v>
      </c>
      <c r="R1585" s="212">
        <f>Q1585*H1585</f>
        <v>0.00084</v>
      </c>
      <c r="S1585" s="212">
        <v>0</v>
      </c>
      <c r="T1585" s="213">
        <f>S1585*H1585</f>
        <v>0</v>
      </c>
      <c r="AR1585" s="25" t="s">
        <v>271</v>
      </c>
      <c r="AT1585" s="25" t="s">
        <v>191</v>
      </c>
      <c r="AU1585" s="25" t="s">
        <v>80</v>
      </c>
      <c r="AY1585" s="25" t="s">
        <v>189</v>
      </c>
      <c r="BE1585" s="214">
        <f>IF(N1585="základní",J1585,0)</f>
        <v>0</v>
      </c>
      <c r="BF1585" s="214">
        <f>IF(N1585="snížená",J1585,0)</f>
        <v>0</v>
      </c>
      <c r="BG1585" s="214">
        <f>IF(N1585="zákl. přenesená",J1585,0)</f>
        <v>0</v>
      </c>
      <c r="BH1585" s="214">
        <f>IF(N1585="sníž. přenesená",J1585,0)</f>
        <v>0</v>
      </c>
      <c r="BI1585" s="214">
        <f>IF(N1585="nulová",J1585,0)</f>
        <v>0</v>
      </c>
      <c r="BJ1585" s="25" t="s">
        <v>76</v>
      </c>
      <c r="BK1585" s="214">
        <f>ROUND(I1585*H1585,2)</f>
        <v>0</v>
      </c>
      <c r="BL1585" s="25" t="s">
        <v>271</v>
      </c>
      <c r="BM1585" s="25" t="s">
        <v>1896</v>
      </c>
    </row>
    <row r="1586" spans="2:51" s="12" customFormat="1" ht="13.5">
      <c r="B1586" s="215"/>
      <c r="C1586" s="216"/>
      <c r="D1586" s="229" t="s">
        <v>198</v>
      </c>
      <c r="E1586" s="239" t="s">
        <v>21</v>
      </c>
      <c r="F1586" s="240" t="s">
        <v>1897</v>
      </c>
      <c r="G1586" s="216"/>
      <c r="H1586" s="241">
        <v>1</v>
      </c>
      <c r="I1586" s="221"/>
      <c r="J1586" s="216"/>
      <c r="K1586" s="216"/>
      <c r="L1586" s="222"/>
      <c r="M1586" s="223"/>
      <c r="N1586" s="224"/>
      <c r="O1586" s="224"/>
      <c r="P1586" s="224"/>
      <c r="Q1586" s="224"/>
      <c r="R1586" s="224"/>
      <c r="S1586" s="224"/>
      <c r="T1586" s="225"/>
      <c r="AT1586" s="226" t="s">
        <v>198</v>
      </c>
      <c r="AU1586" s="226" t="s">
        <v>80</v>
      </c>
      <c r="AV1586" s="12" t="s">
        <v>80</v>
      </c>
      <c r="AW1586" s="12" t="s">
        <v>33</v>
      </c>
      <c r="AX1586" s="12" t="s">
        <v>76</v>
      </c>
      <c r="AY1586" s="226" t="s">
        <v>189</v>
      </c>
    </row>
    <row r="1587" spans="2:65" s="1" customFormat="1" ht="22.5" customHeight="1">
      <c r="B1587" s="42"/>
      <c r="C1587" s="256" t="s">
        <v>1898</v>
      </c>
      <c r="D1587" s="256" t="s">
        <v>293</v>
      </c>
      <c r="E1587" s="257" t="s">
        <v>1899</v>
      </c>
      <c r="F1587" s="258" t="s">
        <v>1900</v>
      </c>
      <c r="G1587" s="259" t="s">
        <v>431</v>
      </c>
      <c r="H1587" s="260">
        <v>1</v>
      </c>
      <c r="I1587" s="261"/>
      <c r="J1587" s="262">
        <f>ROUND(I1587*H1587,2)</f>
        <v>0</v>
      </c>
      <c r="K1587" s="258" t="s">
        <v>21</v>
      </c>
      <c r="L1587" s="263"/>
      <c r="M1587" s="264" t="s">
        <v>21</v>
      </c>
      <c r="N1587" s="265" t="s">
        <v>40</v>
      </c>
      <c r="O1587" s="43"/>
      <c r="P1587" s="212">
        <f>O1587*H1587</f>
        <v>0</v>
      </c>
      <c r="Q1587" s="212">
        <v>0.079</v>
      </c>
      <c r="R1587" s="212">
        <f>Q1587*H1587</f>
        <v>0.079</v>
      </c>
      <c r="S1587" s="212">
        <v>0</v>
      </c>
      <c r="T1587" s="213">
        <f>S1587*H1587</f>
        <v>0</v>
      </c>
      <c r="AR1587" s="25" t="s">
        <v>355</v>
      </c>
      <c r="AT1587" s="25" t="s">
        <v>293</v>
      </c>
      <c r="AU1587" s="25" t="s">
        <v>80</v>
      </c>
      <c r="AY1587" s="25" t="s">
        <v>189</v>
      </c>
      <c r="BE1587" s="214">
        <f>IF(N1587="základní",J1587,0)</f>
        <v>0</v>
      </c>
      <c r="BF1587" s="214">
        <f>IF(N1587="snížená",J1587,0)</f>
        <v>0</v>
      </c>
      <c r="BG1587" s="214">
        <f>IF(N1587="zákl. přenesená",J1587,0)</f>
        <v>0</v>
      </c>
      <c r="BH1587" s="214">
        <f>IF(N1587="sníž. přenesená",J1587,0)</f>
        <v>0</v>
      </c>
      <c r="BI1587" s="214">
        <f>IF(N1587="nulová",J1587,0)</f>
        <v>0</v>
      </c>
      <c r="BJ1587" s="25" t="s">
        <v>76</v>
      </c>
      <c r="BK1587" s="214">
        <f>ROUND(I1587*H1587,2)</f>
        <v>0</v>
      </c>
      <c r="BL1587" s="25" t="s">
        <v>271</v>
      </c>
      <c r="BM1587" s="25" t="s">
        <v>1901</v>
      </c>
    </row>
    <row r="1588" spans="2:51" s="12" customFormat="1" ht="13.5">
      <c r="B1588" s="215"/>
      <c r="C1588" s="216"/>
      <c r="D1588" s="229" t="s">
        <v>198</v>
      </c>
      <c r="E1588" s="239" t="s">
        <v>21</v>
      </c>
      <c r="F1588" s="240" t="s">
        <v>76</v>
      </c>
      <c r="G1588" s="216"/>
      <c r="H1588" s="241">
        <v>1</v>
      </c>
      <c r="I1588" s="221"/>
      <c r="J1588" s="216"/>
      <c r="K1588" s="216"/>
      <c r="L1588" s="222"/>
      <c r="M1588" s="223"/>
      <c r="N1588" s="224"/>
      <c r="O1588" s="224"/>
      <c r="P1588" s="224"/>
      <c r="Q1588" s="224"/>
      <c r="R1588" s="224"/>
      <c r="S1588" s="224"/>
      <c r="T1588" s="225"/>
      <c r="AT1588" s="226" t="s">
        <v>198</v>
      </c>
      <c r="AU1588" s="226" t="s">
        <v>80</v>
      </c>
      <c r="AV1588" s="12" t="s">
        <v>80</v>
      </c>
      <c r="AW1588" s="12" t="s">
        <v>33</v>
      </c>
      <c r="AX1588" s="12" t="s">
        <v>76</v>
      </c>
      <c r="AY1588" s="226" t="s">
        <v>189</v>
      </c>
    </row>
    <row r="1589" spans="2:65" s="1" customFormat="1" ht="22.5" customHeight="1">
      <c r="B1589" s="42"/>
      <c r="C1589" s="203" t="s">
        <v>1902</v>
      </c>
      <c r="D1589" s="203" t="s">
        <v>191</v>
      </c>
      <c r="E1589" s="204" t="s">
        <v>1903</v>
      </c>
      <c r="F1589" s="205" t="s">
        <v>1904</v>
      </c>
      <c r="G1589" s="206" t="s">
        <v>431</v>
      </c>
      <c r="H1589" s="207">
        <v>1</v>
      </c>
      <c r="I1589" s="208"/>
      <c r="J1589" s="209">
        <f>ROUND(I1589*H1589,2)</f>
        <v>0</v>
      </c>
      <c r="K1589" s="205" t="s">
        <v>195</v>
      </c>
      <c r="L1589" s="62"/>
      <c r="M1589" s="210" t="s">
        <v>21</v>
      </c>
      <c r="N1589" s="211" t="s">
        <v>40</v>
      </c>
      <c r="O1589" s="43"/>
      <c r="P1589" s="212">
        <f>O1589*H1589</f>
        <v>0</v>
      </c>
      <c r="Q1589" s="212">
        <v>0.00087</v>
      </c>
      <c r="R1589" s="212">
        <f>Q1589*H1589</f>
        <v>0.00087</v>
      </c>
      <c r="S1589" s="212">
        <v>0</v>
      </c>
      <c r="T1589" s="213">
        <f>S1589*H1589</f>
        <v>0</v>
      </c>
      <c r="AR1589" s="25" t="s">
        <v>271</v>
      </c>
      <c r="AT1589" s="25" t="s">
        <v>191</v>
      </c>
      <c r="AU1589" s="25" t="s">
        <v>80</v>
      </c>
      <c r="AY1589" s="25" t="s">
        <v>189</v>
      </c>
      <c r="BE1589" s="214">
        <f>IF(N1589="základní",J1589,0)</f>
        <v>0</v>
      </c>
      <c r="BF1589" s="214">
        <f>IF(N1589="snížená",J1589,0)</f>
        <v>0</v>
      </c>
      <c r="BG1589" s="214">
        <f>IF(N1589="zákl. přenesená",J1589,0)</f>
        <v>0</v>
      </c>
      <c r="BH1589" s="214">
        <f>IF(N1589="sníž. přenesená",J1589,0)</f>
        <v>0</v>
      </c>
      <c r="BI1589" s="214">
        <f>IF(N1589="nulová",J1589,0)</f>
        <v>0</v>
      </c>
      <c r="BJ1589" s="25" t="s">
        <v>76</v>
      </c>
      <c r="BK1589" s="214">
        <f>ROUND(I1589*H1589,2)</f>
        <v>0</v>
      </c>
      <c r="BL1589" s="25" t="s">
        <v>271</v>
      </c>
      <c r="BM1589" s="25" t="s">
        <v>1905</v>
      </c>
    </row>
    <row r="1590" spans="2:51" s="12" customFormat="1" ht="13.5">
      <c r="B1590" s="215"/>
      <c r="C1590" s="216"/>
      <c r="D1590" s="229" t="s">
        <v>198</v>
      </c>
      <c r="E1590" s="239" t="s">
        <v>21</v>
      </c>
      <c r="F1590" s="240" t="s">
        <v>1906</v>
      </c>
      <c r="G1590" s="216"/>
      <c r="H1590" s="241">
        <v>1</v>
      </c>
      <c r="I1590" s="221"/>
      <c r="J1590" s="216"/>
      <c r="K1590" s="216"/>
      <c r="L1590" s="222"/>
      <c r="M1590" s="223"/>
      <c r="N1590" s="224"/>
      <c r="O1590" s="224"/>
      <c r="P1590" s="224"/>
      <c r="Q1590" s="224"/>
      <c r="R1590" s="224"/>
      <c r="S1590" s="224"/>
      <c r="T1590" s="225"/>
      <c r="AT1590" s="226" t="s">
        <v>198</v>
      </c>
      <c r="AU1590" s="226" t="s">
        <v>80</v>
      </c>
      <c r="AV1590" s="12" t="s">
        <v>80</v>
      </c>
      <c r="AW1590" s="12" t="s">
        <v>33</v>
      </c>
      <c r="AX1590" s="12" t="s">
        <v>76</v>
      </c>
      <c r="AY1590" s="226" t="s">
        <v>189</v>
      </c>
    </row>
    <row r="1591" spans="2:65" s="1" customFormat="1" ht="31.5" customHeight="1">
      <c r="B1591" s="42"/>
      <c r="C1591" s="256" t="s">
        <v>1907</v>
      </c>
      <c r="D1591" s="256" t="s">
        <v>293</v>
      </c>
      <c r="E1591" s="257" t="s">
        <v>1908</v>
      </c>
      <c r="F1591" s="258" t="s">
        <v>1909</v>
      </c>
      <c r="G1591" s="259" t="s">
        <v>431</v>
      </c>
      <c r="H1591" s="260">
        <v>1</v>
      </c>
      <c r="I1591" s="261"/>
      <c r="J1591" s="262">
        <f>ROUND(I1591*H1591,2)</f>
        <v>0</v>
      </c>
      <c r="K1591" s="258" t="s">
        <v>21</v>
      </c>
      <c r="L1591" s="263"/>
      <c r="M1591" s="264" t="s">
        <v>21</v>
      </c>
      <c r="N1591" s="265" t="s">
        <v>40</v>
      </c>
      <c r="O1591" s="43"/>
      <c r="P1591" s="212">
        <f>O1591*H1591</f>
        <v>0</v>
      </c>
      <c r="Q1591" s="212">
        <v>0.074</v>
      </c>
      <c r="R1591" s="212">
        <f>Q1591*H1591</f>
        <v>0.074</v>
      </c>
      <c r="S1591" s="212">
        <v>0</v>
      </c>
      <c r="T1591" s="213">
        <f>S1591*H1591</f>
        <v>0</v>
      </c>
      <c r="AR1591" s="25" t="s">
        <v>355</v>
      </c>
      <c r="AT1591" s="25" t="s">
        <v>293</v>
      </c>
      <c r="AU1591" s="25" t="s">
        <v>80</v>
      </c>
      <c r="AY1591" s="25" t="s">
        <v>189</v>
      </c>
      <c r="BE1591" s="214">
        <f>IF(N1591="základní",J1591,0)</f>
        <v>0</v>
      </c>
      <c r="BF1591" s="214">
        <f>IF(N1591="snížená",J1591,0)</f>
        <v>0</v>
      </c>
      <c r="BG1591" s="214">
        <f>IF(N1591="zákl. přenesená",J1591,0)</f>
        <v>0</v>
      </c>
      <c r="BH1591" s="214">
        <f>IF(N1591="sníž. přenesená",J1591,0)</f>
        <v>0</v>
      </c>
      <c r="BI1591" s="214">
        <f>IF(N1591="nulová",J1591,0)</f>
        <v>0</v>
      </c>
      <c r="BJ1591" s="25" t="s">
        <v>76</v>
      </c>
      <c r="BK1591" s="214">
        <f>ROUND(I1591*H1591,2)</f>
        <v>0</v>
      </c>
      <c r="BL1591" s="25" t="s">
        <v>271</v>
      </c>
      <c r="BM1591" s="25" t="s">
        <v>1910</v>
      </c>
    </row>
    <row r="1592" spans="2:51" s="12" customFormat="1" ht="13.5">
      <c r="B1592" s="215"/>
      <c r="C1592" s="216"/>
      <c r="D1592" s="229" t="s">
        <v>198</v>
      </c>
      <c r="E1592" s="239" t="s">
        <v>21</v>
      </c>
      <c r="F1592" s="240" t="s">
        <v>76</v>
      </c>
      <c r="G1592" s="216"/>
      <c r="H1592" s="241">
        <v>1</v>
      </c>
      <c r="I1592" s="221"/>
      <c r="J1592" s="216"/>
      <c r="K1592" s="216"/>
      <c r="L1592" s="222"/>
      <c r="M1592" s="223"/>
      <c r="N1592" s="224"/>
      <c r="O1592" s="224"/>
      <c r="P1592" s="224"/>
      <c r="Q1592" s="224"/>
      <c r="R1592" s="224"/>
      <c r="S1592" s="224"/>
      <c r="T1592" s="225"/>
      <c r="AT1592" s="226" t="s">
        <v>198</v>
      </c>
      <c r="AU1592" s="226" t="s">
        <v>80</v>
      </c>
      <c r="AV1592" s="12" t="s">
        <v>80</v>
      </c>
      <c r="AW1592" s="12" t="s">
        <v>33</v>
      </c>
      <c r="AX1592" s="12" t="s">
        <v>76</v>
      </c>
      <c r="AY1592" s="226" t="s">
        <v>189</v>
      </c>
    </row>
    <row r="1593" spans="2:65" s="1" customFormat="1" ht="22.5" customHeight="1">
      <c r="B1593" s="42"/>
      <c r="C1593" s="203" t="s">
        <v>1911</v>
      </c>
      <c r="D1593" s="203" t="s">
        <v>191</v>
      </c>
      <c r="E1593" s="204" t="s">
        <v>1912</v>
      </c>
      <c r="F1593" s="205" t="s">
        <v>1913</v>
      </c>
      <c r="G1593" s="206" t="s">
        <v>431</v>
      </c>
      <c r="H1593" s="207">
        <v>31</v>
      </c>
      <c r="I1593" s="208"/>
      <c r="J1593" s="209">
        <f>ROUND(I1593*H1593,2)</f>
        <v>0</v>
      </c>
      <c r="K1593" s="205" t="s">
        <v>195</v>
      </c>
      <c r="L1593" s="62"/>
      <c r="M1593" s="210" t="s">
        <v>21</v>
      </c>
      <c r="N1593" s="211" t="s">
        <v>40</v>
      </c>
      <c r="O1593" s="43"/>
      <c r="P1593" s="212">
        <f>O1593*H1593</f>
        <v>0</v>
      </c>
      <c r="Q1593" s="212">
        <v>0</v>
      </c>
      <c r="R1593" s="212">
        <f>Q1593*H1593</f>
        <v>0</v>
      </c>
      <c r="S1593" s="212">
        <v>0</v>
      </c>
      <c r="T1593" s="213">
        <f>S1593*H1593</f>
        <v>0</v>
      </c>
      <c r="AR1593" s="25" t="s">
        <v>271</v>
      </c>
      <c r="AT1593" s="25" t="s">
        <v>191</v>
      </c>
      <c r="AU1593" s="25" t="s">
        <v>80</v>
      </c>
      <c r="AY1593" s="25" t="s">
        <v>189</v>
      </c>
      <c r="BE1593" s="214">
        <f>IF(N1593="základní",J1593,0)</f>
        <v>0</v>
      </c>
      <c r="BF1593" s="214">
        <f>IF(N1593="snížená",J1593,0)</f>
        <v>0</v>
      </c>
      <c r="BG1593" s="214">
        <f>IF(N1593="zákl. přenesená",J1593,0)</f>
        <v>0</v>
      </c>
      <c r="BH1593" s="214">
        <f>IF(N1593="sníž. přenesená",J1593,0)</f>
        <v>0</v>
      </c>
      <c r="BI1593" s="214">
        <f>IF(N1593="nulová",J1593,0)</f>
        <v>0</v>
      </c>
      <c r="BJ1593" s="25" t="s">
        <v>76</v>
      </c>
      <c r="BK1593" s="214">
        <f>ROUND(I1593*H1593,2)</f>
        <v>0</v>
      </c>
      <c r="BL1593" s="25" t="s">
        <v>271</v>
      </c>
      <c r="BM1593" s="25" t="s">
        <v>1914</v>
      </c>
    </row>
    <row r="1594" spans="2:51" s="12" customFormat="1" ht="13.5">
      <c r="B1594" s="215"/>
      <c r="C1594" s="216"/>
      <c r="D1594" s="217" t="s">
        <v>198</v>
      </c>
      <c r="E1594" s="218" t="s">
        <v>21</v>
      </c>
      <c r="F1594" s="219" t="s">
        <v>1915</v>
      </c>
      <c r="G1594" s="216"/>
      <c r="H1594" s="220">
        <v>16</v>
      </c>
      <c r="I1594" s="221"/>
      <c r="J1594" s="216"/>
      <c r="K1594" s="216"/>
      <c r="L1594" s="222"/>
      <c r="M1594" s="223"/>
      <c r="N1594" s="224"/>
      <c r="O1594" s="224"/>
      <c r="P1594" s="224"/>
      <c r="Q1594" s="224"/>
      <c r="R1594" s="224"/>
      <c r="S1594" s="224"/>
      <c r="T1594" s="225"/>
      <c r="AT1594" s="226" t="s">
        <v>198</v>
      </c>
      <c r="AU1594" s="226" t="s">
        <v>80</v>
      </c>
      <c r="AV1594" s="12" t="s">
        <v>80</v>
      </c>
      <c r="AW1594" s="12" t="s">
        <v>33</v>
      </c>
      <c r="AX1594" s="12" t="s">
        <v>69</v>
      </c>
      <c r="AY1594" s="226" t="s">
        <v>189</v>
      </c>
    </row>
    <row r="1595" spans="2:51" s="12" customFormat="1" ht="13.5">
      <c r="B1595" s="215"/>
      <c r="C1595" s="216"/>
      <c r="D1595" s="217" t="s">
        <v>198</v>
      </c>
      <c r="E1595" s="218" t="s">
        <v>21</v>
      </c>
      <c r="F1595" s="219" t="s">
        <v>1916</v>
      </c>
      <c r="G1595" s="216"/>
      <c r="H1595" s="220">
        <v>11</v>
      </c>
      <c r="I1595" s="221"/>
      <c r="J1595" s="216"/>
      <c r="K1595" s="216"/>
      <c r="L1595" s="222"/>
      <c r="M1595" s="223"/>
      <c r="N1595" s="224"/>
      <c r="O1595" s="224"/>
      <c r="P1595" s="224"/>
      <c r="Q1595" s="224"/>
      <c r="R1595" s="224"/>
      <c r="S1595" s="224"/>
      <c r="T1595" s="225"/>
      <c r="AT1595" s="226" t="s">
        <v>198</v>
      </c>
      <c r="AU1595" s="226" t="s">
        <v>80</v>
      </c>
      <c r="AV1595" s="12" t="s">
        <v>80</v>
      </c>
      <c r="AW1595" s="12" t="s">
        <v>33</v>
      </c>
      <c r="AX1595" s="12" t="s">
        <v>69</v>
      </c>
      <c r="AY1595" s="226" t="s">
        <v>189</v>
      </c>
    </row>
    <row r="1596" spans="2:51" s="12" customFormat="1" ht="13.5">
      <c r="B1596" s="215"/>
      <c r="C1596" s="216"/>
      <c r="D1596" s="217" t="s">
        <v>198</v>
      </c>
      <c r="E1596" s="218" t="s">
        <v>21</v>
      </c>
      <c r="F1596" s="219" t="s">
        <v>1917</v>
      </c>
      <c r="G1596" s="216"/>
      <c r="H1596" s="220">
        <v>4</v>
      </c>
      <c r="I1596" s="221"/>
      <c r="J1596" s="216"/>
      <c r="K1596" s="216"/>
      <c r="L1596" s="222"/>
      <c r="M1596" s="223"/>
      <c r="N1596" s="224"/>
      <c r="O1596" s="224"/>
      <c r="P1596" s="224"/>
      <c r="Q1596" s="224"/>
      <c r="R1596" s="224"/>
      <c r="S1596" s="224"/>
      <c r="T1596" s="225"/>
      <c r="AT1596" s="226" t="s">
        <v>198</v>
      </c>
      <c r="AU1596" s="226" t="s">
        <v>80</v>
      </c>
      <c r="AV1596" s="12" t="s">
        <v>80</v>
      </c>
      <c r="AW1596" s="12" t="s">
        <v>33</v>
      </c>
      <c r="AX1596" s="12" t="s">
        <v>69</v>
      </c>
      <c r="AY1596" s="226" t="s">
        <v>189</v>
      </c>
    </row>
    <row r="1597" spans="2:51" s="13" customFormat="1" ht="13.5">
      <c r="B1597" s="227"/>
      <c r="C1597" s="228"/>
      <c r="D1597" s="229" t="s">
        <v>198</v>
      </c>
      <c r="E1597" s="230" t="s">
        <v>21</v>
      </c>
      <c r="F1597" s="231" t="s">
        <v>200</v>
      </c>
      <c r="G1597" s="228"/>
      <c r="H1597" s="232">
        <v>31</v>
      </c>
      <c r="I1597" s="233"/>
      <c r="J1597" s="228"/>
      <c r="K1597" s="228"/>
      <c r="L1597" s="234"/>
      <c r="M1597" s="235"/>
      <c r="N1597" s="236"/>
      <c r="O1597" s="236"/>
      <c r="P1597" s="236"/>
      <c r="Q1597" s="236"/>
      <c r="R1597" s="236"/>
      <c r="S1597" s="236"/>
      <c r="T1597" s="237"/>
      <c r="AT1597" s="238" t="s">
        <v>198</v>
      </c>
      <c r="AU1597" s="238" t="s">
        <v>80</v>
      </c>
      <c r="AV1597" s="13" t="s">
        <v>115</v>
      </c>
      <c r="AW1597" s="13" t="s">
        <v>33</v>
      </c>
      <c r="AX1597" s="13" t="s">
        <v>76</v>
      </c>
      <c r="AY1597" s="238" t="s">
        <v>189</v>
      </c>
    </row>
    <row r="1598" spans="2:65" s="1" customFormat="1" ht="22.5" customHeight="1">
      <c r="B1598" s="42"/>
      <c r="C1598" s="203" t="s">
        <v>1918</v>
      </c>
      <c r="D1598" s="203" t="s">
        <v>191</v>
      </c>
      <c r="E1598" s="204" t="s">
        <v>1919</v>
      </c>
      <c r="F1598" s="205" t="s">
        <v>1920</v>
      </c>
      <c r="G1598" s="206" t="s">
        <v>431</v>
      </c>
      <c r="H1598" s="207">
        <v>2</v>
      </c>
      <c r="I1598" s="208"/>
      <c r="J1598" s="209">
        <f>ROUND(I1598*H1598,2)</f>
        <v>0</v>
      </c>
      <c r="K1598" s="205" t="s">
        <v>195</v>
      </c>
      <c r="L1598" s="62"/>
      <c r="M1598" s="210" t="s">
        <v>21</v>
      </c>
      <c r="N1598" s="211" t="s">
        <v>40</v>
      </c>
      <c r="O1598" s="43"/>
      <c r="P1598" s="212">
        <f>O1598*H1598</f>
        <v>0</v>
      </c>
      <c r="Q1598" s="212">
        <v>0</v>
      </c>
      <c r="R1598" s="212">
        <f>Q1598*H1598</f>
        <v>0</v>
      </c>
      <c r="S1598" s="212">
        <v>0</v>
      </c>
      <c r="T1598" s="213">
        <f>S1598*H1598</f>
        <v>0</v>
      </c>
      <c r="AR1598" s="25" t="s">
        <v>271</v>
      </c>
      <c r="AT1598" s="25" t="s">
        <v>191</v>
      </c>
      <c r="AU1598" s="25" t="s">
        <v>80</v>
      </c>
      <c r="AY1598" s="25" t="s">
        <v>189</v>
      </c>
      <c r="BE1598" s="214">
        <f>IF(N1598="základní",J1598,0)</f>
        <v>0</v>
      </c>
      <c r="BF1598" s="214">
        <f>IF(N1598="snížená",J1598,0)</f>
        <v>0</v>
      </c>
      <c r="BG1598" s="214">
        <f>IF(N1598="zákl. přenesená",J1598,0)</f>
        <v>0</v>
      </c>
      <c r="BH1598" s="214">
        <f>IF(N1598="sníž. přenesená",J1598,0)</f>
        <v>0</v>
      </c>
      <c r="BI1598" s="214">
        <f>IF(N1598="nulová",J1598,0)</f>
        <v>0</v>
      </c>
      <c r="BJ1598" s="25" t="s">
        <v>76</v>
      </c>
      <c r="BK1598" s="214">
        <f>ROUND(I1598*H1598,2)</f>
        <v>0</v>
      </c>
      <c r="BL1598" s="25" t="s">
        <v>271</v>
      </c>
      <c r="BM1598" s="25" t="s">
        <v>1921</v>
      </c>
    </row>
    <row r="1599" spans="2:51" s="12" customFormat="1" ht="13.5">
      <c r="B1599" s="215"/>
      <c r="C1599" s="216"/>
      <c r="D1599" s="217" t="s">
        <v>198</v>
      </c>
      <c r="E1599" s="218" t="s">
        <v>21</v>
      </c>
      <c r="F1599" s="219" t="s">
        <v>1922</v>
      </c>
      <c r="G1599" s="216"/>
      <c r="H1599" s="220">
        <v>4</v>
      </c>
      <c r="I1599" s="221"/>
      <c r="J1599" s="216"/>
      <c r="K1599" s="216"/>
      <c r="L1599" s="222"/>
      <c r="M1599" s="223"/>
      <c r="N1599" s="224"/>
      <c r="O1599" s="224"/>
      <c r="P1599" s="224"/>
      <c r="Q1599" s="224"/>
      <c r="R1599" s="224"/>
      <c r="S1599" s="224"/>
      <c r="T1599" s="225"/>
      <c r="AT1599" s="226" t="s">
        <v>198</v>
      </c>
      <c r="AU1599" s="226" t="s">
        <v>80</v>
      </c>
      <c r="AV1599" s="12" t="s">
        <v>80</v>
      </c>
      <c r="AW1599" s="12" t="s">
        <v>33</v>
      </c>
      <c r="AX1599" s="12" t="s">
        <v>69</v>
      </c>
      <c r="AY1599" s="226" t="s">
        <v>189</v>
      </c>
    </row>
    <row r="1600" spans="2:51" s="12" customFormat="1" ht="13.5">
      <c r="B1600" s="215"/>
      <c r="C1600" s="216"/>
      <c r="D1600" s="229" t="s">
        <v>198</v>
      </c>
      <c r="E1600" s="239" t="s">
        <v>21</v>
      </c>
      <c r="F1600" s="240" t="s">
        <v>1923</v>
      </c>
      <c r="G1600" s="216"/>
      <c r="H1600" s="241">
        <v>2</v>
      </c>
      <c r="I1600" s="221"/>
      <c r="J1600" s="216"/>
      <c r="K1600" s="216"/>
      <c r="L1600" s="222"/>
      <c r="M1600" s="223"/>
      <c r="N1600" s="224"/>
      <c r="O1600" s="224"/>
      <c r="P1600" s="224"/>
      <c r="Q1600" s="224"/>
      <c r="R1600" s="224"/>
      <c r="S1600" s="224"/>
      <c r="T1600" s="225"/>
      <c r="AT1600" s="226" t="s">
        <v>198</v>
      </c>
      <c r="AU1600" s="226" t="s">
        <v>80</v>
      </c>
      <c r="AV1600" s="12" t="s">
        <v>80</v>
      </c>
      <c r="AW1600" s="12" t="s">
        <v>33</v>
      </c>
      <c r="AX1600" s="12" t="s">
        <v>76</v>
      </c>
      <c r="AY1600" s="226" t="s">
        <v>189</v>
      </c>
    </row>
    <row r="1601" spans="2:65" s="1" customFormat="1" ht="22.5" customHeight="1">
      <c r="B1601" s="42"/>
      <c r="C1601" s="203" t="s">
        <v>1924</v>
      </c>
      <c r="D1601" s="203" t="s">
        <v>191</v>
      </c>
      <c r="E1601" s="204" t="s">
        <v>1925</v>
      </c>
      <c r="F1601" s="205" t="s">
        <v>1926</v>
      </c>
      <c r="G1601" s="206" t="s">
        <v>431</v>
      </c>
      <c r="H1601" s="207">
        <v>2</v>
      </c>
      <c r="I1601" s="208"/>
      <c r="J1601" s="209">
        <f>ROUND(I1601*H1601,2)</f>
        <v>0</v>
      </c>
      <c r="K1601" s="205" t="s">
        <v>195</v>
      </c>
      <c r="L1601" s="62"/>
      <c r="M1601" s="210" t="s">
        <v>21</v>
      </c>
      <c r="N1601" s="211" t="s">
        <v>40</v>
      </c>
      <c r="O1601" s="43"/>
      <c r="P1601" s="212">
        <f>O1601*H1601</f>
        <v>0</v>
      </c>
      <c r="Q1601" s="212">
        <v>0</v>
      </c>
      <c r="R1601" s="212">
        <f>Q1601*H1601</f>
        <v>0</v>
      </c>
      <c r="S1601" s="212">
        <v>0</v>
      </c>
      <c r="T1601" s="213">
        <f>S1601*H1601</f>
        <v>0</v>
      </c>
      <c r="AR1601" s="25" t="s">
        <v>271</v>
      </c>
      <c r="AT1601" s="25" t="s">
        <v>191</v>
      </c>
      <c r="AU1601" s="25" t="s">
        <v>80</v>
      </c>
      <c r="AY1601" s="25" t="s">
        <v>189</v>
      </c>
      <c r="BE1601" s="214">
        <f>IF(N1601="základní",J1601,0)</f>
        <v>0</v>
      </c>
      <c r="BF1601" s="214">
        <f>IF(N1601="snížená",J1601,0)</f>
        <v>0</v>
      </c>
      <c r="BG1601" s="214">
        <f>IF(N1601="zákl. přenesená",J1601,0)</f>
        <v>0</v>
      </c>
      <c r="BH1601" s="214">
        <f>IF(N1601="sníž. přenesená",J1601,0)</f>
        <v>0</v>
      </c>
      <c r="BI1601" s="214">
        <f>IF(N1601="nulová",J1601,0)</f>
        <v>0</v>
      </c>
      <c r="BJ1601" s="25" t="s">
        <v>76</v>
      </c>
      <c r="BK1601" s="214">
        <f>ROUND(I1601*H1601,2)</f>
        <v>0</v>
      </c>
      <c r="BL1601" s="25" t="s">
        <v>271</v>
      </c>
      <c r="BM1601" s="25" t="s">
        <v>1927</v>
      </c>
    </row>
    <row r="1602" spans="2:51" s="12" customFormat="1" ht="13.5">
      <c r="B1602" s="215"/>
      <c r="C1602" s="216"/>
      <c r="D1602" s="229" t="s">
        <v>198</v>
      </c>
      <c r="E1602" s="239" t="s">
        <v>21</v>
      </c>
      <c r="F1602" s="240" t="s">
        <v>1928</v>
      </c>
      <c r="G1602" s="216"/>
      <c r="H1602" s="241">
        <v>2</v>
      </c>
      <c r="I1602" s="221"/>
      <c r="J1602" s="216"/>
      <c r="K1602" s="216"/>
      <c r="L1602" s="222"/>
      <c r="M1602" s="223"/>
      <c r="N1602" s="224"/>
      <c r="O1602" s="224"/>
      <c r="P1602" s="224"/>
      <c r="Q1602" s="224"/>
      <c r="R1602" s="224"/>
      <c r="S1602" s="224"/>
      <c r="T1602" s="225"/>
      <c r="AT1602" s="226" t="s">
        <v>198</v>
      </c>
      <c r="AU1602" s="226" t="s">
        <v>80</v>
      </c>
      <c r="AV1602" s="12" t="s">
        <v>80</v>
      </c>
      <c r="AW1602" s="12" t="s">
        <v>33</v>
      </c>
      <c r="AX1602" s="12" t="s">
        <v>76</v>
      </c>
      <c r="AY1602" s="226" t="s">
        <v>189</v>
      </c>
    </row>
    <row r="1603" spans="2:65" s="1" customFormat="1" ht="22.5" customHeight="1">
      <c r="B1603" s="42"/>
      <c r="C1603" s="256" t="s">
        <v>1929</v>
      </c>
      <c r="D1603" s="256" t="s">
        <v>293</v>
      </c>
      <c r="E1603" s="257" t="s">
        <v>1930</v>
      </c>
      <c r="F1603" s="258" t="s">
        <v>1931</v>
      </c>
      <c r="G1603" s="259" t="s">
        <v>235</v>
      </c>
      <c r="H1603" s="260">
        <v>44.5</v>
      </c>
      <c r="I1603" s="261"/>
      <c r="J1603" s="262">
        <f>ROUND(I1603*H1603,2)</f>
        <v>0</v>
      </c>
      <c r="K1603" s="258" t="s">
        <v>195</v>
      </c>
      <c r="L1603" s="263"/>
      <c r="M1603" s="264" t="s">
        <v>21</v>
      </c>
      <c r="N1603" s="265" t="s">
        <v>40</v>
      </c>
      <c r="O1603" s="43"/>
      <c r="P1603" s="212">
        <f>O1603*H1603</f>
        <v>0</v>
      </c>
      <c r="Q1603" s="212">
        <v>0.003</v>
      </c>
      <c r="R1603" s="212">
        <f>Q1603*H1603</f>
        <v>0.1335</v>
      </c>
      <c r="S1603" s="212">
        <v>0</v>
      </c>
      <c r="T1603" s="213">
        <f>S1603*H1603</f>
        <v>0</v>
      </c>
      <c r="AR1603" s="25" t="s">
        <v>355</v>
      </c>
      <c r="AT1603" s="25" t="s">
        <v>293</v>
      </c>
      <c r="AU1603" s="25" t="s">
        <v>80</v>
      </c>
      <c r="AY1603" s="25" t="s">
        <v>189</v>
      </c>
      <c r="BE1603" s="214">
        <f>IF(N1603="základní",J1603,0)</f>
        <v>0</v>
      </c>
      <c r="BF1603" s="214">
        <f>IF(N1603="snížená",J1603,0)</f>
        <v>0</v>
      </c>
      <c r="BG1603" s="214">
        <f>IF(N1603="zákl. přenesená",J1603,0)</f>
        <v>0</v>
      </c>
      <c r="BH1603" s="214">
        <f>IF(N1603="sníž. přenesená",J1603,0)</f>
        <v>0</v>
      </c>
      <c r="BI1603" s="214">
        <f>IF(N1603="nulová",J1603,0)</f>
        <v>0</v>
      </c>
      <c r="BJ1603" s="25" t="s">
        <v>76</v>
      </c>
      <c r="BK1603" s="214">
        <f>ROUND(I1603*H1603,2)</f>
        <v>0</v>
      </c>
      <c r="BL1603" s="25" t="s">
        <v>271</v>
      </c>
      <c r="BM1603" s="25" t="s">
        <v>1932</v>
      </c>
    </row>
    <row r="1604" spans="2:51" s="12" customFormat="1" ht="13.5">
      <c r="B1604" s="215"/>
      <c r="C1604" s="216"/>
      <c r="D1604" s="229" t="s">
        <v>198</v>
      </c>
      <c r="E1604" s="239" t="s">
        <v>21</v>
      </c>
      <c r="F1604" s="240" t="s">
        <v>1933</v>
      </c>
      <c r="G1604" s="216"/>
      <c r="H1604" s="241">
        <v>44.5</v>
      </c>
      <c r="I1604" s="221"/>
      <c r="J1604" s="216"/>
      <c r="K1604" s="216"/>
      <c r="L1604" s="222"/>
      <c r="M1604" s="223"/>
      <c r="N1604" s="224"/>
      <c r="O1604" s="224"/>
      <c r="P1604" s="224"/>
      <c r="Q1604" s="224"/>
      <c r="R1604" s="224"/>
      <c r="S1604" s="224"/>
      <c r="T1604" s="225"/>
      <c r="AT1604" s="226" t="s">
        <v>198</v>
      </c>
      <c r="AU1604" s="226" t="s">
        <v>80</v>
      </c>
      <c r="AV1604" s="12" t="s">
        <v>80</v>
      </c>
      <c r="AW1604" s="12" t="s">
        <v>33</v>
      </c>
      <c r="AX1604" s="12" t="s">
        <v>76</v>
      </c>
      <c r="AY1604" s="226" t="s">
        <v>189</v>
      </c>
    </row>
    <row r="1605" spans="2:65" s="1" customFormat="1" ht="22.5" customHeight="1">
      <c r="B1605" s="42"/>
      <c r="C1605" s="203" t="s">
        <v>1934</v>
      </c>
      <c r="D1605" s="203" t="s">
        <v>191</v>
      </c>
      <c r="E1605" s="204" t="s">
        <v>1935</v>
      </c>
      <c r="F1605" s="205" t="s">
        <v>1936</v>
      </c>
      <c r="G1605" s="206" t="s">
        <v>284</v>
      </c>
      <c r="H1605" s="207">
        <v>4.164</v>
      </c>
      <c r="I1605" s="208"/>
      <c r="J1605" s="209">
        <f>ROUND(I1605*H1605,2)</f>
        <v>0</v>
      </c>
      <c r="K1605" s="205" t="s">
        <v>195</v>
      </c>
      <c r="L1605" s="62"/>
      <c r="M1605" s="210" t="s">
        <v>21</v>
      </c>
      <c r="N1605" s="211" t="s">
        <v>40</v>
      </c>
      <c r="O1605" s="43"/>
      <c r="P1605" s="212">
        <f>O1605*H1605</f>
        <v>0</v>
      </c>
      <c r="Q1605" s="212">
        <v>0</v>
      </c>
      <c r="R1605" s="212">
        <f>Q1605*H1605</f>
        <v>0</v>
      </c>
      <c r="S1605" s="212">
        <v>0</v>
      </c>
      <c r="T1605" s="213">
        <f>S1605*H1605</f>
        <v>0</v>
      </c>
      <c r="AR1605" s="25" t="s">
        <v>271</v>
      </c>
      <c r="AT1605" s="25" t="s">
        <v>191</v>
      </c>
      <c r="AU1605" s="25" t="s">
        <v>80</v>
      </c>
      <c r="AY1605" s="25" t="s">
        <v>189</v>
      </c>
      <c r="BE1605" s="214">
        <f>IF(N1605="základní",J1605,0)</f>
        <v>0</v>
      </c>
      <c r="BF1605" s="214">
        <f>IF(N1605="snížená",J1605,0)</f>
        <v>0</v>
      </c>
      <c r="BG1605" s="214">
        <f>IF(N1605="zákl. přenesená",J1605,0)</f>
        <v>0</v>
      </c>
      <c r="BH1605" s="214">
        <f>IF(N1605="sníž. přenesená",J1605,0)</f>
        <v>0</v>
      </c>
      <c r="BI1605" s="214">
        <f>IF(N1605="nulová",J1605,0)</f>
        <v>0</v>
      </c>
      <c r="BJ1605" s="25" t="s">
        <v>76</v>
      </c>
      <c r="BK1605" s="214">
        <f>ROUND(I1605*H1605,2)</f>
        <v>0</v>
      </c>
      <c r="BL1605" s="25" t="s">
        <v>271</v>
      </c>
      <c r="BM1605" s="25" t="s">
        <v>1937</v>
      </c>
    </row>
    <row r="1606" spans="2:63" s="11" customFormat="1" ht="29.85" customHeight="1">
      <c r="B1606" s="186"/>
      <c r="C1606" s="187"/>
      <c r="D1606" s="200" t="s">
        <v>68</v>
      </c>
      <c r="E1606" s="201" t="s">
        <v>1938</v>
      </c>
      <c r="F1606" s="201" t="s">
        <v>1939</v>
      </c>
      <c r="G1606" s="187"/>
      <c r="H1606" s="187"/>
      <c r="I1606" s="190"/>
      <c r="J1606" s="202">
        <f>BK1606</f>
        <v>0</v>
      </c>
      <c r="K1606" s="187"/>
      <c r="L1606" s="192"/>
      <c r="M1606" s="193"/>
      <c r="N1606" s="194"/>
      <c r="O1606" s="194"/>
      <c r="P1606" s="195">
        <f>SUM(P1607:P1683)</f>
        <v>0</v>
      </c>
      <c r="Q1606" s="194"/>
      <c r="R1606" s="195">
        <f>SUM(R1607:R1683)</f>
        <v>1.00758</v>
      </c>
      <c r="S1606" s="194"/>
      <c r="T1606" s="196">
        <f>SUM(T1607:T1683)</f>
        <v>0</v>
      </c>
      <c r="AR1606" s="197" t="s">
        <v>80</v>
      </c>
      <c r="AT1606" s="198" t="s">
        <v>68</v>
      </c>
      <c r="AU1606" s="198" t="s">
        <v>76</v>
      </c>
      <c r="AY1606" s="197" t="s">
        <v>189</v>
      </c>
      <c r="BK1606" s="199">
        <f>SUM(BK1607:BK1683)</f>
        <v>0</v>
      </c>
    </row>
    <row r="1607" spans="2:65" s="1" customFormat="1" ht="22.5" customHeight="1">
      <c r="B1607" s="42"/>
      <c r="C1607" s="203" t="s">
        <v>1940</v>
      </c>
      <c r="D1607" s="203" t="s">
        <v>191</v>
      </c>
      <c r="E1607" s="204" t="s">
        <v>1941</v>
      </c>
      <c r="F1607" s="205" t="s">
        <v>1942</v>
      </c>
      <c r="G1607" s="206" t="s">
        <v>1755</v>
      </c>
      <c r="H1607" s="207">
        <v>1</v>
      </c>
      <c r="I1607" s="208"/>
      <c r="J1607" s="209">
        <f>ROUND(I1607*H1607,2)</f>
        <v>0</v>
      </c>
      <c r="K1607" s="205" t="s">
        <v>21</v>
      </c>
      <c r="L1607" s="62"/>
      <c r="M1607" s="210" t="s">
        <v>21</v>
      </c>
      <c r="N1607" s="211" t="s">
        <v>40</v>
      </c>
      <c r="O1607" s="43"/>
      <c r="P1607" s="212">
        <f>O1607*H1607</f>
        <v>0</v>
      </c>
      <c r="Q1607" s="212">
        <v>0</v>
      </c>
      <c r="R1607" s="212">
        <f>Q1607*H1607</f>
        <v>0</v>
      </c>
      <c r="S1607" s="212">
        <v>0</v>
      </c>
      <c r="T1607" s="213">
        <f>S1607*H1607</f>
        <v>0</v>
      </c>
      <c r="AR1607" s="25" t="s">
        <v>271</v>
      </c>
      <c r="AT1607" s="25" t="s">
        <v>191</v>
      </c>
      <c r="AU1607" s="25" t="s">
        <v>80</v>
      </c>
      <c r="AY1607" s="25" t="s">
        <v>189</v>
      </c>
      <c r="BE1607" s="214">
        <f>IF(N1607="základní",J1607,0)</f>
        <v>0</v>
      </c>
      <c r="BF1607" s="214">
        <f>IF(N1607="snížená",J1607,0)</f>
        <v>0</v>
      </c>
      <c r="BG1607" s="214">
        <f>IF(N1607="zákl. přenesená",J1607,0)</f>
        <v>0</v>
      </c>
      <c r="BH1607" s="214">
        <f>IF(N1607="sníž. přenesená",J1607,0)</f>
        <v>0</v>
      </c>
      <c r="BI1607" s="214">
        <f>IF(N1607="nulová",J1607,0)</f>
        <v>0</v>
      </c>
      <c r="BJ1607" s="25" t="s">
        <v>76</v>
      </c>
      <c r="BK1607" s="214">
        <f>ROUND(I1607*H1607,2)</f>
        <v>0</v>
      </c>
      <c r="BL1607" s="25" t="s">
        <v>271</v>
      </c>
      <c r="BM1607" s="25" t="s">
        <v>1943</v>
      </c>
    </row>
    <row r="1608" spans="2:51" s="12" customFormat="1" ht="13.5">
      <c r="B1608" s="215"/>
      <c r="C1608" s="216"/>
      <c r="D1608" s="229" t="s">
        <v>198</v>
      </c>
      <c r="E1608" s="239" t="s">
        <v>21</v>
      </c>
      <c r="F1608" s="240" t="s">
        <v>76</v>
      </c>
      <c r="G1608" s="216"/>
      <c r="H1608" s="241">
        <v>1</v>
      </c>
      <c r="I1608" s="221"/>
      <c r="J1608" s="216"/>
      <c r="K1608" s="216"/>
      <c r="L1608" s="222"/>
      <c r="M1608" s="223"/>
      <c r="N1608" s="224"/>
      <c r="O1608" s="224"/>
      <c r="P1608" s="224"/>
      <c r="Q1608" s="224"/>
      <c r="R1608" s="224"/>
      <c r="S1608" s="224"/>
      <c r="T1608" s="225"/>
      <c r="AT1608" s="226" t="s">
        <v>198</v>
      </c>
      <c r="AU1608" s="226" t="s">
        <v>80</v>
      </c>
      <c r="AV1608" s="12" t="s">
        <v>80</v>
      </c>
      <c r="AW1608" s="12" t="s">
        <v>33</v>
      </c>
      <c r="AX1608" s="12" t="s">
        <v>76</v>
      </c>
      <c r="AY1608" s="226" t="s">
        <v>189</v>
      </c>
    </row>
    <row r="1609" spans="2:65" s="1" customFormat="1" ht="22.5" customHeight="1">
      <c r="B1609" s="42"/>
      <c r="C1609" s="203" t="s">
        <v>1944</v>
      </c>
      <c r="D1609" s="203" t="s">
        <v>191</v>
      </c>
      <c r="E1609" s="204" t="s">
        <v>1945</v>
      </c>
      <c r="F1609" s="205" t="s">
        <v>1946</v>
      </c>
      <c r="G1609" s="206" t="s">
        <v>1755</v>
      </c>
      <c r="H1609" s="207">
        <v>1</v>
      </c>
      <c r="I1609" s="208"/>
      <c r="J1609" s="209">
        <f>ROUND(I1609*H1609,2)</f>
        <v>0</v>
      </c>
      <c r="K1609" s="205" t="s">
        <v>21</v>
      </c>
      <c r="L1609" s="62"/>
      <c r="M1609" s="210" t="s">
        <v>21</v>
      </c>
      <c r="N1609" s="211" t="s">
        <v>40</v>
      </c>
      <c r="O1609" s="43"/>
      <c r="P1609" s="212">
        <f>O1609*H1609</f>
        <v>0</v>
      </c>
      <c r="Q1609" s="212">
        <v>0</v>
      </c>
      <c r="R1609" s="212">
        <f>Q1609*H1609</f>
        <v>0</v>
      </c>
      <c r="S1609" s="212">
        <v>0</v>
      </c>
      <c r="T1609" s="213">
        <f>S1609*H1609</f>
        <v>0</v>
      </c>
      <c r="AR1609" s="25" t="s">
        <v>271</v>
      </c>
      <c r="AT1609" s="25" t="s">
        <v>191</v>
      </c>
      <c r="AU1609" s="25" t="s">
        <v>80</v>
      </c>
      <c r="AY1609" s="25" t="s">
        <v>189</v>
      </c>
      <c r="BE1609" s="214">
        <f>IF(N1609="základní",J1609,0)</f>
        <v>0</v>
      </c>
      <c r="BF1609" s="214">
        <f>IF(N1609="snížená",J1609,0)</f>
        <v>0</v>
      </c>
      <c r="BG1609" s="214">
        <f>IF(N1609="zákl. přenesená",J1609,0)</f>
        <v>0</v>
      </c>
      <c r="BH1609" s="214">
        <f>IF(N1609="sníž. přenesená",J1609,0)</f>
        <v>0</v>
      </c>
      <c r="BI1609" s="214">
        <f>IF(N1609="nulová",J1609,0)</f>
        <v>0</v>
      </c>
      <c r="BJ1609" s="25" t="s">
        <v>76</v>
      </c>
      <c r="BK1609" s="214">
        <f>ROUND(I1609*H1609,2)</f>
        <v>0</v>
      </c>
      <c r="BL1609" s="25" t="s">
        <v>271</v>
      </c>
      <c r="BM1609" s="25" t="s">
        <v>1947</v>
      </c>
    </row>
    <row r="1610" spans="2:51" s="12" customFormat="1" ht="13.5">
      <c r="B1610" s="215"/>
      <c r="C1610" s="216"/>
      <c r="D1610" s="229" t="s">
        <v>198</v>
      </c>
      <c r="E1610" s="239" t="s">
        <v>21</v>
      </c>
      <c r="F1610" s="240" t="s">
        <v>1948</v>
      </c>
      <c r="G1610" s="216"/>
      <c r="H1610" s="241">
        <v>1</v>
      </c>
      <c r="I1610" s="221"/>
      <c r="J1610" s="216"/>
      <c r="K1610" s="216"/>
      <c r="L1610" s="222"/>
      <c r="M1610" s="223"/>
      <c r="N1610" s="224"/>
      <c r="O1610" s="224"/>
      <c r="P1610" s="224"/>
      <c r="Q1610" s="224"/>
      <c r="R1610" s="224"/>
      <c r="S1610" s="224"/>
      <c r="T1610" s="225"/>
      <c r="AT1610" s="226" t="s">
        <v>198</v>
      </c>
      <c r="AU1610" s="226" t="s">
        <v>80</v>
      </c>
      <c r="AV1610" s="12" t="s">
        <v>80</v>
      </c>
      <c r="AW1610" s="12" t="s">
        <v>33</v>
      </c>
      <c r="AX1610" s="12" t="s">
        <v>76</v>
      </c>
      <c r="AY1610" s="226" t="s">
        <v>189</v>
      </c>
    </row>
    <row r="1611" spans="2:65" s="1" customFormat="1" ht="22.5" customHeight="1">
      <c r="B1611" s="42"/>
      <c r="C1611" s="203" t="s">
        <v>1949</v>
      </c>
      <c r="D1611" s="203" t="s">
        <v>191</v>
      </c>
      <c r="E1611" s="204" t="s">
        <v>1950</v>
      </c>
      <c r="F1611" s="205" t="s">
        <v>1951</v>
      </c>
      <c r="G1611" s="206" t="s">
        <v>1755</v>
      </c>
      <c r="H1611" s="207">
        <v>1</v>
      </c>
      <c r="I1611" s="208"/>
      <c r="J1611" s="209">
        <f>ROUND(I1611*H1611,2)</f>
        <v>0</v>
      </c>
      <c r="K1611" s="205" t="s">
        <v>21</v>
      </c>
      <c r="L1611" s="62"/>
      <c r="M1611" s="210" t="s">
        <v>21</v>
      </c>
      <c r="N1611" s="211" t="s">
        <v>40</v>
      </c>
      <c r="O1611" s="43"/>
      <c r="P1611" s="212">
        <f>O1611*H1611</f>
        <v>0</v>
      </c>
      <c r="Q1611" s="212">
        <v>0</v>
      </c>
      <c r="R1611" s="212">
        <f>Q1611*H1611</f>
        <v>0</v>
      </c>
      <c r="S1611" s="212">
        <v>0</v>
      </c>
      <c r="T1611" s="213">
        <f>S1611*H1611</f>
        <v>0</v>
      </c>
      <c r="AR1611" s="25" t="s">
        <v>271</v>
      </c>
      <c r="AT1611" s="25" t="s">
        <v>191</v>
      </c>
      <c r="AU1611" s="25" t="s">
        <v>80</v>
      </c>
      <c r="AY1611" s="25" t="s">
        <v>189</v>
      </c>
      <c r="BE1611" s="214">
        <f>IF(N1611="základní",J1611,0)</f>
        <v>0</v>
      </c>
      <c r="BF1611" s="214">
        <f>IF(N1611="snížená",J1611,0)</f>
        <v>0</v>
      </c>
      <c r="BG1611" s="214">
        <f>IF(N1611="zákl. přenesená",J1611,0)</f>
        <v>0</v>
      </c>
      <c r="BH1611" s="214">
        <f>IF(N1611="sníž. přenesená",J1611,0)</f>
        <v>0</v>
      </c>
      <c r="BI1611" s="214">
        <f>IF(N1611="nulová",J1611,0)</f>
        <v>0</v>
      </c>
      <c r="BJ1611" s="25" t="s">
        <v>76</v>
      </c>
      <c r="BK1611" s="214">
        <f>ROUND(I1611*H1611,2)</f>
        <v>0</v>
      </c>
      <c r="BL1611" s="25" t="s">
        <v>271</v>
      </c>
      <c r="BM1611" s="25" t="s">
        <v>1952</v>
      </c>
    </row>
    <row r="1612" spans="2:51" s="12" customFormat="1" ht="13.5">
      <c r="B1612" s="215"/>
      <c r="C1612" s="216"/>
      <c r="D1612" s="229" t="s">
        <v>198</v>
      </c>
      <c r="E1612" s="239" t="s">
        <v>21</v>
      </c>
      <c r="F1612" s="240" t="s">
        <v>1953</v>
      </c>
      <c r="G1612" s="216"/>
      <c r="H1612" s="241">
        <v>1</v>
      </c>
      <c r="I1612" s="221"/>
      <c r="J1612" s="216"/>
      <c r="K1612" s="216"/>
      <c r="L1612" s="222"/>
      <c r="M1612" s="223"/>
      <c r="N1612" s="224"/>
      <c r="O1612" s="224"/>
      <c r="P1612" s="224"/>
      <c r="Q1612" s="224"/>
      <c r="R1612" s="224"/>
      <c r="S1612" s="224"/>
      <c r="T1612" s="225"/>
      <c r="AT1612" s="226" t="s">
        <v>198</v>
      </c>
      <c r="AU1612" s="226" t="s">
        <v>80</v>
      </c>
      <c r="AV1612" s="12" t="s">
        <v>80</v>
      </c>
      <c r="AW1612" s="12" t="s">
        <v>33</v>
      </c>
      <c r="AX1612" s="12" t="s">
        <v>76</v>
      </c>
      <c r="AY1612" s="226" t="s">
        <v>189</v>
      </c>
    </row>
    <row r="1613" spans="2:65" s="1" customFormat="1" ht="22.5" customHeight="1">
      <c r="B1613" s="42"/>
      <c r="C1613" s="203" t="s">
        <v>1954</v>
      </c>
      <c r="D1613" s="203" t="s">
        <v>191</v>
      </c>
      <c r="E1613" s="204" t="s">
        <v>1955</v>
      </c>
      <c r="F1613" s="205" t="s">
        <v>1956</v>
      </c>
      <c r="G1613" s="206" t="s">
        <v>1755</v>
      </c>
      <c r="H1613" s="207">
        <v>1</v>
      </c>
      <c r="I1613" s="208"/>
      <c r="J1613" s="209">
        <f>ROUND(I1613*H1613,2)</f>
        <v>0</v>
      </c>
      <c r="K1613" s="205" t="s">
        <v>21</v>
      </c>
      <c r="L1613" s="62"/>
      <c r="M1613" s="210" t="s">
        <v>21</v>
      </c>
      <c r="N1613" s="211" t="s">
        <v>40</v>
      </c>
      <c r="O1613" s="43"/>
      <c r="P1613" s="212">
        <f>O1613*H1613</f>
        <v>0</v>
      </c>
      <c r="Q1613" s="212">
        <v>0</v>
      </c>
      <c r="R1613" s="212">
        <f>Q1613*H1613</f>
        <v>0</v>
      </c>
      <c r="S1613" s="212">
        <v>0</v>
      </c>
      <c r="T1613" s="213">
        <f>S1613*H1613</f>
        <v>0</v>
      </c>
      <c r="AR1613" s="25" t="s">
        <v>271</v>
      </c>
      <c r="AT1613" s="25" t="s">
        <v>191</v>
      </c>
      <c r="AU1613" s="25" t="s">
        <v>80</v>
      </c>
      <c r="AY1613" s="25" t="s">
        <v>189</v>
      </c>
      <c r="BE1613" s="214">
        <f>IF(N1613="základní",J1613,0)</f>
        <v>0</v>
      </c>
      <c r="BF1613" s="214">
        <f>IF(N1613="snížená",J1613,0)</f>
        <v>0</v>
      </c>
      <c r="BG1613" s="214">
        <f>IF(N1613="zákl. přenesená",J1613,0)</f>
        <v>0</v>
      </c>
      <c r="BH1613" s="214">
        <f>IF(N1613="sníž. přenesená",J1613,0)</f>
        <v>0</v>
      </c>
      <c r="BI1613" s="214">
        <f>IF(N1613="nulová",J1613,0)</f>
        <v>0</v>
      </c>
      <c r="BJ1613" s="25" t="s">
        <v>76</v>
      </c>
      <c r="BK1613" s="214">
        <f>ROUND(I1613*H1613,2)</f>
        <v>0</v>
      </c>
      <c r="BL1613" s="25" t="s">
        <v>271</v>
      </c>
      <c r="BM1613" s="25" t="s">
        <v>1957</v>
      </c>
    </row>
    <row r="1614" spans="2:51" s="12" customFormat="1" ht="13.5">
      <c r="B1614" s="215"/>
      <c r="C1614" s="216"/>
      <c r="D1614" s="229" t="s">
        <v>198</v>
      </c>
      <c r="E1614" s="239" t="s">
        <v>21</v>
      </c>
      <c r="F1614" s="240" t="s">
        <v>1958</v>
      </c>
      <c r="G1614" s="216"/>
      <c r="H1614" s="241">
        <v>1</v>
      </c>
      <c r="I1614" s="221"/>
      <c r="J1614" s="216"/>
      <c r="K1614" s="216"/>
      <c r="L1614" s="222"/>
      <c r="M1614" s="223"/>
      <c r="N1614" s="224"/>
      <c r="O1614" s="224"/>
      <c r="P1614" s="224"/>
      <c r="Q1614" s="224"/>
      <c r="R1614" s="224"/>
      <c r="S1614" s="224"/>
      <c r="T1614" s="225"/>
      <c r="AT1614" s="226" t="s">
        <v>198</v>
      </c>
      <c r="AU1614" s="226" t="s">
        <v>80</v>
      </c>
      <c r="AV1614" s="12" t="s">
        <v>80</v>
      </c>
      <c r="AW1614" s="12" t="s">
        <v>33</v>
      </c>
      <c r="AX1614" s="12" t="s">
        <v>76</v>
      </c>
      <c r="AY1614" s="226" t="s">
        <v>189</v>
      </c>
    </row>
    <row r="1615" spans="2:65" s="1" customFormat="1" ht="22.5" customHeight="1">
      <c r="B1615" s="42"/>
      <c r="C1615" s="203" t="s">
        <v>1959</v>
      </c>
      <c r="D1615" s="203" t="s">
        <v>191</v>
      </c>
      <c r="E1615" s="204" t="s">
        <v>1960</v>
      </c>
      <c r="F1615" s="205" t="s">
        <v>1961</v>
      </c>
      <c r="G1615" s="206" t="s">
        <v>1755</v>
      </c>
      <c r="H1615" s="207">
        <v>1</v>
      </c>
      <c r="I1615" s="208"/>
      <c r="J1615" s="209">
        <f>ROUND(I1615*H1615,2)</f>
        <v>0</v>
      </c>
      <c r="K1615" s="205" t="s">
        <v>21</v>
      </c>
      <c r="L1615" s="62"/>
      <c r="M1615" s="210" t="s">
        <v>21</v>
      </c>
      <c r="N1615" s="211" t="s">
        <v>40</v>
      </c>
      <c r="O1615" s="43"/>
      <c r="P1615" s="212">
        <f>O1615*H1615</f>
        <v>0</v>
      </c>
      <c r="Q1615" s="212">
        <v>0</v>
      </c>
      <c r="R1615" s="212">
        <f>Q1615*H1615</f>
        <v>0</v>
      </c>
      <c r="S1615" s="212">
        <v>0</v>
      </c>
      <c r="T1615" s="213">
        <f>S1615*H1615</f>
        <v>0</v>
      </c>
      <c r="AR1615" s="25" t="s">
        <v>271</v>
      </c>
      <c r="AT1615" s="25" t="s">
        <v>191</v>
      </c>
      <c r="AU1615" s="25" t="s">
        <v>80</v>
      </c>
      <c r="AY1615" s="25" t="s">
        <v>189</v>
      </c>
      <c r="BE1615" s="214">
        <f>IF(N1615="základní",J1615,0)</f>
        <v>0</v>
      </c>
      <c r="BF1615" s="214">
        <f>IF(N1615="snížená",J1615,0)</f>
        <v>0</v>
      </c>
      <c r="BG1615" s="214">
        <f>IF(N1615="zákl. přenesená",J1615,0)</f>
        <v>0</v>
      </c>
      <c r="BH1615" s="214">
        <f>IF(N1615="sníž. přenesená",J1615,0)</f>
        <v>0</v>
      </c>
      <c r="BI1615" s="214">
        <f>IF(N1615="nulová",J1615,0)</f>
        <v>0</v>
      </c>
      <c r="BJ1615" s="25" t="s">
        <v>76</v>
      </c>
      <c r="BK1615" s="214">
        <f>ROUND(I1615*H1615,2)</f>
        <v>0</v>
      </c>
      <c r="BL1615" s="25" t="s">
        <v>271</v>
      </c>
      <c r="BM1615" s="25" t="s">
        <v>1962</v>
      </c>
    </row>
    <row r="1616" spans="2:51" s="12" customFormat="1" ht="13.5">
      <c r="B1616" s="215"/>
      <c r="C1616" s="216"/>
      <c r="D1616" s="229" t="s">
        <v>198</v>
      </c>
      <c r="E1616" s="239" t="s">
        <v>21</v>
      </c>
      <c r="F1616" s="240" t="s">
        <v>1963</v>
      </c>
      <c r="G1616" s="216"/>
      <c r="H1616" s="241">
        <v>1</v>
      </c>
      <c r="I1616" s="221"/>
      <c r="J1616" s="216"/>
      <c r="K1616" s="216"/>
      <c r="L1616" s="222"/>
      <c r="M1616" s="223"/>
      <c r="N1616" s="224"/>
      <c r="O1616" s="224"/>
      <c r="P1616" s="224"/>
      <c r="Q1616" s="224"/>
      <c r="R1616" s="224"/>
      <c r="S1616" s="224"/>
      <c r="T1616" s="225"/>
      <c r="AT1616" s="226" t="s">
        <v>198</v>
      </c>
      <c r="AU1616" s="226" t="s">
        <v>80</v>
      </c>
      <c r="AV1616" s="12" t="s">
        <v>80</v>
      </c>
      <c r="AW1616" s="12" t="s">
        <v>33</v>
      </c>
      <c r="AX1616" s="12" t="s">
        <v>76</v>
      </c>
      <c r="AY1616" s="226" t="s">
        <v>189</v>
      </c>
    </row>
    <row r="1617" spans="2:65" s="1" customFormat="1" ht="22.5" customHeight="1">
      <c r="B1617" s="42"/>
      <c r="C1617" s="203" t="s">
        <v>1964</v>
      </c>
      <c r="D1617" s="203" t="s">
        <v>191</v>
      </c>
      <c r="E1617" s="204" t="s">
        <v>1965</v>
      </c>
      <c r="F1617" s="205" t="s">
        <v>1966</v>
      </c>
      <c r="G1617" s="206" t="s">
        <v>1755</v>
      </c>
      <c r="H1617" s="207">
        <v>1</v>
      </c>
      <c r="I1617" s="208"/>
      <c r="J1617" s="209">
        <f>ROUND(I1617*H1617,2)</f>
        <v>0</v>
      </c>
      <c r="K1617" s="205" t="s">
        <v>21</v>
      </c>
      <c r="L1617" s="62"/>
      <c r="M1617" s="210" t="s">
        <v>21</v>
      </c>
      <c r="N1617" s="211" t="s">
        <v>40</v>
      </c>
      <c r="O1617" s="43"/>
      <c r="P1617" s="212">
        <f>O1617*H1617</f>
        <v>0</v>
      </c>
      <c r="Q1617" s="212">
        <v>0</v>
      </c>
      <c r="R1617" s="212">
        <f>Q1617*H1617</f>
        <v>0</v>
      </c>
      <c r="S1617" s="212">
        <v>0</v>
      </c>
      <c r="T1617" s="213">
        <f>S1617*H1617</f>
        <v>0</v>
      </c>
      <c r="AR1617" s="25" t="s">
        <v>271</v>
      </c>
      <c r="AT1617" s="25" t="s">
        <v>191</v>
      </c>
      <c r="AU1617" s="25" t="s">
        <v>80</v>
      </c>
      <c r="AY1617" s="25" t="s">
        <v>189</v>
      </c>
      <c r="BE1617" s="214">
        <f>IF(N1617="základní",J1617,0)</f>
        <v>0</v>
      </c>
      <c r="BF1617" s="214">
        <f>IF(N1617="snížená",J1617,0)</f>
        <v>0</v>
      </c>
      <c r="BG1617" s="214">
        <f>IF(N1617="zákl. přenesená",J1617,0)</f>
        <v>0</v>
      </c>
      <c r="BH1617" s="214">
        <f>IF(N1617="sníž. přenesená",J1617,0)</f>
        <v>0</v>
      </c>
      <c r="BI1617" s="214">
        <f>IF(N1617="nulová",J1617,0)</f>
        <v>0</v>
      </c>
      <c r="BJ1617" s="25" t="s">
        <v>76</v>
      </c>
      <c r="BK1617" s="214">
        <f>ROUND(I1617*H1617,2)</f>
        <v>0</v>
      </c>
      <c r="BL1617" s="25" t="s">
        <v>271</v>
      </c>
      <c r="BM1617" s="25" t="s">
        <v>1967</v>
      </c>
    </row>
    <row r="1618" spans="2:51" s="12" customFormat="1" ht="13.5">
      <c r="B1618" s="215"/>
      <c r="C1618" s="216"/>
      <c r="D1618" s="229" t="s">
        <v>198</v>
      </c>
      <c r="E1618" s="239" t="s">
        <v>21</v>
      </c>
      <c r="F1618" s="240" t="s">
        <v>1968</v>
      </c>
      <c r="G1618" s="216"/>
      <c r="H1618" s="241">
        <v>1</v>
      </c>
      <c r="I1618" s="221"/>
      <c r="J1618" s="216"/>
      <c r="K1618" s="216"/>
      <c r="L1618" s="222"/>
      <c r="M1618" s="223"/>
      <c r="N1618" s="224"/>
      <c r="O1618" s="224"/>
      <c r="P1618" s="224"/>
      <c r="Q1618" s="224"/>
      <c r="R1618" s="224"/>
      <c r="S1618" s="224"/>
      <c r="T1618" s="225"/>
      <c r="AT1618" s="226" t="s">
        <v>198</v>
      </c>
      <c r="AU1618" s="226" t="s">
        <v>80</v>
      </c>
      <c r="AV1618" s="12" t="s">
        <v>80</v>
      </c>
      <c r="AW1618" s="12" t="s">
        <v>33</v>
      </c>
      <c r="AX1618" s="12" t="s">
        <v>76</v>
      </c>
      <c r="AY1618" s="226" t="s">
        <v>189</v>
      </c>
    </row>
    <row r="1619" spans="2:65" s="1" customFormat="1" ht="22.5" customHeight="1">
      <c r="B1619" s="42"/>
      <c r="C1619" s="203" t="s">
        <v>1969</v>
      </c>
      <c r="D1619" s="203" t="s">
        <v>191</v>
      </c>
      <c r="E1619" s="204" t="s">
        <v>1970</v>
      </c>
      <c r="F1619" s="205" t="s">
        <v>1971</v>
      </c>
      <c r="G1619" s="206" t="s">
        <v>580</v>
      </c>
      <c r="H1619" s="207">
        <v>1</v>
      </c>
      <c r="I1619" s="208"/>
      <c r="J1619" s="209">
        <f>ROUND(I1619*H1619,2)</f>
        <v>0</v>
      </c>
      <c r="K1619" s="205" t="s">
        <v>21</v>
      </c>
      <c r="L1619" s="62"/>
      <c r="M1619" s="210" t="s">
        <v>21</v>
      </c>
      <c r="N1619" s="211" t="s">
        <v>40</v>
      </c>
      <c r="O1619" s="43"/>
      <c r="P1619" s="212">
        <f>O1619*H1619</f>
        <v>0</v>
      </c>
      <c r="Q1619" s="212">
        <v>0</v>
      </c>
      <c r="R1619" s="212">
        <f>Q1619*H1619</f>
        <v>0</v>
      </c>
      <c r="S1619" s="212">
        <v>0</v>
      </c>
      <c r="T1619" s="213">
        <f>S1619*H1619</f>
        <v>0</v>
      </c>
      <c r="AR1619" s="25" t="s">
        <v>271</v>
      </c>
      <c r="AT1619" s="25" t="s">
        <v>191</v>
      </c>
      <c r="AU1619" s="25" t="s">
        <v>80</v>
      </c>
      <c r="AY1619" s="25" t="s">
        <v>189</v>
      </c>
      <c r="BE1619" s="214">
        <f>IF(N1619="základní",J1619,0)</f>
        <v>0</v>
      </c>
      <c r="BF1619" s="214">
        <f>IF(N1619="snížená",J1619,0)</f>
        <v>0</v>
      </c>
      <c r="BG1619" s="214">
        <f>IF(N1619="zákl. přenesená",J1619,0)</f>
        <v>0</v>
      </c>
      <c r="BH1619" s="214">
        <f>IF(N1619="sníž. přenesená",J1619,0)</f>
        <v>0</v>
      </c>
      <c r="BI1619" s="214">
        <f>IF(N1619="nulová",J1619,0)</f>
        <v>0</v>
      </c>
      <c r="BJ1619" s="25" t="s">
        <v>76</v>
      </c>
      <c r="BK1619" s="214">
        <f>ROUND(I1619*H1619,2)</f>
        <v>0</v>
      </c>
      <c r="BL1619" s="25" t="s">
        <v>271</v>
      </c>
      <c r="BM1619" s="25" t="s">
        <v>1972</v>
      </c>
    </row>
    <row r="1620" spans="2:51" s="12" customFormat="1" ht="13.5">
      <c r="B1620" s="215"/>
      <c r="C1620" s="216"/>
      <c r="D1620" s="229" t="s">
        <v>198</v>
      </c>
      <c r="E1620" s="239" t="s">
        <v>21</v>
      </c>
      <c r="F1620" s="240" t="s">
        <v>1973</v>
      </c>
      <c r="G1620" s="216"/>
      <c r="H1620" s="241">
        <v>1</v>
      </c>
      <c r="I1620" s="221"/>
      <c r="J1620" s="216"/>
      <c r="K1620" s="216"/>
      <c r="L1620" s="222"/>
      <c r="M1620" s="223"/>
      <c r="N1620" s="224"/>
      <c r="O1620" s="224"/>
      <c r="P1620" s="224"/>
      <c r="Q1620" s="224"/>
      <c r="R1620" s="224"/>
      <c r="S1620" s="224"/>
      <c r="T1620" s="225"/>
      <c r="AT1620" s="226" t="s">
        <v>198</v>
      </c>
      <c r="AU1620" s="226" t="s">
        <v>80</v>
      </c>
      <c r="AV1620" s="12" t="s">
        <v>80</v>
      </c>
      <c r="AW1620" s="12" t="s">
        <v>33</v>
      </c>
      <c r="AX1620" s="12" t="s">
        <v>76</v>
      </c>
      <c r="AY1620" s="226" t="s">
        <v>189</v>
      </c>
    </row>
    <row r="1621" spans="2:65" s="1" customFormat="1" ht="22.5" customHeight="1">
      <c r="B1621" s="42"/>
      <c r="C1621" s="203" t="s">
        <v>1974</v>
      </c>
      <c r="D1621" s="203" t="s">
        <v>191</v>
      </c>
      <c r="E1621" s="204" t="s">
        <v>1975</v>
      </c>
      <c r="F1621" s="205" t="s">
        <v>1976</v>
      </c>
      <c r="G1621" s="206" t="s">
        <v>580</v>
      </c>
      <c r="H1621" s="207">
        <v>1</v>
      </c>
      <c r="I1621" s="208"/>
      <c r="J1621" s="209">
        <f>ROUND(I1621*H1621,2)</f>
        <v>0</v>
      </c>
      <c r="K1621" s="205" t="s">
        <v>21</v>
      </c>
      <c r="L1621" s="62"/>
      <c r="M1621" s="210" t="s">
        <v>21</v>
      </c>
      <c r="N1621" s="211" t="s">
        <v>40</v>
      </c>
      <c r="O1621" s="43"/>
      <c r="P1621" s="212">
        <f>O1621*H1621</f>
        <v>0</v>
      </c>
      <c r="Q1621" s="212">
        <v>0</v>
      </c>
      <c r="R1621" s="212">
        <f>Q1621*H1621</f>
        <v>0</v>
      </c>
      <c r="S1621" s="212">
        <v>0</v>
      </c>
      <c r="T1621" s="213">
        <f>S1621*H1621</f>
        <v>0</v>
      </c>
      <c r="AR1621" s="25" t="s">
        <v>271</v>
      </c>
      <c r="AT1621" s="25" t="s">
        <v>191</v>
      </c>
      <c r="AU1621" s="25" t="s">
        <v>80</v>
      </c>
      <c r="AY1621" s="25" t="s">
        <v>189</v>
      </c>
      <c r="BE1621" s="214">
        <f>IF(N1621="základní",J1621,0)</f>
        <v>0</v>
      </c>
      <c r="BF1621" s="214">
        <f>IF(N1621="snížená",J1621,0)</f>
        <v>0</v>
      </c>
      <c r="BG1621" s="214">
        <f>IF(N1621="zákl. přenesená",J1621,0)</f>
        <v>0</v>
      </c>
      <c r="BH1621" s="214">
        <f>IF(N1621="sníž. přenesená",J1621,0)</f>
        <v>0</v>
      </c>
      <c r="BI1621" s="214">
        <f>IF(N1621="nulová",J1621,0)</f>
        <v>0</v>
      </c>
      <c r="BJ1621" s="25" t="s">
        <v>76</v>
      </c>
      <c r="BK1621" s="214">
        <f>ROUND(I1621*H1621,2)</f>
        <v>0</v>
      </c>
      <c r="BL1621" s="25" t="s">
        <v>271</v>
      </c>
      <c r="BM1621" s="25" t="s">
        <v>1977</v>
      </c>
    </row>
    <row r="1622" spans="2:51" s="12" customFormat="1" ht="13.5">
      <c r="B1622" s="215"/>
      <c r="C1622" s="216"/>
      <c r="D1622" s="229" t="s">
        <v>198</v>
      </c>
      <c r="E1622" s="239" t="s">
        <v>21</v>
      </c>
      <c r="F1622" s="240" t="s">
        <v>1978</v>
      </c>
      <c r="G1622" s="216"/>
      <c r="H1622" s="241">
        <v>1</v>
      </c>
      <c r="I1622" s="221"/>
      <c r="J1622" s="216"/>
      <c r="K1622" s="216"/>
      <c r="L1622" s="222"/>
      <c r="M1622" s="223"/>
      <c r="N1622" s="224"/>
      <c r="O1622" s="224"/>
      <c r="P1622" s="224"/>
      <c r="Q1622" s="224"/>
      <c r="R1622" s="224"/>
      <c r="S1622" s="224"/>
      <c r="T1622" s="225"/>
      <c r="AT1622" s="226" t="s">
        <v>198</v>
      </c>
      <c r="AU1622" s="226" t="s">
        <v>80</v>
      </c>
      <c r="AV1622" s="12" t="s">
        <v>80</v>
      </c>
      <c r="AW1622" s="12" t="s">
        <v>33</v>
      </c>
      <c r="AX1622" s="12" t="s">
        <v>76</v>
      </c>
      <c r="AY1622" s="226" t="s">
        <v>189</v>
      </c>
    </row>
    <row r="1623" spans="2:65" s="1" customFormat="1" ht="22.5" customHeight="1">
      <c r="B1623" s="42"/>
      <c r="C1623" s="203" t="s">
        <v>1979</v>
      </c>
      <c r="D1623" s="203" t="s">
        <v>191</v>
      </c>
      <c r="E1623" s="204" t="s">
        <v>1980</v>
      </c>
      <c r="F1623" s="205" t="s">
        <v>1981</v>
      </c>
      <c r="G1623" s="206" t="s">
        <v>580</v>
      </c>
      <c r="H1623" s="207">
        <v>1</v>
      </c>
      <c r="I1623" s="208"/>
      <c r="J1623" s="209">
        <f>ROUND(I1623*H1623,2)</f>
        <v>0</v>
      </c>
      <c r="K1623" s="205" t="s">
        <v>21</v>
      </c>
      <c r="L1623" s="62"/>
      <c r="M1623" s="210" t="s">
        <v>21</v>
      </c>
      <c r="N1623" s="211" t="s">
        <v>40</v>
      </c>
      <c r="O1623" s="43"/>
      <c r="P1623" s="212">
        <f>O1623*H1623</f>
        <v>0</v>
      </c>
      <c r="Q1623" s="212">
        <v>0</v>
      </c>
      <c r="R1623" s="212">
        <f>Q1623*H1623</f>
        <v>0</v>
      </c>
      <c r="S1623" s="212">
        <v>0</v>
      </c>
      <c r="T1623" s="213">
        <f>S1623*H1623</f>
        <v>0</v>
      </c>
      <c r="AR1623" s="25" t="s">
        <v>271</v>
      </c>
      <c r="AT1623" s="25" t="s">
        <v>191</v>
      </c>
      <c r="AU1623" s="25" t="s">
        <v>80</v>
      </c>
      <c r="AY1623" s="25" t="s">
        <v>189</v>
      </c>
      <c r="BE1623" s="214">
        <f>IF(N1623="základní",J1623,0)</f>
        <v>0</v>
      </c>
      <c r="BF1623" s="214">
        <f>IF(N1623="snížená",J1623,0)</f>
        <v>0</v>
      </c>
      <c r="BG1623" s="214">
        <f>IF(N1623="zákl. přenesená",J1623,0)</f>
        <v>0</v>
      </c>
      <c r="BH1623" s="214">
        <f>IF(N1623="sníž. přenesená",J1623,0)</f>
        <v>0</v>
      </c>
      <c r="BI1623" s="214">
        <f>IF(N1623="nulová",J1623,0)</f>
        <v>0</v>
      </c>
      <c r="BJ1623" s="25" t="s">
        <v>76</v>
      </c>
      <c r="BK1623" s="214">
        <f>ROUND(I1623*H1623,2)</f>
        <v>0</v>
      </c>
      <c r="BL1623" s="25" t="s">
        <v>271</v>
      </c>
      <c r="BM1623" s="25" t="s">
        <v>1982</v>
      </c>
    </row>
    <row r="1624" spans="2:51" s="12" customFormat="1" ht="13.5">
      <c r="B1624" s="215"/>
      <c r="C1624" s="216"/>
      <c r="D1624" s="229" t="s">
        <v>198</v>
      </c>
      <c r="E1624" s="239" t="s">
        <v>21</v>
      </c>
      <c r="F1624" s="240" t="s">
        <v>1983</v>
      </c>
      <c r="G1624" s="216"/>
      <c r="H1624" s="241">
        <v>1</v>
      </c>
      <c r="I1624" s="221"/>
      <c r="J1624" s="216"/>
      <c r="K1624" s="216"/>
      <c r="L1624" s="222"/>
      <c r="M1624" s="223"/>
      <c r="N1624" s="224"/>
      <c r="O1624" s="224"/>
      <c r="P1624" s="224"/>
      <c r="Q1624" s="224"/>
      <c r="R1624" s="224"/>
      <c r="S1624" s="224"/>
      <c r="T1624" s="225"/>
      <c r="AT1624" s="226" t="s">
        <v>198</v>
      </c>
      <c r="AU1624" s="226" t="s">
        <v>80</v>
      </c>
      <c r="AV1624" s="12" t="s">
        <v>80</v>
      </c>
      <c r="AW1624" s="12" t="s">
        <v>33</v>
      </c>
      <c r="AX1624" s="12" t="s">
        <v>76</v>
      </c>
      <c r="AY1624" s="226" t="s">
        <v>189</v>
      </c>
    </row>
    <row r="1625" spans="2:65" s="1" customFormat="1" ht="22.5" customHeight="1">
      <c r="B1625" s="42"/>
      <c r="C1625" s="203" t="s">
        <v>1984</v>
      </c>
      <c r="D1625" s="203" t="s">
        <v>191</v>
      </c>
      <c r="E1625" s="204" t="s">
        <v>1985</v>
      </c>
      <c r="F1625" s="205" t="s">
        <v>1986</v>
      </c>
      <c r="G1625" s="206" t="s">
        <v>580</v>
      </c>
      <c r="H1625" s="207">
        <v>1</v>
      </c>
      <c r="I1625" s="208"/>
      <c r="J1625" s="209">
        <f>ROUND(I1625*H1625,2)</f>
        <v>0</v>
      </c>
      <c r="K1625" s="205" t="s">
        <v>21</v>
      </c>
      <c r="L1625" s="62"/>
      <c r="M1625" s="210" t="s">
        <v>21</v>
      </c>
      <c r="N1625" s="211" t="s">
        <v>40</v>
      </c>
      <c r="O1625" s="43"/>
      <c r="P1625" s="212">
        <f>O1625*H1625</f>
        <v>0</v>
      </c>
      <c r="Q1625" s="212">
        <v>0</v>
      </c>
      <c r="R1625" s="212">
        <f>Q1625*H1625</f>
        <v>0</v>
      </c>
      <c r="S1625" s="212">
        <v>0</v>
      </c>
      <c r="T1625" s="213">
        <f>S1625*H1625</f>
        <v>0</v>
      </c>
      <c r="AR1625" s="25" t="s">
        <v>271</v>
      </c>
      <c r="AT1625" s="25" t="s">
        <v>191</v>
      </c>
      <c r="AU1625" s="25" t="s">
        <v>80</v>
      </c>
      <c r="AY1625" s="25" t="s">
        <v>189</v>
      </c>
      <c r="BE1625" s="214">
        <f>IF(N1625="základní",J1625,0)</f>
        <v>0</v>
      </c>
      <c r="BF1625" s="214">
        <f>IF(N1625="snížená",J1625,0)</f>
        <v>0</v>
      </c>
      <c r="BG1625" s="214">
        <f>IF(N1625="zákl. přenesená",J1625,0)</f>
        <v>0</v>
      </c>
      <c r="BH1625" s="214">
        <f>IF(N1625="sníž. přenesená",J1625,0)</f>
        <v>0</v>
      </c>
      <c r="BI1625" s="214">
        <f>IF(N1625="nulová",J1625,0)</f>
        <v>0</v>
      </c>
      <c r="BJ1625" s="25" t="s">
        <v>76</v>
      </c>
      <c r="BK1625" s="214">
        <f>ROUND(I1625*H1625,2)</f>
        <v>0</v>
      </c>
      <c r="BL1625" s="25" t="s">
        <v>271</v>
      </c>
      <c r="BM1625" s="25" t="s">
        <v>1987</v>
      </c>
    </row>
    <row r="1626" spans="2:51" s="12" customFormat="1" ht="13.5">
      <c r="B1626" s="215"/>
      <c r="C1626" s="216"/>
      <c r="D1626" s="229" t="s">
        <v>198</v>
      </c>
      <c r="E1626" s="239" t="s">
        <v>21</v>
      </c>
      <c r="F1626" s="240" t="s">
        <v>1988</v>
      </c>
      <c r="G1626" s="216"/>
      <c r="H1626" s="241">
        <v>1</v>
      </c>
      <c r="I1626" s="221"/>
      <c r="J1626" s="216"/>
      <c r="K1626" s="216"/>
      <c r="L1626" s="222"/>
      <c r="M1626" s="223"/>
      <c r="N1626" s="224"/>
      <c r="O1626" s="224"/>
      <c r="P1626" s="224"/>
      <c r="Q1626" s="224"/>
      <c r="R1626" s="224"/>
      <c r="S1626" s="224"/>
      <c r="T1626" s="225"/>
      <c r="AT1626" s="226" t="s">
        <v>198</v>
      </c>
      <c r="AU1626" s="226" t="s">
        <v>80</v>
      </c>
      <c r="AV1626" s="12" t="s">
        <v>80</v>
      </c>
      <c r="AW1626" s="12" t="s">
        <v>33</v>
      </c>
      <c r="AX1626" s="12" t="s">
        <v>76</v>
      </c>
      <c r="AY1626" s="226" t="s">
        <v>189</v>
      </c>
    </row>
    <row r="1627" spans="2:65" s="1" customFormat="1" ht="22.5" customHeight="1">
      <c r="B1627" s="42"/>
      <c r="C1627" s="203" t="s">
        <v>1989</v>
      </c>
      <c r="D1627" s="203" t="s">
        <v>191</v>
      </c>
      <c r="E1627" s="204" t="s">
        <v>1990</v>
      </c>
      <c r="F1627" s="205" t="s">
        <v>1991</v>
      </c>
      <c r="G1627" s="206" t="s">
        <v>580</v>
      </c>
      <c r="H1627" s="207">
        <v>1</v>
      </c>
      <c r="I1627" s="208"/>
      <c r="J1627" s="209">
        <f>ROUND(I1627*H1627,2)</f>
        <v>0</v>
      </c>
      <c r="K1627" s="205" t="s">
        <v>21</v>
      </c>
      <c r="L1627" s="62"/>
      <c r="M1627" s="210" t="s">
        <v>21</v>
      </c>
      <c r="N1627" s="211" t="s">
        <v>40</v>
      </c>
      <c r="O1627" s="43"/>
      <c r="P1627" s="212">
        <f>O1627*H1627</f>
        <v>0</v>
      </c>
      <c r="Q1627" s="212">
        <v>0</v>
      </c>
      <c r="R1627" s="212">
        <f>Q1627*H1627</f>
        <v>0</v>
      </c>
      <c r="S1627" s="212">
        <v>0</v>
      </c>
      <c r="T1627" s="213">
        <f>S1627*H1627</f>
        <v>0</v>
      </c>
      <c r="AR1627" s="25" t="s">
        <v>271</v>
      </c>
      <c r="AT1627" s="25" t="s">
        <v>191</v>
      </c>
      <c r="AU1627" s="25" t="s">
        <v>80</v>
      </c>
      <c r="AY1627" s="25" t="s">
        <v>189</v>
      </c>
      <c r="BE1627" s="214">
        <f>IF(N1627="základní",J1627,0)</f>
        <v>0</v>
      </c>
      <c r="BF1627" s="214">
        <f>IF(N1627="snížená",J1627,0)</f>
        <v>0</v>
      </c>
      <c r="BG1627" s="214">
        <f>IF(N1627="zákl. přenesená",J1627,0)</f>
        <v>0</v>
      </c>
      <c r="BH1627" s="214">
        <f>IF(N1627="sníž. přenesená",J1627,0)</f>
        <v>0</v>
      </c>
      <c r="BI1627" s="214">
        <f>IF(N1627="nulová",J1627,0)</f>
        <v>0</v>
      </c>
      <c r="BJ1627" s="25" t="s">
        <v>76</v>
      </c>
      <c r="BK1627" s="214">
        <f>ROUND(I1627*H1627,2)</f>
        <v>0</v>
      </c>
      <c r="BL1627" s="25" t="s">
        <v>271</v>
      </c>
      <c r="BM1627" s="25" t="s">
        <v>1992</v>
      </c>
    </row>
    <row r="1628" spans="2:51" s="12" customFormat="1" ht="13.5">
      <c r="B1628" s="215"/>
      <c r="C1628" s="216"/>
      <c r="D1628" s="229" t="s">
        <v>198</v>
      </c>
      <c r="E1628" s="239" t="s">
        <v>21</v>
      </c>
      <c r="F1628" s="240" t="s">
        <v>1993</v>
      </c>
      <c r="G1628" s="216"/>
      <c r="H1628" s="241">
        <v>1</v>
      </c>
      <c r="I1628" s="221"/>
      <c r="J1628" s="216"/>
      <c r="K1628" s="216"/>
      <c r="L1628" s="222"/>
      <c r="M1628" s="223"/>
      <c r="N1628" s="224"/>
      <c r="O1628" s="224"/>
      <c r="P1628" s="224"/>
      <c r="Q1628" s="224"/>
      <c r="R1628" s="224"/>
      <c r="S1628" s="224"/>
      <c r="T1628" s="225"/>
      <c r="AT1628" s="226" t="s">
        <v>198</v>
      </c>
      <c r="AU1628" s="226" t="s">
        <v>80</v>
      </c>
      <c r="AV1628" s="12" t="s">
        <v>80</v>
      </c>
      <c r="AW1628" s="12" t="s">
        <v>33</v>
      </c>
      <c r="AX1628" s="12" t="s">
        <v>76</v>
      </c>
      <c r="AY1628" s="226" t="s">
        <v>189</v>
      </c>
    </row>
    <row r="1629" spans="2:65" s="1" customFormat="1" ht="31.5" customHeight="1">
      <c r="B1629" s="42"/>
      <c r="C1629" s="203" t="s">
        <v>1994</v>
      </c>
      <c r="D1629" s="203" t="s">
        <v>191</v>
      </c>
      <c r="E1629" s="204" t="s">
        <v>1995</v>
      </c>
      <c r="F1629" s="205" t="s">
        <v>1996</v>
      </c>
      <c r="G1629" s="206" t="s">
        <v>580</v>
      </c>
      <c r="H1629" s="207">
        <v>1</v>
      </c>
      <c r="I1629" s="208"/>
      <c r="J1629" s="209">
        <f>ROUND(I1629*H1629,2)</f>
        <v>0</v>
      </c>
      <c r="K1629" s="205" t="s">
        <v>21</v>
      </c>
      <c r="L1629" s="62"/>
      <c r="M1629" s="210" t="s">
        <v>21</v>
      </c>
      <c r="N1629" s="211" t="s">
        <v>40</v>
      </c>
      <c r="O1629" s="43"/>
      <c r="P1629" s="212">
        <f>O1629*H1629</f>
        <v>0</v>
      </c>
      <c r="Q1629" s="212">
        <v>0</v>
      </c>
      <c r="R1629" s="212">
        <f>Q1629*H1629</f>
        <v>0</v>
      </c>
      <c r="S1629" s="212">
        <v>0</v>
      </c>
      <c r="T1629" s="213">
        <f>S1629*H1629</f>
        <v>0</v>
      </c>
      <c r="AR1629" s="25" t="s">
        <v>271</v>
      </c>
      <c r="AT1629" s="25" t="s">
        <v>191</v>
      </c>
      <c r="AU1629" s="25" t="s">
        <v>80</v>
      </c>
      <c r="AY1629" s="25" t="s">
        <v>189</v>
      </c>
      <c r="BE1629" s="214">
        <f>IF(N1629="základní",J1629,0)</f>
        <v>0</v>
      </c>
      <c r="BF1629" s="214">
        <f>IF(N1629="snížená",J1629,0)</f>
        <v>0</v>
      </c>
      <c r="BG1629" s="214">
        <f>IF(N1629="zákl. přenesená",J1629,0)</f>
        <v>0</v>
      </c>
      <c r="BH1629" s="214">
        <f>IF(N1629="sníž. přenesená",J1629,0)</f>
        <v>0</v>
      </c>
      <c r="BI1629" s="214">
        <f>IF(N1629="nulová",J1629,0)</f>
        <v>0</v>
      </c>
      <c r="BJ1629" s="25" t="s">
        <v>76</v>
      </c>
      <c r="BK1629" s="214">
        <f>ROUND(I1629*H1629,2)</f>
        <v>0</v>
      </c>
      <c r="BL1629" s="25" t="s">
        <v>271</v>
      </c>
      <c r="BM1629" s="25" t="s">
        <v>1997</v>
      </c>
    </row>
    <row r="1630" spans="2:51" s="12" customFormat="1" ht="13.5">
      <c r="B1630" s="215"/>
      <c r="C1630" s="216"/>
      <c r="D1630" s="229" t="s">
        <v>198</v>
      </c>
      <c r="E1630" s="239" t="s">
        <v>21</v>
      </c>
      <c r="F1630" s="240" t="s">
        <v>1998</v>
      </c>
      <c r="G1630" s="216"/>
      <c r="H1630" s="241">
        <v>1</v>
      </c>
      <c r="I1630" s="221"/>
      <c r="J1630" s="216"/>
      <c r="K1630" s="216"/>
      <c r="L1630" s="222"/>
      <c r="M1630" s="223"/>
      <c r="N1630" s="224"/>
      <c r="O1630" s="224"/>
      <c r="P1630" s="224"/>
      <c r="Q1630" s="224"/>
      <c r="R1630" s="224"/>
      <c r="S1630" s="224"/>
      <c r="T1630" s="225"/>
      <c r="AT1630" s="226" t="s">
        <v>198</v>
      </c>
      <c r="AU1630" s="226" t="s">
        <v>80</v>
      </c>
      <c r="AV1630" s="12" t="s">
        <v>80</v>
      </c>
      <c r="AW1630" s="12" t="s">
        <v>33</v>
      </c>
      <c r="AX1630" s="12" t="s">
        <v>76</v>
      </c>
      <c r="AY1630" s="226" t="s">
        <v>189</v>
      </c>
    </row>
    <row r="1631" spans="2:65" s="1" customFormat="1" ht="22.5" customHeight="1">
      <c r="B1631" s="42"/>
      <c r="C1631" s="203" t="s">
        <v>1999</v>
      </c>
      <c r="D1631" s="203" t="s">
        <v>191</v>
      </c>
      <c r="E1631" s="204" t="s">
        <v>2000</v>
      </c>
      <c r="F1631" s="205" t="s">
        <v>2001</v>
      </c>
      <c r="G1631" s="206" t="s">
        <v>580</v>
      </c>
      <c r="H1631" s="207">
        <v>1</v>
      </c>
      <c r="I1631" s="208"/>
      <c r="J1631" s="209">
        <f>ROUND(I1631*H1631,2)</f>
        <v>0</v>
      </c>
      <c r="K1631" s="205" t="s">
        <v>21</v>
      </c>
      <c r="L1631" s="62"/>
      <c r="M1631" s="210" t="s">
        <v>21</v>
      </c>
      <c r="N1631" s="211" t="s">
        <v>40</v>
      </c>
      <c r="O1631" s="43"/>
      <c r="P1631" s="212">
        <f>O1631*H1631</f>
        <v>0</v>
      </c>
      <c r="Q1631" s="212">
        <v>0</v>
      </c>
      <c r="R1631" s="212">
        <f>Q1631*H1631</f>
        <v>0</v>
      </c>
      <c r="S1631" s="212">
        <v>0</v>
      </c>
      <c r="T1631" s="213">
        <f>S1631*H1631</f>
        <v>0</v>
      </c>
      <c r="AR1631" s="25" t="s">
        <v>271</v>
      </c>
      <c r="AT1631" s="25" t="s">
        <v>191</v>
      </c>
      <c r="AU1631" s="25" t="s">
        <v>80</v>
      </c>
      <c r="AY1631" s="25" t="s">
        <v>189</v>
      </c>
      <c r="BE1631" s="214">
        <f>IF(N1631="základní",J1631,0)</f>
        <v>0</v>
      </c>
      <c r="BF1631" s="214">
        <f>IF(N1631="snížená",J1631,0)</f>
        <v>0</v>
      </c>
      <c r="BG1631" s="214">
        <f>IF(N1631="zákl. přenesená",J1631,0)</f>
        <v>0</v>
      </c>
      <c r="BH1631" s="214">
        <f>IF(N1631="sníž. přenesená",J1631,0)</f>
        <v>0</v>
      </c>
      <c r="BI1631" s="214">
        <f>IF(N1631="nulová",J1631,0)</f>
        <v>0</v>
      </c>
      <c r="BJ1631" s="25" t="s">
        <v>76</v>
      </c>
      <c r="BK1631" s="214">
        <f>ROUND(I1631*H1631,2)</f>
        <v>0</v>
      </c>
      <c r="BL1631" s="25" t="s">
        <v>271</v>
      </c>
      <c r="BM1631" s="25" t="s">
        <v>2002</v>
      </c>
    </row>
    <row r="1632" spans="2:51" s="12" customFormat="1" ht="13.5">
      <c r="B1632" s="215"/>
      <c r="C1632" s="216"/>
      <c r="D1632" s="229" t="s">
        <v>198</v>
      </c>
      <c r="E1632" s="239" t="s">
        <v>21</v>
      </c>
      <c r="F1632" s="240" t="s">
        <v>2003</v>
      </c>
      <c r="G1632" s="216"/>
      <c r="H1632" s="241">
        <v>1</v>
      </c>
      <c r="I1632" s="221"/>
      <c r="J1632" s="216"/>
      <c r="K1632" s="216"/>
      <c r="L1632" s="222"/>
      <c r="M1632" s="223"/>
      <c r="N1632" s="224"/>
      <c r="O1632" s="224"/>
      <c r="P1632" s="224"/>
      <c r="Q1632" s="224"/>
      <c r="R1632" s="224"/>
      <c r="S1632" s="224"/>
      <c r="T1632" s="225"/>
      <c r="AT1632" s="226" t="s">
        <v>198</v>
      </c>
      <c r="AU1632" s="226" t="s">
        <v>80</v>
      </c>
      <c r="AV1632" s="12" t="s">
        <v>80</v>
      </c>
      <c r="AW1632" s="12" t="s">
        <v>33</v>
      </c>
      <c r="AX1632" s="12" t="s">
        <v>76</v>
      </c>
      <c r="AY1632" s="226" t="s">
        <v>189</v>
      </c>
    </row>
    <row r="1633" spans="2:65" s="1" customFormat="1" ht="31.5" customHeight="1">
      <c r="B1633" s="42"/>
      <c r="C1633" s="203" t="s">
        <v>2004</v>
      </c>
      <c r="D1633" s="203" t="s">
        <v>191</v>
      </c>
      <c r="E1633" s="204" t="s">
        <v>2005</v>
      </c>
      <c r="F1633" s="205" t="s">
        <v>2006</v>
      </c>
      <c r="G1633" s="206" t="s">
        <v>580</v>
      </c>
      <c r="H1633" s="207">
        <v>1</v>
      </c>
      <c r="I1633" s="208"/>
      <c r="J1633" s="209">
        <f>ROUND(I1633*H1633,2)</f>
        <v>0</v>
      </c>
      <c r="K1633" s="205" t="s">
        <v>21</v>
      </c>
      <c r="L1633" s="62"/>
      <c r="M1633" s="210" t="s">
        <v>21</v>
      </c>
      <c r="N1633" s="211" t="s">
        <v>40</v>
      </c>
      <c r="O1633" s="43"/>
      <c r="P1633" s="212">
        <f>O1633*H1633</f>
        <v>0</v>
      </c>
      <c r="Q1633" s="212">
        <v>0</v>
      </c>
      <c r="R1633" s="212">
        <f>Q1633*H1633</f>
        <v>0</v>
      </c>
      <c r="S1633" s="212">
        <v>0</v>
      </c>
      <c r="T1633" s="213">
        <f>S1633*H1633</f>
        <v>0</v>
      </c>
      <c r="AR1633" s="25" t="s">
        <v>271</v>
      </c>
      <c r="AT1633" s="25" t="s">
        <v>191</v>
      </c>
      <c r="AU1633" s="25" t="s">
        <v>80</v>
      </c>
      <c r="AY1633" s="25" t="s">
        <v>189</v>
      </c>
      <c r="BE1633" s="214">
        <f>IF(N1633="základní",J1633,0)</f>
        <v>0</v>
      </c>
      <c r="BF1633" s="214">
        <f>IF(N1633="snížená",J1633,0)</f>
        <v>0</v>
      </c>
      <c r="BG1633" s="214">
        <f>IF(N1633="zákl. přenesená",J1633,0)</f>
        <v>0</v>
      </c>
      <c r="BH1633" s="214">
        <f>IF(N1633="sníž. přenesená",J1633,0)</f>
        <v>0</v>
      </c>
      <c r="BI1633" s="214">
        <f>IF(N1633="nulová",J1633,0)</f>
        <v>0</v>
      </c>
      <c r="BJ1633" s="25" t="s">
        <v>76</v>
      </c>
      <c r="BK1633" s="214">
        <f>ROUND(I1633*H1633,2)</f>
        <v>0</v>
      </c>
      <c r="BL1633" s="25" t="s">
        <v>271</v>
      </c>
      <c r="BM1633" s="25" t="s">
        <v>2007</v>
      </c>
    </row>
    <row r="1634" spans="2:51" s="12" customFormat="1" ht="13.5">
      <c r="B1634" s="215"/>
      <c r="C1634" s="216"/>
      <c r="D1634" s="229" t="s">
        <v>198</v>
      </c>
      <c r="E1634" s="239" t="s">
        <v>21</v>
      </c>
      <c r="F1634" s="240" t="s">
        <v>2008</v>
      </c>
      <c r="G1634" s="216"/>
      <c r="H1634" s="241">
        <v>1</v>
      </c>
      <c r="I1634" s="221"/>
      <c r="J1634" s="216"/>
      <c r="K1634" s="216"/>
      <c r="L1634" s="222"/>
      <c r="M1634" s="223"/>
      <c r="N1634" s="224"/>
      <c r="O1634" s="224"/>
      <c r="P1634" s="224"/>
      <c r="Q1634" s="224"/>
      <c r="R1634" s="224"/>
      <c r="S1634" s="224"/>
      <c r="T1634" s="225"/>
      <c r="AT1634" s="226" t="s">
        <v>198</v>
      </c>
      <c r="AU1634" s="226" t="s">
        <v>80</v>
      </c>
      <c r="AV1634" s="12" t="s">
        <v>80</v>
      </c>
      <c r="AW1634" s="12" t="s">
        <v>33</v>
      </c>
      <c r="AX1634" s="12" t="s">
        <v>76</v>
      </c>
      <c r="AY1634" s="226" t="s">
        <v>189</v>
      </c>
    </row>
    <row r="1635" spans="2:65" s="1" customFormat="1" ht="31.5" customHeight="1">
      <c r="B1635" s="42"/>
      <c r="C1635" s="203" t="s">
        <v>2009</v>
      </c>
      <c r="D1635" s="203" t="s">
        <v>191</v>
      </c>
      <c r="E1635" s="204" t="s">
        <v>2010</v>
      </c>
      <c r="F1635" s="205" t="s">
        <v>2011</v>
      </c>
      <c r="G1635" s="206" t="s">
        <v>580</v>
      </c>
      <c r="H1635" s="207">
        <v>1</v>
      </c>
      <c r="I1635" s="208"/>
      <c r="J1635" s="209">
        <f>ROUND(I1635*H1635,2)</f>
        <v>0</v>
      </c>
      <c r="K1635" s="205" t="s">
        <v>21</v>
      </c>
      <c r="L1635" s="62"/>
      <c r="M1635" s="210" t="s">
        <v>21</v>
      </c>
      <c r="N1635" s="211" t="s">
        <v>40</v>
      </c>
      <c r="O1635" s="43"/>
      <c r="P1635" s="212">
        <f>O1635*H1635</f>
        <v>0</v>
      </c>
      <c r="Q1635" s="212">
        <v>0</v>
      </c>
      <c r="R1635" s="212">
        <f>Q1635*H1635</f>
        <v>0</v>
      </c>
      <c r="S1635" s="212">
        <v>0</v>
      </c>
      <c r="T1635" s="213">
        <f>S1635*H1635</f>
        <v>0</v>
      </c>
      <c r="AR1635" s="25" t="s">
        <v>271</v>
      </c>
      <c r="AT1635" s="25" t="s">
        <v>191</v>
      </c>
      <c r="AU1635" s="25" t="s">
        <v>80</v>
      </c>
      <c r="AY1635" s="25" t="s">
        <v>189</v>
      </c>
      <c r="BE1635" s="214">
        <f>IF(N1635="základní",J1635,0)</f>
        <v>0</v>
      </c>
      <c r="BF1635" s="214">
        <f>IF(N1635="snížená",J1635,0)</f>
        <v>0</v>
      </c>
      <c r="BG1635" s="214">
        <f>IF(N1635="zákl. přenesená",J1635,0)</f>
        <v>0</v>
      </c>
      <c r="BH1635" s="214">
        <f>IF(N1635="sníž. přenesená",J1635,0)</f>
        <v>0</v>
      </c>
      <c r="BI1635" s="214">
        <f>IF(N1635="nulová",J1635,0)</f>
        <v>0</v>
      </c>
      <c r="BJ1635" s="25" t="s">
        <v>76</v>
      </c>
      <c r="BK1635" s="214">
        <f>ROUND(I1635*H1635,2)</f>
        <v>0</v>
      </c>
      <c r="BL1635" s="25" t="s">
        <v>271</v>
      </c>
      <c r="BM1635" s="25" t="s">
        <v>2012</v>
      </c>
    </row>
    <row r="1636" spans="2:51" s="12" customFormat="1" ht="13.5">
      <c r="B1636" s="215"/>
      <c r="C1636" s="216"/>
      <c r="D1636" s="229" t="s">
        <v>198</v>
      </c>
      <c r="E1636" s="239" t="s">
        <v>21</v>
      </c>
      <c r="F1636" s="240" t="s">
        <v>2008</v>
      </c>
      <c r="G1636" s="216"/>
      <c r="H1636" s="241">
        <v>1</v>
      </c>
      <c r="I1636" s="221"/>
      <c r="J1636" s="216"/>
      <c r="K1636" s="216"/>
      <c r="L1636" s="222"/>
      <c r="M1636" s="223"/>
      <c r="N1636" s="224"/>
      <c r="O1636" s="224"/>
      <c r="P1636" s="224"/>
      <c r="Q1636" s="224"/>
      <c r="R1636" s="224"/>
      <c r="S1636" s="224"/>
      <c r="T1636" s="225"/>
      <c r="AT1636" s="226" t="s">
        <v>198</v>
      </c>
      <c r="AU1636" s="226" t="s">
        <v>80</v>
      </c>
      <c r="AV1636" s="12" t="s">
        <v>80</v>
      </c>
      <c r="AW1636" s="12" t="s">
        <v>33</v>
      </c>
      <c r="AX1636" s="12" t="s">
        <v>76</v>
      </c>
      <c r="AY1636" s="226" t="s">
        <v>189</v>
      </c>
    </row>
    <row r="1637" spans="2:65" s="1" customFormat="1" ht="31.5" customHeight="1">
      <c r="B1637" s="42"/>
      <c r="C1637" s="203" t="s">
        <v>2013</v>
      </c>
      <c r="D1637" s="203" t="s">
        <v>191</v>
      </c>
      <c r="E1637" s="204" t="s">
        <v>2014</v>
      </c>
      <c r="F1637" s="205" t="s">
        <v>2015</v>
      </c>
      <c r="G1637" s="206" t="s">
        <v>580</v>
      </c>
      <c r="H1637" s="207">
        <v>1</v>
      </c>
      <c r="I1637" s="208"/>
      <c r="J1637" s="209">
        <f>ROUND(I1637*H1637,2)</f>
        <v>0</v>
      </c>
      <c r="K1637" s="205" t="s">
        <v>21</v>
      </c>
      <c r="L1637" s="62"/>
      <c r="M1637" s="210" t="s">
        <v>21</v>
      </c>
      <c r="N1637" s="211" t="s">
        <v>40</v>
      </c>
      <c r="O1637" s="43"/>
      <c r="P1637" s="212">
        <f>O1637*H1637</f>
        <v>0</v>
      </c>
      <c r="Q1637" s="212">
        <v>0</v>
      </c>
      <c r="R1637" s="212">
        <f>Q1637*H1637</f>
        <v>0</v>
      </c>
      <c r="S1637" s="212">
        <v>0</v>
      </c>
      <c r="T1637" s="213">
        <f>S1637*H1637</f>
        <v>0</v>
      </c>
      <c r="AR1637" s="25" t="s">
        <v>271</v>
      </c>
      <c r="AT1637" s="25" t="s">
        <v>191</v>
      </c>
      <c r="AU1637" s="25" t="s">
        <v>80</v>
      </c>
      <c r="AY1637" s="25" t="s">
        <v>189</v>
      </c>
      <c r="BE1637" s="214">
        <f>IF(N1637="základní",J1637,0)</f>
        <v>0</v>
      </c>
      <c r="BF1637" s="214">
        <f>IF(N1637="snížená",J1637,0)</f>
        <v>0</v>
      </c>
      <c r="BG1637" s="214">
        <f>IF(N1637="zákl. přenesená",J1637,0)</f>
        <v>0</v>
      </c>
      <c r="BH1637" s="214">
        <f>IF(N1637="sníž. přenesená",J1637,0)</f>
        <v>0</v>
      </c>
      <c r="BI1637" s="214">
        <f>IF(N1637="nulová",J1637,0)</f>
        <v>0</v>
      </c>
      <c r="BJ1637" s="25" t="s">
        <v>76</v>
      </c>
      <c r="BK1637" s="214">
        <f>ROUND(I1637*H1637,2)</f>
        <v>0</v>
      </c>
      <c r="BL1637" s="25" t="s">
        <v>271</v>
      </c>
      <c r="BM1637" s="25" t="s">
        <v>2016</v>
      </c>
    </row>
    <row r="1638" spans="2:51" s="12" customFormat="1" ht="13.5">
      <c r="B1638" s="215"/>
      <c r="C1638" s="216"/>
      <c r="D1638" s="229" t="s">
        <v>198</v>
      </c>
      <c r="E1638" s="239" t="s">
        <v>21</v>
      </c>
      <c r="F1638" s="240" t="s">
        <v>2017</v>
      </c>
      <c r="G1638" s="216"/>
      <c r="H1638" s="241">
        <v>1</v>
      </c>
      <c r="I1638" s="221"/>
      <c r="J1638" s="216"/>
      <c r="K1638" s="216"/>
      <c r="L1638" s="222"/>
      <c r="M1638" s="223"/>
      <c r="N1638" s="224"/>
      <c r="O1638" s="224"/>
      <c r="P1638" s="224"/>
      <c r="Q1638" s="224"/>
      <c r="R1638" s="224"/>
      <c r="S1638" s="224"/>
      <c r="T1638" s="225"/>
      <c r="AT1638" s="226" t="s">
        <v>198</v>
      </c>
      <c r="AU1638" s="226" t="s">
        <v>80</v>
      </c>
      <c r="AV1638" s="12" t="s">
        <v>80</v>
      </c>
      <c r="AW1638" s="12" t="s">
        <v>33</v>
      </c>
      <c r="AX1638" s="12" t="s">
        <v>76</v>
      </c>
      <c r="AY1638" s="226" t="s">
        <v>189</v>
      </c>
    </row>
    <row r="1639" spans="2:65" s="1" customFormat="1" ht="22.5" customHeight="1">
      <c r="B1639" s="42"/>
      <c r="C1639" s="203" t="s">
        <v>2018</v>
      </c>
      <c r="D1639" s="203" t="s">
        <v>191</v>
      </c>
      <c r="E1639" s="204" t="s">
        <v>2019</v>
      </c>
      <c r="F1639" s="205" t="s">
        <v>2020</v>
      </c>
      <c r="G1639" s="206" t="s">
        <v>580</v>
      </c>
      <c r="H1639" s="207">
        <v>1</v>
      </c>
      <c r="I1639" s="208"/>
      <c r="J1639" s="209">
        <f>ROUND(I1639*H1639,2)</f>
        <v>0</v>
      </c>
      <c r="K1639" s="205" t="s">
        <v>21</v>
      </c>
      <c r="L1639" s="62"/>
      <c r="M1639" s="210" t="s">
        <v>21</v>
      </c>
      <c r="N1639" s="211" t="s">
        <v>40</v>
      </c>
      <c r="O1639" s="43"/>
      <c r="P1639" s="212">
        <f>O1639*H1639</f>
        <v>0</v>
      </c>
      <c r="Q1639" s="212">
        <v>0</v>
      </c>
      <c r="R1639" s="212">
        <f>Q1639*H1639</f>
        <v>0</v>
      </c>
      <c r="S1639" s="212">
        <v>0</v>
      </c>
      <c r="T1639" s="213">
        <f>S1639*H1639</f>
        <v>0</v>
      </c>
      <c r="AR1639" s="25" t="s">
        <v>271</v>
      </c>
      <c r="AT1639" s="25" t="s">
        <v>191</v>
      </c>
      <c r="AU1639" s="25" t="s">
        <v>80</v>
      </c>
      <c r="AY1639" s="25" t="s">
        <v>189</v>
      </c>
      <c r="BE1639" s="214">
        <f>IF(N1639="základní",J1639,0)</f>
        <v>0</v>
      </c>
      <c r="BF1639" s="214">
        <f>IF(N1639="snížená",J1639,0)</f>
        <v>0</v>
      </c>
      <c r="BG1639" s="214">
        <f>IF(N1639="zákl. přenesená",J1639,0)</f>
        <v>0</v>
      </c>
      <c r="BH1639" s="214">
        <f>IF(N1639="sníž. přenesená",J1639,0)</f>
        <v>0</v>
      </c>
      <c r="BI1639" s="214">
        <f>IF(N1639="nulová",J1639,0)</f>
        <v>0</v>
      </c>
      <c r="BJ1639" s="25" t="s">
        <v>76</v>
      </c>
      <c r="BK1639" s="214">
        <f>ROUND(I1639*H1639,2)</f>
        <v>0</v>
      </c>
      <c r="BL1639" s="25" t="s">
        <v>271</v>
      </c>
      <c r="BM1639" s="25" t="s">
        <v>2021</v>
      </c>
    </row>
    <row r="1640" spans="2:51" s="12" customFormat="1" ht="13.5">
      <c r="B1640" s="215"/>
      <c r="C1640" s="216"/>
      <c r="D1640" s="229" t="s">
        <v>198</v>
      </c>
      <c r="E1640" s="239" t="s">
        <v>21</v>
      </c>
      <c r="F1640" s="240" t="s">
        <v>2022</v>
      </c>
      <c r="G1640" s="216"/>
      <c r="H1640" s="241">
        <v>1</v>
      </c>
      <c r="I1640" s="221"/>
      <c r="J1640" s="216"/>
      <c r="K1640" s="216"/>
      <c r="L1640" s="222"/>
      <c r="M1640" s="223"/>
      <c r="N1640" s="224"/>
      <c r="O1640" s="224"/>
      <c r="P1640" s="224"/>
      <c r="Q1640" s="224"/>
      <c r="R1640" s="224"/>
      <c r="S1640" s="224"/>
      <c r="T1640" s="225"/>
      <c r="AT1640" s="226" t="s">
        <v>198</v>
      </c>
      <c r="AU1640" s="226" t="s">
        <v>80</v>
      </c>
      <c r="AV1640" s="12" t="s">
        <v>80</v>
      </c>
      <c r="AW1640" s="12" t="s">
        <v>33</v>
      </c>
      <c r="AX1640" s="12" t="s">
        <v>76</v>
      </c>
      <c r="AY1640" s="226" t="s">
        <v>189</v>
      </c>
    </row>
    <row r="1641" spans="2:65" s="1" customFormat="1" ht="22.5" customHeight="1">
      <c r="B1641" s="42"/>
      <c r="C1641" s="203" t="s">
        <v>2023</v>
      </c>
      <c r="D1641" s="203" t="s">
        <v>191</v>
      </c>
      <c r="E1641" s="204" t="s">
        <v>2024</v>
      </c>
      <c r="F1641" s="205" t="s">
        <v>2025</v>
      </c>
      <c r="G1641" s="206" t="s">
        <v>580</v>
      </c>
      <c r="H1641" s="207">
        <v>1</v>
      </c>
      <c r="I1641" s="208"/>
      <c r="J1641" s="209">
        <f>ROUND(I1641*H1641,2)</f>
        <v>0</v>
      </c>
      <c r="K1641" s="205" t="s">
        <v>21</v>
      </c>
      <c r="L1641" s="62"/>
      <c r="M1641" s="210" t="s">
        <v>21</v>
      </c>
      <c r="N1641" s="211" t="s">
        <v>40</v>
      </c>
      <c r="O1641" s="43"/>
      <c r="P1641" s="212">
        <f>O1641*H1641</f>
        <v>0</v>
      </c>
      <c r="Q1641" s="212">
        <v>0</v>
      </c>
      <c r="R1641" s="212">
        <f>Q1641*H1641</f>
        <v>0</v>
      </c>
      <c r="S1641" s="212">
        <v>0</v>
      </c>
      <c r="T1641" s="213">
        <f>S1641*H1641</f>
        <v>0</v>
      </c>
      <c r="AR1641" s="25" t="s">
        <v>271</v>
      </c>
      <c r="AT1641" s="25" t="s">
        <v>191</v>
      </c>
      <c r="AU1641" s="25" t="s">
        <v>80</v>
      </c>
      <c r="AY1641" s="25" t="s">
        <v>189</v>
      </c>
      <c r="BE1641" s="214">
        <f>IF(N1641="základní",J1641,0)</f>
        <v>0</v>
      </c>
      <c r="BF1641" s="214">
        <f>IF(N1641="snížená",J1641,0)</f>
        <v>0</v>
      </c>
      <c r="BG1641" s="214">
        <f>IF(N1641="zákl. přenesená",J1641,0)</f>
        <v>0</v>
      </c>
      <c r="BH1641" s="214">
        <f>IF(N1641="sníž. přenesená",J1641,0)</f>
        <v>0</v>
      </c>
      <c r="BI1641" s="214">
        <f>IF(N1641="nulová",J1641,0)</f>
        <v>0</v>
      </c>
      <c r="BJ1641" s="25" t="s">
        <v>76</v>
      </c>
      <c r="BK1641" s="214">
        <f>ROUND(I1641*H1641,2)</f>
        <v>0</v>
      </c>
      <c r="BL1641" s="25" t="s">
        <v>271</v>
      </c>
      <c r="BM1641" s="25" t="s">
        <v>2026</v>
      </c>
    </row>
    <row r="1642" spans="2:51" s="12" customFormat="1" ht="13.5">
      <c r="B1642" s="215"/>
      <c r="C1642" s="216"/>
      <c r="D1642" s="229" t="s">
        <v>198</v>
      </c>
      <c r="E1642" s="239" t="s">
        <v>21</v>
      </c>
      <c r="F1642" s="240" t="s">
        <v>2027</v>
      </c>
      <c r="G1642" s="216"/>
      <c r="H1642" s="241">
        <v>1</v>
      </c>
      <c r="I1642" s="221"/>
      <c r="J1642" s="216"/>
      <c r="K1642" s="216"/>
      <c r="L1642" s="222"/>
      <c r="M1642" s="223"/>
      <c r="N1642" s="224"/>
      <c r="O1642" s="224"/>
      <c r="P1642" s="224"/>
      <c r="Q1642" s="224"/>
      <c r="R1642" s="224"/>
      <c r="S1642" s="224"/>
      <c r="T1642" s="225"/>
      <c r="AT1642" s="226" t="s">
        <v>198</v>
      </c>
      <c r="AU1642" s="226" t="s">
        <v>80</v>
      </c>
      <c r="AV1642" s="12" t="s">
        <v>80</v>
      </c>
      <c r="AW1642" s="12" t="s">
        <v>33</v>
      </c>
      <c r="AX1642" s="12" t="s">
        <v>76</v>
      </c>
      <c r="AY1642" s="226" t="s">
        <v>189</v>
      </c>
    </row>
    <row r="1643" spans="2:65" s="1" customFormat="1" ht="31.5" customHeight="1">
      <c r="B1643" s="42"/>
      <c r="C1643" s="203" t="s">
        <v>2028</v>
      </c>
      <c r="D1643" s="203" t="s">
        <v>191</v>
      </c>
      <c r="E1643" s="204" t="s">
        <v>2029</v>
      </c>
      <c r="F1643" s="205" t="s">
        <v>2030</v>
      </c>
      <c r="G1643" s="206" t="s">
        <v>580</v>
      </c>
      <c r="H1643" s="207">
        <v>2</v>
      </c>
      <c r="I1643" s="208"/>
      <c r="J1643" s="209">
        <f>ROUND(I1643*H1643,2)</f>
        <v>0</v>
      </c>
      <c r="K1643" s="205" t="s">
        <v>21</v>
      </c>
      <c r="L1643" s="62"/>
      <c r="M1643" s="210" t="s">
        <v>21</v>
      </c>
      <c r="N1643" s="211" t="s">
        <v>40</v>
      </c>
      <c r="O1643" s="43"/>
      <c r="P1643" s="212">
        <f>O1643*H1643</f>
        <v>0</v>
      </c>
      <c r="Q1643" s="212">
        <v>0</v>
      </c>
      <c r="R1643" s="212">
        <f>Q1643*H1643</f>
        <v>0</v>
      </c>
      <c r="S1643" s="212">
        <v>0</v>
      </c>
      <c r="T1643" s="213">
        <f>S1643*H1643</f>
        <v>0</v>
      </c>
      <c r="AR1643" s="25" t="s">
        <v>271</v>
      </c>
      <c r="AT1643" s="25" t="s">
        <v>191</v>
      </c>
      <c r="AU1643" s="25" t="s">
        <v>80</v>
      </c>
      <c r="AY1643" s="25" t="s">
        <v>189</v>
      </c>
      <c r="BE1643" s="214">
        <f>IF(N1643="základní",J1643,0)</f>
        <v>0</v>
      </c>
      <c r="BF1643" s="214">
        <f>IF(N1643="snížená",J1643,0)</f>
        <v>0</v>
      </c>
      <c r="BG1643" s="214">
        <f>IF(N1643="zákl. přenesená",J1643,0)</f>
        <v>0</v>
      </c>
      <c r="BH1643" s="214">
        <f>IF(N1643="sníž. přenesená",J1643,0)</f>
        <v>0</v>
      </c>
      <c r="BI1643" s="214">
        <f>IF(N1643="nulová",J1643,0)</f>
        <v>0</v>
      </c>
      <c r="BJ1643" s="25" t="s">
        <v>76</v>
      </c>
      <c r="BK1643" s="214">
        <f>ROUND(I1643*H1643,2)</f>
        <v>0</v>
      </c>
      <c r="BL1643" s="25" t="s">
        <v>271</v>
      </c>
      <c r="BM1643" s="25" t="s">
        <v>2031</v>
      </c>
    </row>
    <row r="1644" spans="2:51" s="12" customFormat="1" ht="13.5">
      <c r="B1644" s="215"/>
      <c r="C1644" s="216"/>
      <c r="D1644" s="229" t="s">
        <v>198</v>
      </c>
      <c r="E1644" s="239" t="s">
        <v>21</v>
      </c>
      <c r="F1644" s="240" t="s">
        <v>2032</v>
      </c>
      <c r="G1644" s="216"/>
      <c r="H1644" s="241">
        <v>2</v>
      </c>
      <c r="I1644" s="221"/>
      <c r="J1644" s="216"/>
      <c r="K1644" s="216"/>
      <c r="L1644" s="222"/>
      <c r="M1644" s="223"/>
      <c r="N1644" s="224"/>
      <c r="O1644" s="224"/>
      <c r="P1644" s="224"/>
      <c r="Q1644" s="224"/>
      <c r="R1644" s="224"/>
      <c r="S1644" s="224"/>
      <c r="T1644" s="225"/>
      <c r="AT1644" s="226" t="s">
        <v>198</v>
      </c>
      <c r="AU1644" s="226" t="s">
        <v>80</v>
      </c>
      <c r="AV1644" s="12" t="s">
        <v>80</v>
      </c>
      <c r="AW1644" s="12" t="s">
        <v>33</v>
      </c>
      <c r="AX1644" s="12" t="s">
        <v>76</v>
      </c>
      <c r="AY1644" s="226" t="s">
        <v>189</v>
      </c>
    </row>
    <row r="1645" spans="2:65" s="1" customFormat="1" ht="44.25" customHeight="1">
      <c r="B1645" s="42"/>
      <c r="C1645" s="203" t="s">
        <v>2033</v>
      </c>
      <c r="D1645" s="203" t="s">
        <v>191</v>
      </c>
      <c r="E1645" s="204" t="s">
        <v>2034</v>
      </c>
      <c r="F1645" s="205" t="s">
        <v>2035</v>
      </c>
      <c r="G1645" s="206" t="s">
        <v>580</v>
      </c>
      <c r="H1645" s="207">
        <v>1</v>
      </c>
      <c r="I1645" s="208"/>
      <c r="J1645" s="209">
        <f>ROUND(I1645*H1645,2)</f>
        <v>0</v>
      </c>
      <c r="K1645" s="205" t="s">
        <v>21</v>
      </c>
      <c r="L1645" s="62"/>
      <c r="M1645" s="210" t="s">
        <v>21</v>
      </c>
      <c r="N1645" s="211" t="s">
        <v>40</v>
      </c>
      <c r="O1645" s="43"/>
      <c r="P1645" s="212">
        <f>O1645*H1645</f>
        <v>0</v>
      </c>
      <c r="Q1645" s="212">
        <v>0.26816</v>
      </c>
      <c r="R1645" s="212">
        <f>Q1645*H1645</f>
        <v>0.26816</v>
      </c>
      <c r="S1645" s="212">
        <v>0</v>
      </c>
      <c r="T1645" s="213">
        <f>S1645*H1645</f>
        <v>0</v>
      </c>
      <c r="AR1645" s="25" t="s">
        <v>271</v>
      </c>
      <c r="AT1645" s="25" t="s">
        <v>191</v>
      </c>
      <c r="AU1645" s="25" t="s">
        <v>80</v>
      </c>
      <c r="AY1645" s="25" t="s">
        <v>189</v>
      </c>
      <c r="BE1645" s="214">
        <f>IF(N1645="základní",J1645,0)</f>
        <v>0</v>
      </c>
      <c r="BF1645" s="214">
        <f>IF(N1645="snížená",J1645,0)</f>
        <v>0</v>
      </c>
      <c r="BG1645" s="214">
        <f>IF(N1645="zákl. přenesená",J1645,0)</f>
        <v>0</v>
      </c>
      <c r="BH1645" s="214">
        <f>IF(N1645="sníž. přenesená",J1645,0)</f>
        <v>0</v>
      </c>
      <c r="BI1645" s="214">
        <f>IF(N1645="nulová",J1645,0)</f>
        <v>0</v>
      </c>
      <c r="BJ1645" s="25" t="s">
        <v>76</v>
      </c>
      <c r="BK1645" s="214">
        <f>ROUND(I1645*H1645,2)</f>
        <v>0</v>
      </c>
      <c r="BL1645" s="25" t="s">
        <v>271</v>
      </c>
      <c r="BM1645" s="25" t="s">
        <v>2036</v>
      </c>
    </row>
    <row r="1646" spans="2:51" s="12" customFormat="1" ht="13.5">
      <c r="B1646" s="215"/>
      <c r="C1646" s="216"/>
      <c r="D1646" s="217" t="s">
        <v>198</v>
      </c>
      <c r="E1646" s="218" t="s">
        <v>21</v>
      </c>
      <c r="F1646" s="219" t="s">
        <v>2037</v>
      </c>
      <c r="G1646" s="216"/>
      <c r="H1646" s="220">
        <v>1</v>
      </c>
      <c r="I1646" s="221"/>
      <c r="J1646" s="216"/>
      <c r="K1646" s="216"/>
      <c r="L1646" s="222"/>
      <c r="M1646" s="223"/>
      <c r="N1646" s="224"/>
      <c r="O1646" s="224"/>
      <c r="P1646" s="224"/>
      <c r="Q1646" s="224"/>
      <c r="R1646" s="224"/>
      <c r="S1646" s="224"/>
      <c r="T1646" s="225"/>
      <c r="AT1646" s="226" t="s">
        <v>198</v>
      </c>
      <c r="AU1646" s="226" t="s">
        <v>80</v>
      </c>
      <c r="AV1646" s="12" t="s">
        <v>80</v>
      </c>
      <c r="AW1646" s="12" t="s">
        <v>33</v>
      </c>
      <c r="AX1646" s="12" t="s">
        <v>69</v>
      </c>
      <c r="AY1646" s="226" t="s">
        <v>189</v>
      </c>
    </row>
    <row r="1647" spans="2:51" s="13" customFormat="1" ht="13.5">
      <c r="B1647" s="227"/>
      <c r="C1647" s="228"/>
      <c r="D1647" s="229" t="s">
        <v>198</v>
      </c>
      <c r="E1647" s="230" t="s">
        <v>21</v>
      </c>
      <c r="F1647" s="231" t="s">
        <v>200</v>
      </c>
      <c r="G1647" s="228"/>
      <c r="H1647" s="232">
        <v>1</v>
      </c>
      <c r="I1647" s="233"/>
      <c r="J1647" s="228"/>
      <c r="K1647" s="228"/>
      <c r="L1647" s="234"/>
      <c r="M1647" s="235"/>
      <c r="N1647" s="236"/>
      <c r="O1647" s="236"/>
      <c r="P1647" s="236"/>
      <c r="Q1647" s="236"/>
      <c r="R1647" s="236"/>
      <c r="S1647" s="236"/>
      <c r="T1647" s="237"/>
      <c r="AT1647" s="238" t="s">
        <v>198</v>
      </c>
      <c r="AU1647" s="238" t="s">
        <v>80</v>
      </c>
      <c r="AV1647" s="13" t="s">
        <v>115</v>
      </c>
      <c r="AW1647" s="13" t="s">
        <v>33</v>
      </c>
      <c r="AX1647" s="13" t="s">
        <v>76</v>
      </c>
      <c r="AY1647" s="238" t="s">
        <v>189</v>
      </c>
    </row>
    <row r="1648" spans="2:65" s="1" customFormat="1" ht="44.25" customHeight="1">
      <c r="B1648" s="42"/>
      <c r="C1648" s="203" t="s">
        <v>2038</v>
      </c>
      <c r="D1648" s="203" t="s">
        <v>191</v>
      </c>
      <c r="E1648" s="204" t="s">
        <v>2039</v>
      </c>
      <c r="F1648" s="205" t="s">
        <v>2040</v>
      </c>
      <c r="G1648" s="206" t="s">
        <v>580</v>
      </c>
      <c r="H1648" s="207">
        <v>1</v>
      </c>
      <c r="I1648" s="208"/>
      <c r="J1648" s="209">
        <f>ROUND(I1648*H1648,2)</f>
        <v>0</v>
      </c>
      <c r="K1648" s="205" t="s">
        <v>21</v>
      </c>
      <c r="L1648" s="62"/>
      <c r="M1648" s="210" t="s">
        <v>21</v>
      </c>
      <c r="N1648" s="211" t="s">
        <v>40</v>
      </c>
      <c r="O1648" s="43"/>
      <c r="P1648" s="212">
        <f>O1648*H1648</f>
        <v>0</v>
      </c>
      <c r="Q1648" s="212">
        <v>0.281</v>
      </c>
      <c r="R1648" s="212">
        <f>Q1648*H1648</f>
        <v>0.281</v>
      </c>
      <c r="S1648" s="212">
        <v>0</v>
      </c>
      <c r="T1648" s="213">
        <f>S1648*H1648</f>
        <v>0</v>
      </c>
      <c r="AR1648" s="25" t="s">
        <v>271</v>
      </c>
      <c r="AT1648" s="25" t="s">
        <v>191</v>
      </c>
      <c r="AU1648" s="25" t="s">
        <v>80</v>
      </c>
      <c r="AY1648" s="25" t="s">
        <v>189</v>
      </c>
      <c r="BE1648" s="214">
        <f>IF(N1648="základní",J1648,0)</f>
        <v>0</v>
      </c>
      <c r="BF1648" s="214">
        <f>IF(N1648="snížená",J1648,0)</f>
        <v>0</v>
      </c>
      <c r="BG1648" s="214">
        <f>IF(N1648="zákl. přenesená",J1648,0)</f>
        <v>0</v>
      </c>
      <c r="BH1648" s="214">
        <f>IF(N1648="sníž. přenesená",J1648,0)</f>
        <v>0</v>
      </c>
      <c r="BI1648" s="214">
        <f>IF(N1648="nulová",J1648,0)</f>
        <v>0</v>
      </c>
      <c r="BJ1648" s="25" t="s">
        <v>76</v>
      </c>
      <c r="BK1648" s="214">
        <f>ROUND(I1648*H1648,2)</f>
        <v>0</v>
      </c>
      <c r="BL1648" s="25" t="s">
        <v>271</v>
      </c>
      <c r="BM1648" s="25" t="s">
        <v>2041</v>
      </c>
    </row>
    <row r="1649" spans="2:51" s="12" customFormat="1" ht="13.5">
      <c r="B1649" s="215"/>
      <c r="C1649" s="216"/>
      <c r="D1649" s="217" t="s">
        <v>198</v>
      </c>
      <c r="E1649" s="218" t="s">
        <v>21</v>
      </c>
      <c r="F1649" s="219" t="s">
        <v>2037</v>
      </c>
      <c r="G1649" s="216"/>
      <c r="H1649" s="220">
        <v>1</v>
      </c>
      <c r="I1649" s="221"/>
      <c r="J1649" s="216"/>
      <c r="K1649" s="216"/>
      <c r="L1649" s="222"/>
      <c r="M1649" s="223"/>
      <c r="N1649" s="224"/>
      <c r="O1649" s="224"/>
      <c r="P1649" s="224"/>
      <c r="Q1649" s="224"/>
      <c r="R1649" s="224"/>
      <c r="S1649" s="224"/>
      <c r="T1649" s="225"/>
      <c r="AT1649" s="226" t="s">
        <v>198</v>
      </c>
      <c r="AU1649" s="226" t="s">
        <v>80</v>
      </c>
      <c r="AV1649" s="12" t="s">
        <v>80</v>
      </c>
      <c r="AW1649" s="12" t="s">
        <v>33</v>
      </c>
      <c r="AX1649" s="12" t="s">
        <v>69</v>
      </c>
      <c r="AY1649" s="226" t="s">
        <v>189</v>
      </c>
    </row>
    <row r="1650" spans="2:51" s="13" customFormat="1" ht="13.5">
      <c r="B1650" s="227"/>
      <c r="C1650" s="228"/>
      <c r="D1650" s="229" t="s">
        <v>198</v>
      </c>
      <c r="E1650" s="230" t="s">
        <v>21</v>
      </c>
      <c r="F1650" s="231" t="s">
        <v>200</v>
      </c>
      <c r="G1650" s="228"/>
      <c r="H1650" s="232">
        <v>1</v>
      </c>
      <c r="I1650" s="233"/>
      <c r="J1650" s="228"/>
      <c r="K1650" s="228"/>
      <c r="L1650" s="234"/>
      <c r="M1650" s="235"/>
      <c r="N1650" s="236"/>
      <c r="O1650" s="236"/>
      <c r="P1650" s="236"/>
      <c r="Q1650" s="236"/>
      <c r="R1650" s="236"/>
      <c r="S1650" s="236"/>
      <c r="T1650" s="237"/>
      <c r="AT1650" s="238" t="s">
        <v>198</v>
      </c>
      <c r="AU1650" s="238" t="s">
        <v>80</v>
      </c>
      <c r="AV1650" s="13" t="s">
        <v>115</v>
      </c>
      <c r="AW1650" s="13" t="s">
        <v>33</v>
      </c>
      <c r="AX1650" s="13" t="s">
        <v>76</v>
      </c>
      <c r="AY1650" s="238" t="s">
        <v>189</v>
      </c>
    </row>
    <row r="1651" spans="2:65" s="1" customFormat="1" ht="22.5" customHeight="1">
      <c r="B1651" s="42"/>
      <c r="C1651" s="203" t="s">
        <v>2042</v>
      </c>
      <c r="D1651" s="203" t="s">
        <v>191</v>
      </c>
      <c r="E1651" s="204" t="s">
        <v>2043</v>
      </c>
      <c r="F1651" s="205" t="s">
        <v>2044</v>
      </c>
      <c r="G1651" s="206" t="s">
        <v>194</v>
      </c>
      <c r="H1651" s="207">
        <v>7.5</v>
      </c>
      <c r="I1651" s="208"/>
      <c r="J1651" s="209">
        <f>ROUND(I1651*H1651,2)</f>
        <v>0</v>
      </c>
      <c r="K1651" s="205" t="s">
        <v>195</v>
      </c>
      <c r="L1651" s="62"/>
      <c r="M1651" s="210" t="s">
        <v>21</v>
      </c>
      <c r="N1651" s="211" t="s">
        <v>40</v>
      </c>
      <c r="O1651" s="43"/>
      <c r="P1651" s="212">
        <f>O1651*H1651</f>
        <v>0</v>
      </c>
      <c r="Q1651" s="212">
        <v>0</v>
      </c>
      <c r="R1651" s="212">
        <f>Q1651*H1651</f>
        <v>0</v>
      </c>
      <c r="S1651" s="212">
        <v>0</v>
      </c>
      <c r="T1651" s="213">
        <f>S1651*H1651</f>
        <v>0</v>
      </c>
      <c r="AR1651" s="25" t="s">
        <v>271</v>
      </c>
      <c r="AT1651" s="25" t="s">
        <v>191</v>
      </c>
      <c r="AU1651" s="25" t="s">
        <v>80</v>
      </c>
      <c r="AY1651" s="25" t="s">
        <v>189</v>
      </c>
      <c r="BE1651" s="214">
        <f>IF(N1651="základní",J1651,0)</f>
        <v>0</v>
      </c>
      <c r="BF1651" s="214">
        <f>IF(N1651="snížená",J1651,0)</f>
        <v>0</v>
      </c>
      <c r="BG1651" s="214">
        <f>IF(N1651="zákl. přenesená",J1651,0)</f>
        <v>0</v>
      </c>
      <c r="BH1651" s="214">
        <f>IF(N1651="sníž. přenesená",J1651,0)</f>
        <v>0</v>
      </c>
      <c r="BI1651" s="214">
        <f>IF(N1651="nulová",J1651,0)</f>
        <v>0</v>
      </c>
      <c r="BJ1651" s="25" t="s">
        <v>76</v>
      </c>
      <c r="BK1651" s="214">
        <f>ROUND(I1651*H1651,2)</f>
        <v>0</v>
      </c>
      <c r="BL1651" s="25" t="s">
        <v>271</v>
      </c>
      <c r="BM1651" s="25" t="s">
        <v>2045</v>
      </c>
    </row>
    <row r="1652" spans="2:51" s="12" customFormat="1" ht="13.5">
      <c r="B1652" s="215"/>
      <c r="C1652" s="216"/>
      <c r="D1652" s="217" t="s">
        <v>198</v>
      </c>
      <c r="E1652" s="218" t="s">
        <v>21</v>
      </c>
      <c r="F1652" s="219" t="s">
        <v>2046</v>
      </c>
      <c r="G1652" s="216"/>
      <c r="H1652" s="220">
        <v>7.5</v>
      </c>
      <c r="I1652" s="221"/>
      <c r="J1652" s="216"/>
      <c r="K1652" s="216"/>
      <c r="L1652" s="222"/>
      <c r="M1652" s="223"/>
      <c r="N1652" s="224"/>
      <c r="O1652" s="224"/>
      <c r="P1652" s="224"/>
      <c r="Q1652" s="224"/>
      <c r="R1652" s="224"/>
      <c r="S1652" s="224"/>
      <c r="T1652" s="225"/>
      <c r="AT1652" s="226" t="s">
        <v>198</v>
      </c>
      <c r="AU1652" s="226" t="s">
        <v>80</v>
      </c>
      <c r="AV1652" s="12" t="s">
        <v>80</v>
      </c>
      <c r="AW1652" s="12" t="s">
        <v>33</v>
      </c>
      <c r="AX1652" s="12" t="s">
        <v>69</v>
      </c>
      <c r="AY1652" s="226" t="s">
        <v>189</v>
      </c>
    </row>
    <row r="1653" spans="2:51" s="13" customFormat="1" ht="13.5">
      <c r="B1653" s="227"/>
      <c r="C1653" s="228"/>
      <c r="D1653" s="229" t="s">
        <v>198</v>
      </c>
      <c r="E1653" s="230" t="s">
        <v>21</v>
      </c>
      <c r="F1653" s="231" t="s">
        <v>200</v>
      </c>
      <c r="G1653" s="228"/>
      <c r="H1653" s="232">
        <v>7.5</v>
      </c>
      <c r="I1653" s="233"/>
      <c r="J1653" s="228"/>
      <c r="K1653" s="228"/>
      <c r="L1653" s="234"/>
      <c r="M1653" s="235"/>
      <c r="N1653" s="236"/>
      <c r="O1653" s="236"/>
      <c r="P1653" s="236"/>
      <c r="Q1653" s="236"/>
      <c r="R1653" s="236"/>
      <c r="S1653" s="236"/>
      <c r="T1653" s="237"/>
      <c r="AT1653" s="238" t="s">
        <v>198</v>
      </c>
      <c r="AU1653" s="238" t="s">
        <v>80</v>
      </c>
      <c r="AV1653" s="13" t="s">
        <v>115</v>
      </c>
      <c r="AW1653" s="13" t="s">
        <v>33</v>
      </c>
      <c r="AX1653" s="13" t="s">
        <v>76</v>
      </c>
      <c r="AY1653" s="238" t="s">
        <v>189</v>
      </c>
    </row>
    <row r="1654" spans="2:65" s="1" customFormat="1" ht="22.5" customHeight="1">
      <c r="B1654" s="42"/>
      <c r="C1654" s="256" t="s">
        <v>2047</v>
      </c>
      <c r="D1654" s="256" t="s">
        <v>293</v>
      </c>
      <c r="E1654" s="257" t="s">
        <v>2048</v>
      </c>
      <c r="F1654" s="258" t="s">
        <v>2049</v>
      </c>
      <c r="G1654" s="259" t="s">
        <v>194</v>
      </c>
      <c r="H1654" s="260">
        <v>7.5</v>
      </c>
      <c r="I1654" s="261"/>
      <c r="J1654" s="262">
        <f>ROUND(I1654*H1654,2)</f>
        <v>0</v>
      </c>
      <c r="K1654" s="258" t="s">
        <v>195</v>
      </c>
      <c r="L1654" s="263"/>
      <c r="M1654" s="264" t="s">
        <v>21</v>
      </c>
      <c r="N1654" s="265" t="s">
        <v>40</v>
      </c>
      <c r="O1654" s="43"/>
      <c r="P1654" s="212">
        <f>O1654*H1654</f>
        <v>0</v>
      </c>
      <c r="Q1654" s="212">
        <v>0.018</v>
      </c>
      <c r="R1654" s="212">
        <f>Q1654*H1654</f>
        <v>0.13499999999999998</v>
      </c>
      <c r="S1654" s="212">
        <v>0</v>
      </c>
      <c r="T1654" s="213">
        <f>S1654*H1654</f>
        <v>0</v>
      </c>
      <c r="AR1654" s="25" t="s">
        <v>355</v>
      </c>
      <c r="AT1654" s="25" t="s">
        <v>293</v>
      </c>
      <c r="AU1654" s="25" t="s">
        <v>80</v>
      </c>
      <c r="AY1654" s="25" t="s">
        <v>189</v>
      </c>
      <c r="BE1654" s="214">
        <f>IF(N1654="základní",J1654,0)</f>
        <v>0</v>
      </c>
      <c r="BF1654" s="214">
        <f>IF(N1654="snížená",J1654,0)</f>
        <v>0</v>
      </c>
      <c r="BG1654" s="214">
        <f>IF(N1654="zákl. přenesená",J1654,0)</f>
        <v>0</v>
      </c>
      <c r="BH1654" s="214">
        <f>IF(N1654="sníž. přenesená",J1654,0)</f>
        <v>0</v>
      </c>
      <c r="BI1654" s="214">
        <f>IF(N1654="nulová",J1654,0)</f>
        <v>0</v>
      </c>
      <c r="BJ1654" s="25" t="s">
        <v>76</v>
      </c>
      <c r="BK1654" s="214">
        <f>ROUND(I1654*H1654,2)</f>
        <v>0</v>
      </c>
      <c r="BL1654" s="25" t="s">
        <v>271</v>
      </c>
      <c r="BM1654" s="25" t="s">
        <v>2050</v>
      </c>
    </row>
    <row r="1655" spans="2:51" s="12" customFormat="1" ht="13.5">
      <c r="B1655" s="215"/>
      <c r="C1655" s="216"/>
      <c r="D1655" s="229" t="s">
        <v>198</v>
      </c>
      <c r="E1655" s="239" t="s">
        <v>21</v>
      </c>
      <c r="F1655" s="240" t="s">
        <v>2051</v>
      </c>
      <c r="G1655" s="216"/>
      <c r="H1655" s="241">
        <v>7.5</v>
      </c>
      <c r="I1655" s="221"/>
      <c r="J1655" s="216"/>
      <c r="K1655" s="216"/>
      <c r="L1655" s="222"/>
      <c r="M1655" s="223"/>
      <c r="N1655" s="224"/>
      <c r="O1655" s="224"/>
      <c r="P1655" s="224"/>
      <c r="Q1655" s="224"/>
      <c r="R1655" s="224"/>
      <c r="S1655" s="224"/>
      <c r="T1655" s="225"/>
      <c r="AT1655" s="226" t="s">
        <v>198</v>
      </c>
      <c r="AU1655" s="226" t="s">
        <v>80</v>
      </c>
      <c r="AV1655" s="12" t="s">
        <v>80</v>
      </c>
      <c r="AW1655" s="12" t="s">
        <v>33</v>
      </c>
      <c r="AX1655" s="12" t="s">
        <v>76</v>
      </c>
      <c r="AY1655" s="226" t="s">
        <v>189</v>
      </c>
    </row>
    <row r="1656" spans="2:65" s="1" customFormat="1" ht="22.5" customHeight="1">
      <c r="B1656" s="42"/>
      <c r="C1656" s="203" t="s">
        <v>2052</v>
      </c>
      <c r="D1656" s="203" t="s">
        <v>191</v>
      </c>
      <c r="E1656" s="204" t="s">
        <v>2053</v>
      </c>
      <c r="F1656" s="205" t="s">
        <v>2054</v>
      </c>
      <c r="G1656" s="206" t="s">
        <v>235</v>
      </c>
      <c r="H1656" s="207">
        <v>11.5</v>
      </c>
      <c r="I1656" s="208"/>
      <c r="J1656" s="209">
        <f>ROUND(I1656*H1656,2)</f>
        <v>0</v>
      </c>
      <c r="K1656" s="205" t="s">
        <v>195</v>
      </c>
      <c r="L1656" s="62"/>
      <c r="M1656" s="210" t="s">
        <v>21</v>
      </c>
      <c r="N1656" s="211" t="s">
        <v>40</v>
      </c>
      <c r="O1656" s="43"/>
      <c r="P1656" s="212">
        <f>O1656*H1656</f>
        <v>0</v>
      </c>
      <c r="Q1656" s="212">
        <v>0</v>
      </c>
      <c r="R1656" s="212">
        <f>Q1656*H1656</f>
        <v>0</v>
      </c>
      <c r="S1656" s="212">
        <v>0</v>
      </c>
      <c r="T1656" s="213">
        <f>S1656*H1656</f>
        <v>0</v>
      </c>
      <c r="AR1656" s="25" t="s">
        <v>271</v>
      </c>
      <c r="AT1656" s="25" t="s">
        <v>191</v>
      </c>
      <c r="AU1656" s="25" t="s">
        <v>80</v>
      </c>
      <c r="AY1656" s="25" t="s">
        <v>189</v>
      </c>
      <c r="BE1656" s="214">
        <f>IF(N1656="základní",J1656,0)</f>
        <v>0</v>
      </c>
      <c r="BF1656" s="214">
        <f>IF(N1656="snížená",J1656,0)</f>
        <v>0</v>
      </c>
      <c r="BG1656" s="214">
        <f>IF(N1656="zákl. přenesená",J1656,0)</f>
        <v>0</v>
      </c>
      <c r="BH1656" s="214">
        <f>IF(N1656="sníž. přenesená",J1656,0)</f>
        <v>0</v>
      </c>
      <c r="BI1656" s="214">
        <f>IF(N1656="nulová",J1656,0)</f>
        <v>0</v>
      </c>
      <c r="BJ1656" s="25" t="s">
        <v>76</v>
      </c>
      <c r="BK1656" s="214">
        <f>ROUND(I1656*H1656,2)</f>
        <v>0</v>
      </c>
      <c r="BL1656" s="25" t="s">
        <v>271</v>
      </c>
      <c r="BM1656" s="25" t="s">
        <v>2055</v>
      </c>
    </row>
    <row r="1657" spans="2:51" s="12" customFormat="1" ht="13.5">
      <c r="B1657" s="215"/>
      <c r="C1657" s="216"/>
      <c r="D1657" s="217" t="s">
        <v>198</v>
      </c>
      <c r="E1657" s="218" t="s">
        <v>21</v>
      </c>
      <c r="F1657" s="219" t="s">
        <v>2056</v>
      </c>
      <c r="G1657" s="216"/>
      <c r="H1657" s="220">
        <v>11.5</v>
      </c>
      <c r="I1657" s="221"/>
      <c r="J1657" s="216"/>
      <c r="K1657" s="216"/>
      <c r="L1657" s="222"/>
      <c r="M1657" s="223"/>
      <c r="N1657" s="224"/>
      <c r="O1657" s="224"/>
      <c r="P1657" s="224"/>
      <c r="Q1657" s="224"/>
      <c r="R1657" s="224"/>
      <c r="S1657" s="224"/>
      <c r="T1657" s="225"/>
      <c r="AT1657" s="226" t="s">
        <v>198</v>
      </c>
      <c r="AU1657" s="226" t="s">
        <v>80</v>
      </c>
      <c r="AV1657" s="12" t="s">
        <v>80</v>
      </c>
      <c r="AW1657" s="12" t="s">
        <v>33</v>
      </c>
      <c r="AX1657" s="12" t="s">
        <v>69</v>
      </c>
      <c r="AY1657" s="226" t="s">
        <v>189</v>
      </c>
    </row>
    <row r="1658" spans="2:51" s="13" customFormat="1" ht="13.5">
      <c r="B1658" s="227"/>
      <c r="C1658" s="228"/>
      <c r="D1658" s="229" t="s">
        <v>198</v>
      </c>
      <c r="E1658" s="230" t="s">
        <v>21</v>
      </c>
      <c r="F1658" s="231" t="s">
        <v>200</v>
      </c>
      <c r="G1658" s="228"/>
      <c r="H1658" s="232">
        <v>11.5</v>
      </c>
      <c r="I1658" s="233"/>
      <c r="J1658" s="228"/>
      <c r="K1658" s="228"/>
      <c r="L1658" s="234"/>
      <c r="M1658" s="235"/>
      <c r="N1658" s="236"/>
      <c r="O1658" s="236"/>
      <c r="P1658" s="236"/>
      <c r="Q1658" s="236"/>
      <c r="R1658" s="236"/>
      <c r="S1658" s="236"/>
      <c r="T1658" s="237"/>
      <c r="AT1658" s="238" t="s">
        <v>198</v>
      </c>
      <c r="AU1658" s="238" t="s">
        <v>80</v>
      </c>
      <c r="AV1658" s="13" t="s">
        <v>115</v>
      </c>
      <c r="AW1658" s="13" t="s">
        <v>33</v>
      </c>
      <c r="AX1658" s="13" t="s">
        <v>76</v>
      </c>
      <c r="AY1658" s="238" t="s">
        <v>189</v>
      </c>
    </row>
    <row r="1659" spans="2:65" s="1" customFormat="1" ht="22.5" customHeight="1">
      <c r="B1659" s="42"/>
      <c r="C1659" s="256" t="s">
        <v>2057</v>
      </c>
      <c r="D1659" s="256" t="s">
        <v>293</v>
      </c>
      <c r="E1659" s="257" t="s">
        <v>2058</v>
      </c>
      <c r="F1659" s="258" t="s">
        <v>2059</v>
      </c>
      <c r="G1659" s="259" t="s">
        <v>235</v>
      </c>
      <c r="H1659" s="260">
        <v>11.5</v>
      </c>
      <c r="I1659" s="261"/>
      <c r="J1659" s="262">
        <f>ROUND(I1659*H1659,2)</f>
        <v>0</v>
      </c>
      <c r="K1659" s="258" t="s">
        <v>195</v>
      </c>
      <c r="L1659" s="263"/>
      <c r="M1659" s="264" t="s">
        <v>21</v>
      </c>
      <c r="N1659" s="265" t="s">
        <v>40</v>
      </c>
      <c r="O1659" s="43"/>
      <c r="P1659" s="212">
        <f>O1659*H1659</f>
        <v>0</v>
      </c>
      <c r="Q1659" s="212">
        <v>0.0002</v>
      </c>
      <c r="R1659" s="212">
        <f>Q1659*H1659</f>
        <v>0.0023</v>
      </c>
      <c r="S1659" s="212">
        <v>0</v>
      </c>
      <c r="T1659" s="213">
        <f>S1659*H1659</f>
        <v>0</v>
      </c>
      <c r="AR1659" s="25" t="s">
        <v>355</v>
      </c>
      <c r="AT1659" s="25" t="s">
        <v>293</v>
      </c>
      <c r="AU1659" s="25" t="s">
        <v>80</v>
      </c>
      <c r="AY1659" s="25" t="s">
        <v>189</v>
      </c>
      <c r="BE1659" s="214">
        <f>IF(N1659="základní",J1659,0)</f>
        <v>0</v>
      </c>
      <c r="BF1659" s="214">
        <f>IF(N1659="snížená",J1659,0)</f>
        <v>0</v>
      </c>
      <c r="BG1659" s="214">
        <f>IF(N1659="zákl. přenesená",J1659,0)</f>
        <v>0</v>
      </c>
      <c r="BH1659" s="214">
        <f>IF(N1659="sníž. přenesená",J1659,0)</f>
        <v>0</v>
      </c>
      <c r="BI1659" s="214">
        <f>IF(N1659="nulová",J1659,0)</f>
        <v>0</v>
      </c>
      <c r="BJ1659" s="25" t="s">
        <v>76</v>
      </c>
      <c r="BK1659" s="214">
        <f>ROUND(I1659*H1659,2)</f>
        <v>0</v>
      </c>
      <c r="BL1659" s="25" t="s">
        <v>271</v>
      </c>
      <c r="BM1659" s="25" t="s">
        <v>2060</v>
      </c>
    </row>
    <row r="1660" spans="2:51" s="12" customFormat="1" ht="13.5">
      <c r="B1660" s="215"/>
      <c r="C1660" s="216"/>
      <c r="D1660" s="229" t="s">
        <v>198</v>
      </c>
      <c r="E1660" s="239" t="s">
        <v>21</v>
      </c>
      <c r="F1660" s="240" t="s">
        <v>2061</v>
      </c>
      <c r="G1660" s="216"/>
      <c r="H1660" s="241">
        <v>11.5</v>
      </c>
      <c r="I1660" s="221"/>
      <c r="J1660" s="216"/>
      <c r="K1660" s="216"/>
      <c r="L1660" s="222"/>
      <c r="M1660" s="223"/>
      <c r="N1660" s="224"/>
      <c r="O1660" s="224"/>
      <c r="P1660" s="224"/>
      <c r="Q1660" s="224"/>
      <c r="R1660" s="224"/>
      <c r="S1660" s="224"/>
      <c r="T1660" s="225"/>
      <c r="AT1660" s="226" t="s">
        <v>198</v>
      </c>
      <c r="AU1660" s="226" t="s">
        <v>80</v>
      </c>
      <c r="AV1660" s="12" t="s">
        <v>80</v>
      </c>
      <c r="AW1660" s="12" t="s">
        <v>33</v>
      </c>
      <c r="AX1660" s="12" t="s">
        <v>76</v>
      </c>
      <c r="AY1660" s="226" t="s">
        <v>189</v>
      </c>
    </row>
    <row r="1661" spans="2:65" s="1" customFormat="1" ht="22.5" customHeight="1">
      <c r="B1661" s="42"/>
      <c r="C1661" s="203" t="s">
        <v>2062</v>
      </c>
      <c r="D1661" s="203" t="s">
        <v>191</v>
      </c>
      <c r="E1661" s="204" t="s">
        <v>2063</v>
      </c>
      <c r="F1661" s="205" t="s">
        <v>2064</v>
      </c>
      <c r="G1661" s="206" t="s">
        <v>431</v>
      </c>
      <c r="H1661" s="207">
        <v>2</v>
      </c>
      <c r="I1661" s="208"/>
      <c r="J1661" s="209">
        <f>ROUND(I1661*H1661,2)</f>
        <v>0</v>
      </c>
      <c r="K1661" s="205" t="s">
        <v>195</v>
      </c>
      <c r="L1661" s="62"/>
      <c r="M1661" s="210" t="s">
        <v>21</v>
      </c>
      <c r="N1661" s="211" t="s">
        <v>40</v>
      </c>
      <c r="O1661" s="43"/>
      <c r="P1661" s="212">
        <f>O1661*H1661</f>
        <v>0</v>
      </c>
      <c r="Q1661" s="212">
        <v>0</v>
      </c>
      <c r="R1661" s="212">
        <f>Q1661*H1661</f>
        <v>0</v>
      </c>
      <c r="S1661" s="212">
        <v>0</v>
      </c>
      <c r="T1661" s="213">
        <f>S1661*H1661</f>
        <v>0</v>
      </c>
      <c r="AR1661" s="25" t="s">
        <v>271</v>
      </c>
      <c r="AT1661" s="25" t="s">
        <v>191</v>
      </c>
      <c r="AU1661" s="25" t="s">
        <v>80</v>
      </c>
      <c r="AY1661" s="25" t="s">
        <v>189</v>
      </c>
      <c r="BE1661" s="214">
        <f>IF(N1661="základní",J1661,0)</f>
        <v>0</v>
      </c>
      <c r="BF1661" s="214">
        <f>IF(N1661="snížená",J1661,0)</f>
        <v>0</v>
      </c>
      <c r="BG1661" s="214">
        <f>IF(N1661="zákl. přenesená",J1661,0)</f>
        <v>0</v>
      </c>
      <c r="BH1661" s="214">
        <f>IF(N1661="sníž. přenesená",J1661,0)</f>
        <v>0</v>
      </c>
      <c r="BI1661" s="214">
        <f>IF(N1661="nulová",J1661,0)</f>
        <v>0</v>
      </c>
      <c r="BJ1661" s="25" t="s">
        <v>76</v>
      </c>
      <c r="BK1661" s="214">
        <f>ROUND(I1661*H1661,2)</f>
        <v>0</v>
      </c>
      <c r="BL1661" s="25" t="s">
        <v>271</v>
      </c>
      <c r="BM1661" s="25" t="s">
        <v>2065</v>
      </c>
    </row>
    <row r="1662" spans="2:51" s="12" customFormat="1" ht="13.5">
      <c r="B1662" s="215"/>
      <c r="C1662" s="216"/>
      <c r="D1662" s="217" t="s">
        <v>198</v>
      </c>
      <c r="E1662" s="218" t="s">
        <v>21</v>
      </c>
      <c r="F1662" s="219" t="s">
        <v>2066</v>
      </c>
      <c r="G1662" s="216"/>
      <c r="H1662" s="220">
        <v>1</v>
      </c>
      <c r="I1662" s="221"/>
      <c r="J1662" s="216"/>
      <c r="K1662" s="216"/>
      <c r="L1662" s="222"/>
      <c r="M1662" s="223"/>
      <c r="N1662" s="224"/>
      <c r="O1662" s="224"/>
      <c r="P1662" s="224"/>
      <c r="Q1662" s="224"/>
      <c r="R1662" s="224"/>
      <c r="S1662" s="224"/>
      <c r="T1662" s="225"/>
      <c r="AT1662" s="226" t="s">
        <v>198</v>
      </c>
      <c r="AU1662" s="226" t="s">
        <v>80</v>
      </c>
      <c r="AV1662" s="12" t="s">
        <v>80</v>
      </c>
      <c r="AW1662" s="12" t="s">
        <v>33</v>
      </c>
      <c r="AX1662" s="12" t="s">
        <v>69</v>
      </c>
      <c r="AY1662" s="226" t="s">
        <v>189</v>
      </c>
    </row>
    <row r="1663" spans="2:51" s="12" customFormat="1" ht="13.5">
      <c r="B1663" s="215"/>
      <c r="C1663" s="216"/>
      <c r="D1663" s="217" t="s">
        <v>198</v>
      </c>
      <c r="E1663" s="218" t="s">
        <v>21</v>
      </c>
      <c r="F1663" s="219" t="s">
        <v>2067</v>
      </c>
      <c r="G1663" s="216"/>
      <c r="H1663" s="220">
        <v>1</v>
      </c>
      <c r="I1663" s="221"/>
      <c r="J1663" s="216"/>
      <c r="K1663" s="216"/>
      <c r="L1663" s="222"/>
      <c r="M1663" s="223"/>
      <c r="N1663" s="224"/>
      <c r="O1663" s="224"/>
      <c r="P1663" s="224"/>
      <c r="Q1663" s="224"/>
      <c r="R1663" s="224"/>
      <c r="S1663" s="224"/>
      <c r="T1663" s="225"/>
      <c r="AT1663" s="226" t="s">
        <v>198</v>
      </c>
      <c r="AU1663" s="226" t="s">
        <v>80</v>
      </c>
      <c r="AV1663" s="12" t="s">
        <v>80</v>
      </c>
      <c r="AW1663" s="12" t="s">
        <v>33</v>
      </c>
      <c r="AX1663" s="12" t="s">
        <v>69</v>
      </c>
      <c r="AY1663" s="226" t="s">
        <v>189</v>
      </c>
    </row>
    <row r="1664" spans="2:51" s="13" customFormat="1" ht="13.5">
      <c r="B1664" s="227"/>
      <c r="C1664" s="228"/>
      <c r="D1664" s="229" t="s">
        <v>198</v>
      </c>
      <c r="E1664" s="230" t="s">
        <v>21</v>
      </c>
      <c r="F1664" s="231" t="s">
        <v>200</v>
      </c>
      <c r="G1664" s="228"/>
      <c r="H1664" s="232">
        <v>2</v>
      </c>
      <c r="I1664" s="233"/>
      <c r="J1664" s="228"/>
      <c r="K1664" s="228"/>
      <c r="L1664" s="234"/>
      <c r="M1664" s="235"/>
      <c r="N1664" s="236"/>
      <c r="O1664" s="236"/>
      <c r="P1664" s="236"/>
      <c r="Q1664" s="236"/>
      <c r="R1664" s="236"/>
      <c r="S1664" s="236"/>
      <c r="T1664" s="237"/>
      <c r="AT1664" s="238" t="s">
        <v>198</v>
      </c>
      <c r="AU1664" s="238" t="s">
        <v>80</v>
      </c>
      <c r="AV1664" s="13" t="s">
        <v>115</v>
      </c>
      <c r="AW1664" s="13" t="s">
        <v>33</v>
      </c>
      <c r="AX1664" s="13" t="s">
        <v>76</v>
      </c>
      <c r="AY1664" s="238" t="s">
        <v>189</v>
      </c>
    </row>
    <row r="1665" spans="2:65" s="1" customFormat="1" ht="22.5" customHeight="1">
      <c r="B1665" s="42"/>
      <c r="C1665" s="256" t="s">
        <v>2068</v>
      </c>
      <c r="D1665" s="256" t="s">
        <v>293</v>
      </c>
      <c r="E1665" s="257" t="s">
        <v>2069</v>
      </c>
      <c r="F1665" s="258" t="s">
        <v>2070</v>
      </c>
      <c r="G1665" s="259" t="s">
        <v>431</v>
      </c>
      <c r="H1665" s="260">
        <v>1</v>
      </c>
      <c r="I1665" s="261"/>
      <c r="J1665" s="262">
        <f>ROUND(I1665*H1665,2)</f>
        <v>0</v>
      </c>
      <c r="K1665" s="258" t="s">
        <v>21</v>
      </c>
      <c r="L1665" s="263"/>
      <c r="M1665" s="264" t="s">
        <v>21</v>
      </c>
      <c r="N1665" s="265" t="s">
        <v>40</v>
      </c>
      <c r="O1665" s="43"/>
      <c r="P1665" s="212">
        <f>O1665*H1665</f>
        <v>0</v>
      </c>
      <c r="Q1665" s="212">
        <v>0.08</v>
      </c>
      <c r="R1665" s="212">
        <f>Q1665*H1665</f>
        <v>0.08</v>
      </c>
      <c r="S1665" s="212">
        <v>0</v>
      </c>
      <c r="T1665" s="213">
        <f>S1665*H1665</f>
        <v>0</v>
      </c>
      <c r="AR1665" s="25" t="s">
        <v>355</v>
      </c>
      <c r="AT1665" s="25" t="s">
        <v>293</v>
      </c>
      <c r="AU1665" s="25" t="s">
        <v>80</v>
      </c>
      <c r="AY1665" s="25" t="s">
        <v>189</v>
      </c>
      <c r="BE1665" s="214">
        <f>IF(N1665="základní",J1665,0)</f>
        <v>0</v>
      </c>
      <c r="BF1665" s="214">
        <f>IF(N1665="snížená",J1665,0)</f>
        <v>0</v>
      </c>
      <c r="BG1665" s="214">
        <f>IF(N1665="zákl. přenesená",J1665,0)</f>
        <v>0</v>
      </c>
      <c r="BH1665" s="214">
        <f>IF(N1665="sníž. přenesená",J1665,0)</f>
        <v>0</v>
      </c>
      <c r="BI1665" s="214">
        <f>IF(N1665="nulová",J1665,0)</f>
        <v>0</v>
      </c>
      <c r="BJ1665" s="25" t="s">
        <v>76</v>
      </c>
      <c r="BK1665" s="214">
        <f>ROUND(I1665*H1665,2)</f>
        <v>0</v>
      </c>
      <c r="BL1665" s="25" t="s">
        <v>271</v>
      </c>
      <c r="BM1665" s="25" t="s">
        <v>2071</v>
      </c>
    </row>
    <row r="1666" spans="2:51" s="12" customFormat="1" ht="13.5">
      <c r="B1666" s="215"/>
      <c r="C1666" s="216"/>
      <c r="D1666" s="229" t="s">
        <v>198</v>
      </c>
      <c r="E1666" s="239" t="s">
        <v>21</v>
      </c>
      <c r="F1666" s="240" t="s">
        <v>2072</v>
      </c>
      <c r="G1666" s="216"/>
      <c r="H1666" s="241">
        <v>1</v>
      </c>
      <c r="I1666" s="221"/>
      <c r="J1666" s="216"/>
      <c r="K1666" s="216"/>
      <c r="L1666" s="222"/>
      <c r="M1666" s="223"/>
      <c r="N1666" s="224"/>
      <c r="O1666" s="224"/>
      <c r="P1666" s="224"/>
      <c r="Q1666" s="224"/>
      <c r="R1666" s="224"/>
      <c r="S1666" s="224"/>
      <c r="T1666" s="225"/>
      <c r="AT1666" s="226" t="s">
        <v>198</v>
      </c>
      <c r="AU1666" s="226" t="s">
        <v>80</v>
      </c>
      <c r="AV1666" s="12" t="s">
        <v>80</v>
      </c>
      <c r="AW1666" s="12" t="s">
        <v>33</v>
      </c>
      <c r="AX1666" s="12" t="s">
        <v>76</v>
      </c>
      <c r="AY1666" s="226" t="s">
        <v>189</v>
      </c>
    </row>
    <row r="1667" spans="2:65" s="1" customFormat="1" ht="22.5" customHeight="1">
      <c r="B1667" s="42"/>
      <c r="C1667" s="256" t="s">
        <v>2073</v>
      </c>
      <c r="D1667" s="256" t="s">
        <v>293</v>
      </c>
      <c r="E1667" s="257" t="s">
        <v>2074</v>
      </c>
      <c r="F1667" s="258" t="s">
        <v>2075</v>
      </c>
      <c r="G1667" s="259" t="s">
        <v>431</v>
      </c>
      <c r="H1667" s="260">
        <v>1</v>
      </c>
      <c r="I1667" s="261"/>
      <c r="J1667" s="262">
        <f>ROUND(I1667*H1667,2)</f>
        <v>0</v>
      </c>
      <c r="K1667" s="258" t="s">
        <v>21</v>
      </c>
      <c r="L1667" s="263"/>
      <c r="M1667" s="264" t="s">
        <v>21</v>
      </c>
      <c r="N1667" s="265" t="s">
        <v>40</v>
      </c>
      <c r="O1667" s="43"/>
      <c r="P1667" s="212">
        <f>O1667*H1667</f>
        <v>0</v>
      </c>
      <c r="Q1667" s="212">
        <v>0.08</v>
      </c>
      <c r="R1667" s="212">
        <f>Q1667*H1667</f>
        <v>0.08</v>
      </c>
      <c r="S1667" s="212">
        <v>0</v>
      </c>
      <c r="T1667" s="213">
        <f>S1667*H1667</f>
        <v>0</v>
      </c>
      <c r="AR1667" s="25" t="s">
        <v>355</v>
      </c>
      <c r="AT1667" s="25" t="s">
        <v>293</v>
      </c>
      <c r="AU1667" s="25" t="s">
        <v>80</v>
      </c>
      <c r="AY1667" s="25" t="s">
        <v>189</v>
      </c>
      <c r="BE1667" s="214">
        <f>IF(N1667="základní",J1667,0)</f>
        <v>0</v>
      </c>
      <c r="BF1667" s="214">
        <f>IF(N1667="snížená",J1667,0)</f>
        <v>0</v>
      </c>
      <c r="BG1667" s="214">
        <f>IF(N1667="zákl. přenesená",J1667,0)</f>
        <v>0</v>
      </c>
      <c r="BH1667" s="214">
        <f>IF(N1667="sníž. přenesená",J1667,0)</f>
        <v>0</v>
      </c>
      <c r="BI1667" s="214">
        <f>IF(N1667="nulová",J1667,0)</f>
        <v>0</v>
      </c>
      <c r="BJ1667" s="25" t="s">
        <v>76</v>
      </c>
      <c r="BK1667" s="214">
        <f>ROUND(I1667*H1667,2)</f>
        <v>0</v>
      </c>
      <c r="BL1667" s="25" t="s">
        <v>271</v>
      </c>
      <c r="BM1667" s="25" t="s">
        <v>2076</v>
      </c>
    </row>
    <row r="1668" spans="2:51" s="12" customFormat="1" ht="13.5">
      <c r="B1668" s="215"/>
      <c r="C1668" s="216"/>
      <c r="D1668" s="229" t="s">
        <v>198</v>
      </c>
      <c r="E1668" s="239" t="s">
        <v>21</v>
      </c>
      <c r="F1668" s="240" t="s">
        <v>2072</v>
      </c>
      <c r="G1668" s="216"/>
      <c r="H1668" s="241">
        <v>1</v>
      </c>
      <c r="I1668" s="221"/>
      <c r="J1668" s="216"/>
      <c r="K1668" s="216"/>
      <c r="L1668" s="222"/>
      <c r="M1668" s="223"/>
      <c r="N1668" s="224"/>
      <c r="O1668" s="224"/>
      <c r="P1668" s="224"/>
      <c r="Q1668" s="224"/>
      <c r="R1668" s="224"/>
      <c r="S1668" s="224"/>
      <c r="T1668" s="225"/>
      <c r="AT1668" s="226" t="s">
        <v>198</v>
      </c>
      <c r="AU1668" s="226" t="s">
        <v>80</v>
      </c>
      <c r="AV1668" s="12" t="s">
        <v>80</v>
      </c>
      <c r="AW1668" s="12" t="s">
        <v>33</v>
      </c>
      <c r="AX1668" s="12" t="s">
        <v>76</v>
      </c>
      <c r="AY1668" s="226" t="s">
        <v>189</v>
      </c>
    </row>
    <row r="1669" spans="2:65" s="1" customFormat="1" ht="22.5" customHeight="1">
      <c r="B1669" s="42"/>
      <c r="C1669" s="203" t="s">
        <v>2077</v>
      </c>
      <c r="D1669" s="203" t="s">
        <v>191</v>
      </c>
      <c r="E1669" s="204" t="s">
        <v>2078</v>
      </c>
      <c r="F1669" s="205" t="s">
        <v>2079</v>
      </c>
      <c r="G1669" s="206" t="s">
        <v>431</v>
      </c>
      <c r="H1669" s="207">
        <v>2</v>
      </c>
      <c r="I1669" s="208"/>
      <c r="J1669" s="209">
        <f>ROUND(I1669*H1669,2)</f>
        <v>0</v>
      </c>
      <c r="K1669" s="205" t="s">
        <v>195</v>
      </c>
      <c r="L1669" s="62"/>
      <c r="M1669" s="210" t="s">
        <v>21</v>
      </c>
      <c r="N1669" s="211" t="s">
        <v>40</v>
      </c>
      <c r="O1669" s="43"/>
      <c r="P1669" s="212">
        <f>O1669*H1669</f>
        <v>0</v>
      </c>
      <c r="Q1669" s="212">
        <v>0.00056</v>
      </c>
      <c r="R1669" s="212">
        <f>Q1669*H1669</f>
        <v>0.00112</v>
      </c>
      <c r="S1669" s="212">
        <v>0</v>
      </c>
      <c r="T1669" s="213">
        <f>S1669*H1669</f>
        <v>0</v>
      </c>
      <c r="AR1669" s="25" t="s">
        <v>271</v>
      </c>
      <c r="AT1669" s="25" t="s">
        <v>191</v>
      </c>
      <c r="AU1669" s="25" t="s">
        <v>80</v>
      </c>
      <c r="AY1669" s="25" t="s">
        <v>189</v>
      </c>
      <c r="BE1669" s="214">
        <f>IF(N1669="základní",J1669,0)</f>
        <v>0</v>
      </c>
      <c r="BF1669" s="214">
        <f>IF(N1669="snížená",J1669,0)</f>
        <v>0</v>
      </c>
      <c r="BG1669" s="214">
        <f>IF(N1669="zákl. přenesená",J1669,0)</f>
        <v>0</v>
      </c>
      <c r="BH1669" s="214">
        <f>IF(N1669="sníž. přenesená",J1669,0)</f>
        <v>0</v>
      </c>
      <c r="BI1669" s="214">
        <f>IF(N1669="nulová",J1669,0)</f>
        <v>0</v>
      </c>
      <c r="BJ1669" s="25" t="s">
        <v>76</v>
      </c>
      <c r="BK1669" s="214">
        <f>ROUND(I1669*H1669,2)</f>
        <v>0</v>
      </c>
      <c r="BL1669" s="25" t="s">
        <v>271</v>
      </c>
      <c r="BM1669" s="25" t="s">
        <v>2080</v>
      </c>
    </row>
    <row r="1670" spans="2:51" s="12" customFormat="1" ht="13.5">
      <c r="B1670" s="215"/>
      <c r="C1670" s="216"/>
      <c r="D1670" s="217" t="s">
        <v>198</v>
      </c>
      <c r="E1670" s="218" t="s">
        <v>21</v>
      </c>
      <c r="F1670" s="219" t="s">
        <v>2081</v>
      </c>
      <c r="G1670" s="216"/>
      <c r="H1670" s="220">
        <v>2</v>
      </c>
      <c r="I1670" s="221"/>
      <c r="J1670" s="216"/>
      <c r="K1670" s="216"/>
      <c r="L1670" s="222"/>
      <c r="M1670" s="223"/>
      <c r="N1670" s="224"/>
      <c r="O1670" s="224"/>
      <c r="P1670" s="224"/>
      <c r="Q1670" s="224"/>
      <c r="R1670" s="224"/>
      <c r="S1670" s="224"/>
      <c r="T1670" s="225"/>
      <c r="AT1670" s="226" t="s">
        <v>198</v>
      </c>
      <c r="AU1670" s="226" t="s">
        <v>80</v>
      </c>
      <c r="AV1670" s="12" t="s">
        <v>80</v>
      </c>
      <c r="AW1670" s="12" t="s">
        <v>33</v>
      </c>
      <c r="AX1670" s="12" t="s">
        <v>69</v>
      </c>
      <c r="AY1670" s="226" t="s">
        <v>189</v>
      </c>
    </row>
    <row r="1671" spans="2:51" s="13" customFormat="1" ht="13.5">
      <c r="B1671" s="227"/>
      <c r="C1671" s="228"/>
      <c r="D1671" s="229" t="s">
        <v>198</v>
      </c>
      <c r="E1671" s="230" t="s">
        <v>21</v>
      </c>
      <c r="F1671" s="231" t="s">
        <v>200</v>
      </c>
      <c r="G1671" s="228"/>
      <c r="H1671" s="232">
        <v>2</v>
      </c>
      <c r="I1671" s="233"/>
      <c r="J1671" s="228"/>
      <c r="K1671" s="228"/>
      <c r="L1671" s="234"/>
      <c r="M1671" s="235"/>
      <c r="N1671" s="236"/>
      <c r="O1671" s="236"/>
      <c r="P1671" s="236"/>
      <c r="Q1671" s="236"/>
      <c r="R1671" s="236"/>
      <c r="S1671" s="236"/>
      <c r="T1671" s="237"/>
      <c r="AT1671" s="238" t="s">
        <v>198</v>
      </c>
      <c r="AU1671" s="238" t="s">
        <v>80</v>
      </c>
      <c r="AV1671" s="13" t="s">
        <v>115</v>
      </c>
      <c r="AW1671" s="13" t="s">
        <v>33</v>
      </c>
      <c r="AX1671" s="13" t="s">
        <v>76</v>
      </c>
      <c r="AY1671" s="238" t="s">
        <v>189</v>
      </c>
    </row>
    <row r="1672" spans="2:65" s="1" customFormat="1" ht="31.5" customHeight="1">
      <c r="B1672" s="42"/>
      <c r="C1672" s="256" t="s">
        <v>2082</v>
      </c>
      <c r="D1672" s="256" t="s">
        <v>293</v>
      </c>
      <c r="E1672" s="257" t="s">
        <v>2083</v>
      </c>
      <c r="F1672" s="258" t="s">
        <v>2084</v>
      </c>
      <c r="G1672" s="259" t="s">
        <v>431</v>
      </c>
      <c r="H1672" s="260">
        <v>2</v>
      </c>
      <c r="I1672" s="261"/>
      <c r="J1672" s="262">
        <f>ROUND(I1672*H1672,2)</f>
        <v>0</v>
      </c>
      <c r="K1672" s="258" t="s">
        <v>21</v>
      </c>
      <c r="L1672" s="263"/>
      <c r="M1672" s="264" t="s">
        <v>21</v>
      </c>
      <c r="N1672" s="265" t="s">
        <v>40</v>
      </c>
      <c r="O1672" s="43"/>
      <c r="P1672" s="212">
        <f>O1672*H1672</f>
        <v>0</v>
      </c>
      <c r="Q1672" s="212">
        <v>0.08</v>
      </c>
      <c r="R1672" s="212">
        <f>Q1672*H1672</f>
        <v>0.16</v>
      </c>
      <c r="S1672" s="212">
        <v>0</v>
      </c>
      <c r="T1672" s="213">
        <f>S1672*H1672</f>
        <v>0</v>
      </c>
      <c r="AR1672" s="25" t="s">
        <v>355</v>
      </c>
      <c r="AT1672" s="25" t="s">
        <v>293</v>
      </c>
      <c r="AU1672" s="25" t="s">
        <v>80</v>
      </c>
      <c r="AY1672" s="25" t="s">
        <v>189</v>
      </c>
      <c r="BE1672" s="214">
        <f>IF(N1672="základní",J1672,0)</f>
        <v>0</v>
      </c>
      <c r="BF1672" s="214">
        <f>IF(N1672="snížená",J1672,0)</f>
        <v>0</v>
      </c>
      <c r="BG1672" s="214">
        <f>IF(N1672="zákl. přenesená",J1672,0)</f>
        <v>0</v>
      </c>
      <c r="BH1672" s="214">
        <f>IF(N1672="sníž. přenesená",J1672,0)</f>
        <v>0</v>
      </c>
      <c r="BI1672" s="214">
        <f>IF(N1672="nulová",J1672,0)</f>
        <v>0</v>
      </c>
      <c r="BJ1672" s="25" t="s">
        <v>76</v>
      </c>
      <c r="BK1672" s="214">
        <f>ROUND(I1672*H1672,2)</f>
        <v>0</v>
      </c>
      <c r="BL1672" s="25" t="s">
        <v>271</v>
      </c>
      <c r="BM1672" s="25" t="s">
        <v>2085</v>
      </c>
    </row>
    <row r="1673" spans="2:51" s="12" customFormat="1" ht="13.5">
      <c r="B1673" s="215"/>
      <c r="C1673" s="216"/>
      <c r="D1673" s="229" t="s">
        <v>198</v>
      </c>
      <c r="E1673" s="239" t="s">
        <v>21</v>
      </c>
      <c r="F1673" s="240" t="s">
        <v>2086</v>
      </c>
      <c r="G1673" s="216"/>
      <c r="H1673" s="241">
        <v>2</v>
      </c>
      <c r="I1673" s="221"/>
      <c r="J1673" s="216"/>
      <c r="K1673" s="216"/>
      <c r="L1673" s="222"/>
      <c r="M1673" s="223"/>
      <c r="N1673" s="224"/>
      <c r="O1673" s="224"/>
      <c r="P1673" s="224"/>
      <c r="Q1673" s="224"/>
      <c r="R1673" s="224"/>
      <c r="S1673" s="224"/>
      <c r="T1673" s="225"/>
      <c r="AT1673" s="226" t="s">
        <v>198</v>
      </c>
      <c r="AU1673" s="226" t="s">
        <v>80</v>
      </c>
      <c r="AV1673" s="12" t="s">
        <v>80</v>
      </c>
      <c r="AW1673" s="12" t="s">
        <v>33</v>
      </c>
      <c r="AX1673" s="12" t="s">
        <v>76</v>
      </c>
      <c r="AY1673" s="226" t="s">
        <v>189</v>
      </c>
    </row>
    <row r="1674" spans="2:65" s="1" customFormat="1" ht="22.5" customHeight="1">
      <c r="B1674" s="42"/>
      <c r="C1674" s="203" t="s">
        <v>2087</v>
      </c>
      <c r="D1674" s="203" t="s">
        <v>191</v>
      </c>
      <c r="E1674" s="204" t="s">
        <v>2088</v>
      </c>
      <c r="F1674" s="205" t="s">
        <v>2089</v>
      </c>
      <c r="G1674" s="206" t="s">
        <v>431</v>
      </c>
      <c r="H1674" s="207">
        <v>1</v>
      </c>
      <c r="I1674" s="208"/>
      <c r="J1674" s="209">
        <f>ROUND(I1674*H1674,2)</f>
        <v>0</v>
      </c>
      <c r="K1674" s="205" t="s">
        <v>21</v>
      </c>
      <c r="L1674" s="62"/>
      <c r="M1674" s="210" t="s">
        <v>21</v>
      </c>
      <c r="N1674" s="211" t="s">
        <v>40</v>
      </c>
      <c r="O1674" s="43"/>
      <c r="P1674" s="212">
        <f>O1674*H1674</f>
        <v>0</v>
      </c>
      <c r="Q1674" s="212">
        <v>0</v>
      </c>
      <c r="R1674" s="212">
        <f>Q1674*H1674</f>
        <v>0</v>
      </c>
      <c r="S1674" s="212">
        <v>0</v>
      </c>
      <c r="T1674" s="213">
        <f>S1674*H1674</f>
        <v>0</v>
      </c>
      <c r="AR1674" s="25" t="s">
        <v>271</v>
      </c>
      <c r="AT1674" s="25" t="s">
        <v>191</v>
      </c>
      <c r="AU1674" s="25" t="s">
        <v>80</v>
      </c>
      <c r="AY1674" s="25" t="s">
        <v>189</v>
      </c>
      <c r="BE1674" s="214">
        <f>IF(N1674="základní",J1674,0)</f>
        <v>0</v>
      </c>
      <c r="BF1674" s="214">
        <f>IF(N1674="snížená",J1674,0)</f>
        <v>0</v>
      </c>
      <c r="BG1674" s="214">
        <f>IF(N1674="zákl. přenesená",J1674,0)</f>
        <v>0</v>
      </c>
      <c r="BH1674" s="214">
        <f>IF(N1674="sníž. přenesená",J1674,0)</f>
        <v>0</v>
      </c>
      <c r="BI1674" s="214">
        <f>IF(N1674="nulová",J1674,0)</f>
        <v>0</v>
      </c>
      <c r="BJ1674" s="25" t="s">
        <v>76</v>
      </c>
      <c r="BK1674" s="214">
        <f>ROUND(I1674*H1674,2)</f>
        <v>0</v>
      </c>
      <c r="BL1674" s="25" t="s">
        <v>271</v>
      </c>
      <c r="BM1674" s="25" t="s">
        <v>2090</v>
      </c>
    </row>
    <row r="1675" spans="2:51" s="12" customFormat="1" ht="13.5">
      <c r="B1675" s="215"/>
      <c r="C1675" s="216"/>
      <c r="D1675" s="217" t="s">
        <v>198</v>
      </c>
      <c r="E1675" s="218" t="s">
        <v>21</v>
      </c>
      <c r="F1675" s="219" t="s">
        <v>2091</v>
      </c>
      <c r="G1675" s="216"/>
      <c r="H1675" s="220">
        <v>1</v>
      </c>
      <c r="I1675" s="221"/>
      <c r="J1675" s="216"/>
      <c r="K1675" s="216"/>
      <c r="L1675" s="222"/>
      <c r="M1675" s="223"/>
      <c r="N1675" s="224"/>
      <c r="O1675" s="224"/>
      <c r="P1675" s="224"/>
      <c r="Q1675" s="224"/>
      <c r="R1675" s="224"/>
      <c r="S1675" s="224"/>
      <c r="T1675" s="225"/>
      <c r="AT1675" s="226" t="s">
        <v>198</v>
      </c>
      <c r="AU1675" s="226" t="s">
        <v>80</v>
      </c>
      <c r="AV1675" s="12" t="s">
        <v>80</v>
      </c>
      <c r="AW1675" s="12" t="s">
        <v>33</v>
      </c>
      <c r="AX1675" s="12" t="s">
        <v>69</v>
      </c>
      <c r="AY1675" s="226" t="s">
        <v>189</v>
      </c>
    </row>
    <row r="1676" spans="2:51" s="13" customFormat="1" ht="13.5">
      <c r="B1676" s="227"/>
      <c r="C1676" s="228"/>
      <c r="D1676" s="229" t="s">
        <v>198</v>
      </c>
      <c r="E1676" s="230" t="s">
        <v>21</v>
      </c>
      <c r="F1676" s="231" t="s">
        <v>200</v>
      </c>
      <c r="G1676" s="228"/>
      <c r="H1676" s="232">
        <v>1</v>
      </c>
      <c r="I1676" s="233"/>
      <c r="J1676" s="228"/>
      <c r="K1676" s="228"/>
      <c r="L1676" s="234"/>
      <c r="M1676" s="235"/>
      <c r="N1676" s="236"/>
      <c r="O1676" s="236"/>
      <c r="P1676" s="236"/>
      <c r="Q1676" s="236"/>
      <c r="R1676" s="236"/>
      <c r="S1676" s="236"/>
      <c r="T1676" s="237"/>
      <c r="AT1676" s="238" t="s">
        <v>198</v>
      </c>
      <c r="AU1676" s="238" t="s">
        <v>80</v>
      </c>
      <c r="AV1676" s="13" t="s">
        <v>115</v>
      </c>
      <c r="AW1676" s="13" t="s">
        <v>33</v>
      </c>
      <c r="AX1676" s="13" t="s">
        <v>76</v>
      </c>
      <c r="AY1676" s="238" t="s">
        <v>189</v>
      </c>
    </row>
    <row r="1677" spans="2:65" s="1" customFormat="1" ht="22.5" customHeight="1">
      <c r="B1677" s="42"/>
      <c r="C1677" s="203" t="s">
        <v>2092</v>
      </c>
      <c r="D1677" s="203" t="s">
        <v>191</v>
      </c>
      <c r="E1677" s="204" t="s">
        <v>2093</v>
      </c>
      <c r="F1677" s="205" t="s">
        <v>2094</v>
      </c>
      <c r="G1677" s="206" t="s">
        <v>431</v>
      </c>
      <c r="H1677" s="207">
        <v>2</v>
      </c>
      <c r="I1677" s="208"/>
      <c r="J1677" s="209">
        <f>ROUND(I1677*H1677,2)</f>
        <v>0</v>
      </c>
      <c r="K1677" s="205" t="s">
        <v>21</v>
      </c>
      <c r="L1677" s="62"/>
      <c r="M1677" s="210" t="s">
        <v>21</v>
      </c>
      <c r="N1677" s="211" t="s">
        <v>40</v>
      </c>
      <c r="O1677" s="43"/>
      <c r="P1677" s="212">
        <f>O1677*H1677</f>
        <v>0</v>
      </c>
      <c r="Q1677" s="212">
        <v>0</v>
      </c>
      <c r="R1677" s="212">
        <f>Q1677*H1677</f>
        <v>0</v>
      </c>
      <c r="S1677" s="212">
        <v>0</v>
      </c>
      <c r="T1677" s="213">
        <f>S1677*H1677</f>
        <v>0</v>
      </c>
      <c r="AR1677" s="25" t="s">
        <v>271</v>
      </c>
      <c r="AT1677" s="25" t="s">
        <v>191</v>
      </c>
      <c r="AU1677" s="25" t="s">
        <v>80</v>
      </c>
      <c r="AY1677" s="25" t="s">
        <v>189</v>
      </c>
      <c r="BE1677" s="214">
        <f>IF(N1677="základní",J1677,0)</f>
        <v>0</v>
      </c>
      <c r="BF1677" s="214">
        <f>IF(N1677="snížená",J1677,0)</f>
        <v>0</v>
      </c>
      <c r="BG1677" s="214">
        <f>IF(N1677="zákl. přenesená",J1677,0)</f>
        <v>0</v>
      </c>
      <c r="BH1677" s="214">
        <f>IF(N1677="sníž. přenesená",J1677,0)</f>
        <v>0</v>
      </c>
      <c r="BI1677" s="214">
        <f>IF(N1677="nulová",J1677,0)</f>
        <v>0</v>
      </c>
      <c r="BJ1677" s="25" t="s">
        <v>76</v>
      </c>
      <c r="BK1677" s="214">
        <f>ROUND(I1677*H1677,2)</f>
        <v>0</v>
      </c>
      <c r="BL1677" s="25" t="s">
        <v>271</v>
      </c>
      <c r="BM1677" s="25" t="s">
        <v>2095</v>
      </c>
    </row>
    <row r="1678" spans="2:51" s="12" customFormat="1" ht="13.5">
      <c r="B1678" s="215"/>
      <c r="C1678" s="216"/>
      <c r="D1678" s="217" t="s">
        <v>198</v>
      </c>
      <c r="E1678" s="218" t="s">
        <v>21</v>
      </c>
      <c r="F1678" s="219" t="s">
        <v>2096</v>
      </c>
      <c r="G1678" s="216"/>
      <c r="H1678" s="220">
        <v>2</v>
      </c>
      <c r="I1678" s="221"/>
      <c r="J1678" s="216"/>
      <c r="K1678" s="216"/>
      <c r="L1678" s="222"/>
      <c r="M1678" s="223"/>
      <c r="N1678" s="224"/>
      <c r="O1678" s="224"/>
      <c r="P1678" s="224"/>
      <c r="Q1678" s="224"/>
      <c r="R1678" s="224"/>
      <c r="S1678" s="224"/>
      <c r="T1678" s="225"/>
      <c r="AT1678" s="226" t="s">
        <v>198</v>
      </c>
      <c r="AU1678" s="226" t="s">
        <v>80</v>
      </c>
      <c r="AV1678" s="12" t="s">
        <v>80</v>
      </c>
      <c r="AW1678" s="12" t="s">
        <v>33</v>
      </c>
      <c r="AX1678" s="12" t="s">
        <v>69</v>
      </c>
      <c r="AY1678" s="226" t="s">
        <v>189</v>
      </c>
    </row>
    <row r="1679" spans="2:51" s="13" customFormat="1" ht="13.5">
      <c r="B1679" s="227"/>
      <c r="C1679" s="228"/>
      <c r="D1679" s="229" t="s">
        <v>198</v>
      </c>
      <c r="E1679" s="230" t="s">
        <v>21</v>
      </c>
      <c r="F1679" s="231" t="s">
        <v>200</v>
      </c>
      <c r="G1679" s="228"/>
      <c r="H1679" s="232">
        <v>2</v>
      </c>
      <c r="I1679" s="233"/>
      <c r="J1679" s="228"/>
      <c r="K1679" s="228"/>
      <c r="L1679" s="234"/>
      <c r="M1679" s="235"/>
      <c r="N1679" s="236"/>
      <c r="O1679" s="236"/>
      <c r="P1679" s="236"/>
      <c r="Q1679" s="236"/>
      <c r="R1679" s="236"/>
      <c r="S1679" s="236"/>
      <c r="T1679" s="237"/>
      <c r="AT1679" s="238" t="s">
        <v>198</v>
      </c>
      <c r="AU1679" s="238" t="s">
        <v>80</v>
      </c>
      <c r="AV1679" s="13" t="s">
        <v>115</v>
      </c>
      <c r="AW1679" s="13" t="s">
        <v>33</v>
      </c>
      <c r="AX1679" s="13" t="s">
        <v>76</v>
      </c>
      <c r="AY1679" s="238" t="s">
        <v>189</v>
      </c>
    </row>
    <row r="1680" spans="2:65" s="1" customFormat="1" ht="22.5" customHeight="1">
      <c r="B1680" s="42"/>
      <c r="C1680" s="203" t="s">
        <v>2097</v>
      </c>
      <c r="D1680" s="203" t="s">
        <v>191</v>
      </c>
      <c r="E1680" s="204" t="s">
        <v>2098</v>
      </c>
      <c r="F1680" s="205" t="s">
        <v>2099</v>
      </c>
      <c r="G1680" s="206" t="s">
        <v>431</v>
      </c>
      <c r="H1680" s="207">
        <v>3</v>
      </c>
      <c r="I1680" s="208"/>
      <c r="J1680" s="209">
        <f>ROUND(I1680*H1680,2)</f>
        <v>0</v>
      </c>
      <c r="K1680" s="205" t="s">
        <v>21</v>
      </c>
      <c r="L1680" s="62"/>
      <c r="M1680" s="210" t="s">
        <v>21</v>
      </c>
      <c r="N1680" s="211" t="s">
        <v>40</v>
      </c>
      <c r="O1680" s="43"/>
      <c r="P1680" s="212">
        <f>O1680*H1680</f>
        <v>0</v>
      </c>
      <c r="Q1680" s="212">
        <v>0</v>
      </c>
      <c r="R1680" s="212">
        <f>Q1680*H1680</f>
        <v>0</v>
      </c>
      <c r="S1680" s="212">
        <v>0</v>
      </c>
      <c r="T1680" s="213">
        <f>S1680*H1680</f>
        <v>0</v>
      </c>
      <c r="AR1680" s="25" t="s">
        <v>271</v>
      </c>
      <c r="AT1680" s="25" t="s">
        <v>191</v>
      </c>
      <c r="AU1680" s="25" t="s">
        <v>80</v>
      </c>
      <c r="AY1680" s="25" t="s">
        <v>189</v>
      </c>
      <c r="BE1680" s="214">
        <f>IF(N1680="základní",J1680,0)</f>
        <v>0</v>
      </c>
      <c r="BF1680" s="214">
        <f>IF(N1680="snížená",J1680,0)</f>
        <v>0</v>
      </c>
      <c r="BG1680" s="214">
        <f>IF(N1680="zákl. přenesená",J1680,0)</f>
        <v>0</v>
      </c>
      <c r="BH1680" s="214">
        <f>IF(N1680="sníž. přenesená",J1680,0)</f>
        <v>0</v>
      </c>
      <c r="BI1680" s="214">
        <f>IF(N1680="nulová",J1680,0)</f>
        <v>0</v>
      </c>
      <c r="BJ1680" s="25" t="s">
        <v>76</v>
      </c>
      <c r="BK1680" s="214">
        <f>ROUND(I1680*H1680,2)</f>
        <v>0</v>
      </c>
      <c r="BL1680" s="25" t="s">
        <v>271</v>
      </c>
      <c r="BM1680" s="25" t="s">
        <v>2100</v>
      </c>
    </row>
    <row r="1681" spans="2:51" s="12" customFormat="1" ht="13.5">
      <c r="B1681" s="215"/>
      <c r="C1681" s="216"/>
      <c r="D1681" s="217" t="s">
        <v>198</v>
      </c>
      <c r="E1681" s="218" t="s">
        <v>21</v>
      </c>
      <c r="F1681" s="219" t="s">
        <v>2101</v>
      </c>
      <c r="G1681" s="216"/>
      <c r="H1681" s="220">
        <v>3</v>
      </c>
      <c r="I1681" s="221"/>
      <c r="J1681" s="216"/>
      <c r="K1681" s="216"/>
      <c r="L1681" s="222"/>
      <c r="M1681" s="223"/>
      <c r="N1681" s="224"/>
      <c r="O1681" s="224"/>
      <c r="P1681" s="224"/>
      <c r="Q1681" s="224"/>
      <c r="R1681" s="224"/>
      <c r="S1681" s="224"/>
      <c r="T1681" s="225"/>
      <c r="AT1681" s="226" t="s">
        <v>198</v>
      </c>
      <c r="AU1681" s="226" t="s">
        <v>80</v>
      </c>
      <c r="AV1681" s="12" t="s">
        <v>80</v>
      </c>
      <c r="AW1681" s="12" t="s">
        <v>33</v>
      </c>
      <c r="AX1681" s="12" t="s">
        <v>69</v>
      </c>
      <c r="AY1681" s="226" t="s">
        <v>189</v>
      </c>
    </row>
    <row r="1682" spans="2:51" s="13" customFormat="1" ht="13.5">
      <c r="B1682" s="227"/>
      <c r="C1682" s="228"/>
      <c r="D1682" s="229" t="s">
        <v>198</v>
      </c>
      <c r="E1682" s="230" t="s">
        <v>21</v>
      </c>
      <c r="F1682" s="231" t="s">
        <v>200</v>
      </c>
      <c r="G1682" s="228"/>
      <c r="H1682" s="232">
        <v>3</v>
      </c>
      <c r="I1682" s="233"/>
      <c r="J1682" s="228"/>
      <c r="K1682" s="228"/>
      <c r="L1682" s="234"/>
      <c r="M1682" s="235"/>
      <c r="N1682" s="236"/>
      <c r="O1682" s="236"/>
      <c r="P1682" s="236"/>
      <c r="Q1682" s="236"/>
      <c r="R1682" s="236"/>
      <c r="S1682" s="236"/>
      <c r="T1682" s="237"/>
      <c r="AT1682" s="238" t="s">
        <v>198</v>
      </c>
      <c r="AU1682" s="238" t="s">
        <v>80</v>
      </c>
      <c r="AV1682" s="13" t="s">
        <v>115</v>
      </c>
      <c r="AW1682" s="13" t="s">
        <v>33</v>
      </c>
      <c r="AX1682" s="13" t="s">
        <v>76</v>
      </c>
      <c r="AY1682" s="238" t="s">
        <v>189</v>
      </c>
    </row>
    <row r="1683" spans="2:65" s="1" customFormat="1" ht="22.5" customHeight="1">
      <c r="B1683" s="42"/>
      <c r="C1683" s="203" t="s">
        <v>2102</v>
      </c>
      <c r="D1683" s="203" t="s">
        <v>191</v>
      </c>
      <c r="E1683" s="204" t="s">
        <v>2103</v>
      </c>
      <c r="F1683" s="205" t="s">
        <v>2104</v>
      </c>
      <c r="G1683" s="206" t="s">
        <v>2105</v>
      </c>
      <c r="H1683" s="294"/>
      <c r="I1683" s="208"/>
      <c r="J1683" s="209">
        <f>ROUND(I1683*H1683,2)</f>
        <v>0</v>
      </c>
      <c r="K1683" s="205" t="s">
        <v>195</v>
      </c>
      <c r="L1683" s="62"/>
      <c r="M1683" s="210" t="s">
        <v>21</v>
      </c>
      <c r="N1683" s="211" t="s">
        <v>40</v>
      </c>
      <c r="O1683" s="43"/>
      <c r="P1683" s="212">
        <f>O1683*H1683</f>
        <v>0</v>
      </c>
      <c r="Q1683" s="212">
        <v>0</v>
      </c>
      <c r="R1683" s="212">
        <f>Q1683*H1683</f>
        <v>0</v>
      </c>
      <c r="S1683" s="212">
        <v>0</v>
      </c>
      <c r="T1683" s="213">
        <f>S1683*H1683</f>
        <v>0</v>
      </c>
      <c r="AR1683" s="25" t="s">
        <v>271</v>
      </c>
      <c r="AT1683" s="25" t="s">
        <v>191</v>
      </c>
      <c r="AU1683" s="25" t="s">
        <v>80</v>
      </c>
      <c r="AY1683" s="25" t="s">
        <v>189</v>
      </c>
      <c r="BE1683" s="214">
        <f>IF(N1683="základní",J1683,0)</f>
        <v>0</v>
      </c>
      <c r="BF1683" s="214">
        <f>IF(N1683="snížená",J1683,0)</f>
        <v>0</v>
      </c>
      <c r="BG1683" s="214">
        <f>IF(N1683="zákl. přenesená",J1683,0)</f>
        <v>0</v>
      </c>
      <c r="BH1683" s="214">
        <f>IF(N1683="sníž. přenesená",J1683,0)</f>
        <v>0</v>
      </c>
      <c r="BI1683" s="214">
        <f>IF(N1683="nulová",J1683,0)</f>
        <v>0</v>
      </c>
      <c r="BJ1683" s="25" t="s">
        <v>76</v>
      </c>
      <c r="BK1683" s="214">
        <f>ROUND(I1683*H1683,2)</f>
        <v>0</v>
      </c>
      <c r="BL1683" s="25" t="s">
        <v>271</v>
      </c>
      <c r="BM1683" s="25" t="s">
        <v>2106</v>
      </c>
    </row>
    <row r="1684" spans="2:63" s="11" customFormat="1" ht="29.85" customHeight="1">
      <c r="B1684" s="186"/>
      <c r="C1684" s="187"/>
      <c r="D1684" s="200" t="s">
        <v>68</v>
      </c>
      <c r="E1684" s="201" t="s">
        <v>2107</v>
      </c>
      <c r="F1684" s="201" t="s">
        <v>2108</v>
      </c>
      <c r="G1684" s="187"/>
      <c r="H1684" s="187"/>
      <c r="I1684" s="190"/>
      <c r="J1684" s="202">
        <f>BK1684</f>
        <v>0</v>
      </c>
      <c r="K1684" s="187"/>
      <c r="L1684" s="192"/>
      <c r="M1684" s="193"/>
      <c r="N1684" s="194"/>
      <c r="O1684" s="194"/>
      <c r="P1684" s="195">
        <f>SUM(P1685:P1796)</f>
        <v>0</v>
      </c>
      <c r="Q1684" s="194"/>
      <c r="R1684" s="195">
        <f>SUM(R1685:R1796)</f>
        <v>7.291515499999999</v>
      </c>
      <c r="S1684" s="194"/>
      <c r="T1684" s="196">
        <f>SUM(T1685:T1796)</f>
        <v>0</v>
      </c>
      <c r="AR1684" s="197" t="s">
        <v>80</v>
      </c>
      <c r="AT1684" s="198" t="s">
        <v>68</v>
      </c>
      <c r="AU1684" s="198" t="s">
        <v>76</v>
      </c>
      <c r="AY1684" s="197" t="s">
        <v>189</v>
      </c>
      <c r="BK1684" s="199">
        <f>SUM(BK1685:BK1796)</f>
        <v>0</v>
      </c>
    </row>
    <row r="1685" spans="2:65" s="1" customFormat="1" ht="31.5" customHeight="1">
      <c r="B1685" s="42"/>
      <c r="C1685" s="203" t="s">
        <v>2109</v>
      </c>
      <c r="D1685" s="203" t="s">
        <v>191</v>
      </c>
      <c r="E1685" s="204" t="s">
        <v>2110</v>
      </c>
      <c r="F1685" s="205" t="s">
        <v>2111</v>
      </c>
      <c r="G1685" s="206" t="s">
        <v>235</v>
      </c>
      <c r="H1685" s="207">
        <v>71</v>
      </c>
      <c r="I1685" s="208"/>
      <c r="J1685" s="209">
        <f>ROUND(I1685*H1685,2)</f>
        <v>0</v>
      </c>
      <c r="K1685" s="205" t="s">
        <v>21</v>
      </c>
      <c r="L1685" s="62"/>
      <c r="M1685" s="210" t="s">
        <v>21</v>
      </c>
      <c r="N1685" s="211" t="s">
        <v>40</v>
      </c>
      <c r="O1685" s="43"/>
      <c r="P1685" s="212">
        <f>O1685*H1685</f>
        <v>0</v>
      </c>
      <c r="Q1685" s="212">
        <v>0</v>
      </c>
      <c r="R1685" s="212">
        <f>Q1685*H1685</f>
        <v>0</v>
      </c>
      <c r="S1685" s="212">
        <v>0</v>
      </c>
      <c r="T1685" s="213">
        <f>S1685*H1685</f>
        <v>0</v>
      </c>
      <c r="AR1685" s="25" t="s">
        <v>271</v>
      </c>
      <c r="AT1685" s="25" t="s">
        <v>191</v>
      </c>
      <c r="AU1685" s="25" t="s">
        <v>80</v>
      </c>
      <c r="AY1685" s="25" t="s">
        <v>189</v>
      </c>
      <c r="BE1685" s="214">
        <f>IF(N1685="základní",J1685,0)</f>
        <v>0</v>
      </c>
      <c r="BF1685" s="214">
        <f>IF(N1685="snížená",J1685,0)</f>
        <v>0</v>
      </c>
      <c r="BG1685" s="214">
        <f>IF(N1685="zákl. přenesená",J1685,0)</f>
        <v>0</v>
      </c>
      <c r="BH1685" s="214">
        <f>IF(N1685="sníž. přenesená",J1685,0)</f>
        <v>0</v>
      </c>
      <c r="BI1685" s="214">
        <f>IF(N1685="nulová",J1685,0)</f>
        <v>0</v>
      </c>
      <c r="BJ1685" s="25" t="s">
        <v>76</v>
      </c>
      <c r="BK1685" s="214">
        <f>ROUND(I1685*H1685,2)</f>
        <v>0</v>
      </c>
      <c r="BL1685" s="25" t="s">
        <v>271</v>
      </c>
      <c r="BM1685" s="25" t="s">
        <v>2112</v>
      </c>
    </row>
    <row r="1686" spans="2:51" s="12" customFormat="1" ht="13.5">
      <c r="B1686" s="215"/>
      <c r="C1686" s="216"/>
      <c r="D1686" s="217" t="s">
        <v>198</v>
      </c>
      <c r="E1686" s="218" t="s">
        <v>21</v>
      </c>
      <c r="F1686" s="219" t="s">
        <v>2113</v>
      </c>
      <c r="G1686" s="216"/>
      <c r="H1686" s="220">
        <v>6.7</v>
      </c>
      <c r="I1686" s="221"/>
      <c r="J1686" s="216"/>
      <c r="K1686" s="216"/>
      <c r="L1686" s="222"/>
      <c r="M1686" s="223"/>
      <c r="N1686" s="224"/>
      <c r="O1686" s="224"/>
      <c r="P1686" s="224"/>
      <c r="Q1686" s="224"/>
      <c r="R1686" s="224"/>
      <c r="S1686" s="224"/>
      <c r="T1686" s="225"/>
      <c r="AT1686" s="226" t="s">
        <v>198</v>
      </c>
      <c r="AU1686" s="226" t="s">
        <v>80</v>
      </c>
      <c r="AV1686" s="12" t="s">
        <v>80</v>
      </c>
      <c r="AW1686" s="12" t="s">
        <v>33</v>
      </c>
      <c r="AX1686" s="12" t="s">
        <v>69</v>
      </c>
      <c r="AY1686" s="226" t="s">
        <v>189</v>
      </c>
    </row>
    <row r="1687" spans="2:51" s="12" customFormat="1" ht="13.5">
      <c r="B1687" s="215"/>
      <c r="C1687" s="216"/>
      <c r="D1687" s="217" t="s">
        <v>198</v>
      </c>
      <c r="E1687" s="218" t="s">
        <v>21</v>
      </c>
      <c r="F1687" s="219" t="s">
        <v>2114</v>
      </c>
      <c r="G1687" s="216"/>
      <c r="H1687" s="220">
        <v>7.2</v>
      </c>
      <c r="I1687" s="221"/>
      <c r="J1687" s="216"/>
      <c r="K1687" s="216"/>
      <c r="L1687" s="222"/>
      <c r="M1687" s="223"/>
      <c r="N1687" s="224"/>
      <c r="O1687" s="224"/>
      <c r="P1687" s="224"/>
      <c r="Q1687" s="224"/>
      <c r="R1687" s="224"/>
      <c r="S1687" s="224"/>
      <c r="T1687" s="225"/>
      <c r="AT1687" s="226" t="s">
        <v>198</v>
      </c>
      <c r="AU1687" s="226" t="s">
        <v>80</v>
      </c>
      <c r="AV1687" s="12" t="s">
        <v>80</v>
      </c>
      <c r="AW1687" s="12" t="s">
        <v>33</v>
      </c>
      <c r="AX1687" s="12" t="s">
        <v>69</v>
      </c>
      <c r="AY1687" s="226" t="s">
        <v>189</v>
      </c>
    </row>
    <row r="1688" spans="2:51" s="12" customFormat="1" ht="13.5">
      <c r="B1688" s="215"/>
      <c r="C1688" s="216"/>
      <c r="D1688" s="217" t="s">
        <v>198</v>
      </c>
      <c r="E1688" s="218" t="s">
        <v>21</v>
      </c>
      <c r="F1688" s="219" t="s">
        <v>2115</v>
      </c>
      <c r="G1688" s="216"/>
      <c r="H1688" s="220">
        <v>6.5</v>
      </c>
      <c r="I1688" s="221"/>
      <c r="J1688" s="216"/>
      <c r="K1688" s="216"/>
      <c r="L1688" s="222"/>
      <c r="M1688" s="223"/>
      <c r="N1688" s="224"/>
      <c r="O1688" s="224"/>
      <c r="P1688" s="224"/>
      <c r="Q1688" s="224"/>
      <c r="R1688" s="224"/>
      <c r="S1688" s="224"/>
      <c r="T1688" s="225"/>
      <c r="AT1688" s="226" t="s">
        <v>198</v>
      </c>
      <c r="AU1688" s="226" t="s">
        <v>80</v>
      </c>
      <c r="AV1688" s="12" t="s">
        <v>80</v>
      </c>
      <c r="AW1688" s="12" t="s">
        <v>33</v>
      </c>
      <c r="AX1688" s="12" t="s">
        <v>69</v>
      </c>
      <c r="AY1688" s="226" t="s">
        <v>189</v>
      </c>
    </row>
    <row r="1689" spans="2:51" s="13" customFormat="1" ht="13.5">
      <c r="B1689" s="227"/>
      <c r="C1689" s="228"/>
      <c r="D1689" s="217" t="s">
        <v>198</v>
      </c>
      <c r="E1689" s="242" t="s">
        <v>21</v>
      </c>
      <c r="F1689" s="243" t="s">
        <v>200</v>
      </c>
      <c r="G1689" s="228"/>
      <c r="H1689" s="244">
        <v>20.4</v>
      </c>
      <c r="I1689" s="233"/>
      <c r="J1689" s="228"/>
      <c r="K1689" s="228"/>
      <c r="L1689" s="234"/>
      <c r="M1689" s="235"/>
      <c r="N1689" s="236"/>
      <c r="O1689" s="236"/>
      <c r="P1689" s="236"/>
      <c r="Q1689" s="236"/>
      <c r="R1689" s="236"/>
      <c r="S1689" s="236"/>
      <c r="T1689" s="237"/>
      <c r="AT1689" s="238" t="s">
        <v>198</v>
      </c>
      <c r="AU1689" s="238" t="s">
        <v>80</v>
      </c>
      <c r="AV1689" s="13" t="s">
        <v>115</v>
      </c>
      <c r="AW1689" s="13" t="s">
        <v>33</v>
      </c>
      <c r="AX1689" s="13" t="s">
        <v>69</v>
      </c>
      <c r="AY1689" s="238" t="s">
        <v>189</v>
      </c>
    </row>
    <row r="1690" spans="2:51" s="12" customFormat="1" ht="13.5">
      <c r="B1690" s="215"/>
      <c r="C1690" s="216"/>
      <c r="D1690" s="217" t="s">
        <v>198</v>
      </c>
      <c r="E1690" s="218" t="s">
        <v>21</v>
      </c>
      <c r="F1690" s="219" t="s">
        <v>2116</v>
      </c>
      <c r="G1690" s="216"/>
      <c r="H1690" s="220">
        <v>14.3</v>
      </c>
      <c r="I1690" s="221"/>
      <c r="J1690" s="216"/>
      <c r="K1690" s="216"/>
      <c r="L1690" s="222"/>
      <c r="M1690" s="223"/>
      <c r="N1690" s="224"/>
      <c r="O1690" s="224"/>
      <c r="P1690" s="224"/>
      <c r="Q1690" s="224"/>
      <c r="R1690" s="224"/>
      <c r="S1690" s="224"/>
      <c r="T1690" s="225"/>
      <c r="AT1690" s="226" t="s">
        <v>198</v>
      </c>
      <c r="AU1690" s="226" t="s">
        <v>80</v>
      </c>
      <c r="AV1690" s="12" t="s">
        <v>80</v>
      </c>
      <c r="AW1690" s="12" t="s">
        <v>33</v>
      </c>
      <c r="AX1690" s="12" t="s">
        <v>69</v>
      </c>
      <c r="AY1690" s="226" t="s">
        <v>189</v>
      </c>
    </row>
    <row r="1691" spans="2:51" s="12" customFormat="1" ht="13.5">
      <c r="B1691" s="215"/>
      <c r="C1691" s="216"/>
      <c r="D1691" s="217" t="s">
        <v>198</v>
      </c>
      <c r="E1691" s="218" t="s">
        <v>21</v>
      </c>
      <c r="F1691" s="219" t="s">
        <v>2117</v>
      </c>
      <c r="G1691" s="216"/>
      <c r="H1691" s="220">
        <v>11</v>
      </c>
      <c r="I1691" s="221"/>
      <c r="J1691" s="216"/>
      <c r="K1691" s="216"/>
      <c r="L1691" s="222"/>
      <c r="M1691" s="223"/>
      <c r="N1691" s="224"/>
      <c r="O1691" s="224"/>
      <c r="P1691" s="224"/>
      <c r="Q1691" s="224"/>
      <c r="R1691" s="224"/>
      <c r="S1691" s="224"/>
      <c r="T1691" s="225"/>
      <c r="AT1691" s="226" t="s">
        <v>198</v>
      </c>
      <c r="AU1691" s="226" t="s">
        <v>80</v>
      </c>
      <c r="AV1691" s="12" t="s">
        <v>80</v>
      </c>
      <c r="AW1691" s="12" t="s">
        <v>33</v>
      </c>
      <c r="AX1691" s="12" t="s">
        <v>69</v>
      </c>
      <c r="AY1691" s="226" t="s">
        <v>189</v>
      </c>
    </row>
    <row r="1692" spans="2:51" s="13" customFormat="1" ht="13.5">
      <c r="B1692" s="227"/>
      <c r="C1692" s="228"/>
      <c r="D1692" s="217" t="s">
        <v>198</v>
      </c>
      <c r="E1692" s="242" t="s">
        <v>21</v>
      </c>
      <c r="F1692" s="243" t="s">
        <v>200</v>
      </c>
      <c r="G1692" s="228"/>
      <c r="H1692" s="244">
        <v>25.3</v>
      </c>
      <c r="I1692" s="233"/>
      <c r="J1692" s="228"/>
      <c r="K1692" s="228"/>
      <c r="L1692" s="234"/>
      <c r="M1692" s="235"/>
      <c r="N1692" s="236"/>
      <c r="O1692" s="236"/>
      <c r="P1692" s="236"/>
      <c r="Q1692" s="236"/>
      <c r="R1692" s="236"/>
      <c r="S1692" s="236"/>
      <c r="T1692" s="237"/>
      <c r="AT1692" s="238" t="s">
        <v>198</v>
      </c>
      <c r="AU1692" s="238" t="s">
        <v>80</v>
      </c>
      <c r="AV1692" s="13" t="s">
        <v>115</v>
      </c>
      <c r="AW1692" s="13" t="s">
        <v>33</v>
      </c>
      <c r="AX1692" s="13" t="s">
        <v>69</v>
      </c>
      <c r="AY1692" s="238" t="s">
        <v>189</v>
      </c>
    </row>
    <row r="1693" spans="2:51" s="12" customFormat="1" ht="13.5">
      <c r="B1693" s="215"/>
      <c r="C1693" s="216"/>
      <c r="D1693" s="217" t="s">
        <v>198</v>
      </c>
      <c r="E1693" s="218" t="s">
        <v>21</v>
      </c>
      <c r="F1693" s="219" t="s">
        <v>2118</v>
      </c>
      <c r="G1693" s="216"/>
      <c r="H1693" s="220">
        <v>14.3</v>
      </c>
      <c r="I1693" s="221"/>
      <c r="J1693" s="216"/>
      <c r="K1693" s="216"/>
      <c r="L1693" s="222"/>
      <c r="M1693" s="223"/>
      <c r="N1693" s="224"/>
      <c r="O1693" s="224"/>
      <c r="P1693" s="224"/>
      <c r="Q1693" s="224"/>
      <c r="R1693" s="224"/>
      <c r="S1693" s="224"/>
      <c r="T1693" s="225"/>
      <c r="AT1693" s="226" t="s">
        <v>198</v>
      </c>
      <c r="AU1693" s="226" t="s">
        <v>80</v>
      </c>
      <c r="AV1693" s="12" t="s">
        <v>80</v>
      </c>
      <c r="AW1693" s="12" t="s">
        <v>33</v>
      </c>
      <c r="AX1693" s="12" t="s">
        <v>69</v>
      </c>
      <c r="AY1693" s="226" t="s">
        <v>189</v>
      </c>
    </row>
    <row r="1694" spans="2:51" s="12" customFormat="1" ht="13.5">
      <c r="B1694" s="215"/>
      <c r="C1694" s="216"/>
      <c r="D1694" s="217" t="s">
        <v>198</v>
      </c>
      <c r="E1694" s="218" t="s">
        <v>21</v>
      </c>
      <c r="F1694" s="219" t="s">
        <v>2119</v>
      </c>
      <c r="G1694" s="216"/>
      <c r="H1694" s="220">
        <v>11</v>
      </c>
      <c r="I1694" s="221"/>
      <c r="J1694" s="216"/>
      <c r="K1694" s="216"/>
      <c r="L1694" s="222"/>
      <c r="M1694" s="223"/>
      <c r="N1694" s="224"/>
      <c r="O1694" s="224"/>
      <c r="P1694" s="224"/>
      <c r="Q1694" s="224"/>
      <c r="R1694" s="224"/>
      <c r="S1694" s="224"/>
      <c r="T1694" s="225"/>
      <c r="AT1694" s="226" t="s">
        <v>198</v>
      </c>
      <c r="AU1694" s="226" t="s">
        <v>80</v>
      </c>
      <c r="AV1694" s="12" t="s">
        <v>80</v>
      </c>
      <c r="AW1694" s="12" t="s">
        <v>33</v>
      </c>
      <c r="AX1694" s="12" t="s">
        <v>69</v>
      </c>
      <c r="AY1694" s="226" t="s">
        <v>189</v>
      </c>
    </row>
    <row r="1695" spans="2:51" s="13" customFormat="1" ht="13.5">
      <c r="B1695" s="227"/>
      <c r="C1695" s="228"/>
      <c r="D1695" s="217" t="s">
        <v>198</v>
      </c>
      <c r="E1695" s="242" t="s">
        <v>21</v>
      </c>
      <c r="F1695" s="243" t="s">
        <v>200</v>
      </c>
      <c r="G1695" s="228"/>
      <c r="H1695" s="244">
        <v>25.3</v>
      </c>
      <c r="I1695" s="233"/>
      <c r="J1695" s="228"/>
      <c r="K1695" s="228"/>
      <c r="L1695" s="234"/>
      <c r="M1695" s="235"/>
      <c r="N1695" s="236"/>
      <c r="O1695" s="236"/>
      <c r="P1695" s="236"/>
      <c r="Q1695" s="236"/>
      <c r="R1695" s="236"/>
      <c r="S1695" s="236"/>
      <c r="T1695" s="237"/>
      <c r="AT1695" s="238" t="s">
        <v>198</v>
      </c>
      <c r="AU1695" s="238" t="s">
        <v>80</v>
      </c>
      <c r="AV1695" s="13" t="s">
        <v>115</v>
      </c>
      <c r="AW1695" s="13" t="s">
        <v>33</v>
      </c>
      <c r="AX1695" s="13" t="s">
        <v>69</v>
      </c>
      <c r="AY1695" s="238" t="s">
        <v>189</v>
      </c>
    </row>
    <row r="1696" spans="2:51" s="14" customFormat="1" ht="13.5">
      <c r="B1696" s="245"/>
      <c r="C1696" s="246"/>
      <c r="D1696" s="229" t="s">
        <v>198</v>
      </c>
      <c r="E1696" s="247" t="s">
        <v>21</v>
      </c>
      <c r="F1696" s="248" t="s">
        <v>239</v>
      </c>
      <c r="G1696" s="246"/>
      <c r="H1696" s="249">
        <v>71</v>
      </c>
      <c r="I1696" s="250"/>
      <c r="J1696" s="246"/>
      <c r="K1696" s="246"/>
      <c r="L1696" s="251"/>
      <c r="M1696" s="252"/>
      <c r="N1696" s="253"/>
      <c r="O1696" s="253"/>
      <c r="P1696" s="253"/>
      <c r="Q1696" s="253"/>
      <c r="R1696" s="253"/>
      <c r="S1696" s="253"/>
      <c r="T1696" s="254"/>
      <c r="AT1696" s="255" t="s">
        <v>198</v>
      </c>
      <c r="AU1696" s="255" t="s">
        <v>80</v>
      </c>
      <c r="AV1696" s="14" t="s">
        <v>196</v>
      </c>
      <c r="AW1696" s="14" t="s">
        <v>33</v>
      </c>
      <c r="AX1696" s="14" t="s">
        <v>76</v>
      </c>
      <c r="AY1696" s="255" t="s">
        <v>189</v>
      </c>
    </row>
    <row r="1697" spans="2:65" s="1" customFormat="1" ht="22.5" customHeight="1">
      <c r="B1697" s="42"/>
      <c r="C1697" s="203" t="s">
        <v>2120</v>
      </c>
      <c r="D1697" s="203" t="s">
        <v>191</v>
      </c>
      <c r="E1697" s="204" t="s">
        <v>2121</v>
      </c>
      <c r="F1697" s="205" t="s">
        <v>2122</v>
      </c>
      <c r="G1697" s="206" t="s">
        <v>235</v>
      </c>
      <c r="H1697" s="207">
        <v>80</v>
      </c>
      <c r="I1697" s="208"/>
      <c r="J1697" s="209">
        <f>ROUND(I1697*H1697,2)</f>
        <v>0</v>
      </c>
      <c r="K1697" s="205" t="s">
        <v>195</v>
      </c>
      <c r="L1697" s="62"/>
      <c r="M1697" s="210" t="s">
        <v>21</v>
      </c>
      <c r="N1697" s="211" t="s">
        <v>40</v>
      </c>
      <c r="O1697" s="43"/>
      <c r="P1697" s="212">
        <f>O1697*H1697</f>
        <v>0</v>
      </c>
      <c r="Q1697" s="212">
        <v>0.00147</v>
      </c>
      <c r="R1697" s="212">
        <f>Q1697*H1697</f>
        <v>0.1176</v>
      </c>
      <c r="S1697" s="212">
        <v>0</v>
      </c>
      <c r="T1697" s="213">
        <f>S1697*H1697</f>
        <v>0</v>
      </c>
      <c r="AR1697" s="25" t="s">
        <v>271</v>
      </c>
      <c r="AT1697" s="25" t="s">
        <v>191</v>
      </c>
      <c r="AU1697" s="25" t="s">
        <v>80</v>
      </c>
      <c r="AY1697" s="25" t="s">
        <v>189</v>
      </c>
      <c r="BE1697" s="214">
        <f>IF(N1697="základní",J1697,0)</f>
        <v>0</v>
      </c>
      <c r="BF1697" s="214">
        <f>IF(N1697="snížená",J1697,0)</f>
        <v>0</v>
      </c>
      <c r="BG1697" s="214">
        <f>IF(N1697="zákl. přenesená",J1697,0)</f>
        <v>0</v>
      </c>
      <c r="BH1697" s="214">
        <f>IF(N1697="sníž. přenesená",J1697,0)</f>
        <v>0</v>
      </c>
      <c r="BI1697" s="214">
        <f>IF(N1697="nulová",J1697,0)</f>
        <v>0</v>
      </c>
      <c r="BJ1697" s="25" t="s">
        <v>76</v>
      </c>
      <c r="BK1697" s="214">
        <f>ROUND(I1697*H1697,2)</f>
        <v>0</v>
      </c>
      <c r="BL1697" s="25" t="s">
        <v>271</v>
      </c>
      <c r="BM1697" s="25" t="s">
        <v>2123</v>
      </c>
    </row>
    <row r="1698" spans="2:51" s="12" customFormat="1" ht="13.5">
      <c r="B1698" s="215"/>
      <c r="C1698" s="216"/>
      <c r="D1698" s="229" t="s">
        <v>198</v>
      </c>
      <c r="E1698" s="239" t="s">
        <v>21</v>
      </c>
      <c r="F1698" s="240" t="s">
        <v>2124</v>
      </c>
      <c r="G1698" s="216"/>
      <c r="H1698" s="241">
        <v>80</v>
      </c>
      <c r="I1698" s="221"/>
      <c r="J1698" s="216"/>
      <c r="K1698" s="216"/>
      <c r="L1698" s="222"/>
      <c r="M1698" s="223"/>
      <c r="N1698" s="224"/>
      <c r="O1698" s="224"/>
      <c r="P1698" s="224"/>
      <c r="Q1698" s="224"/>
      <c r="R1698" s="224"/>
      <c r="S1698" s="224"/>
      <c r="T1698" s="225"/>
      <c r="AT1698" s="226" t="s">
        <v>198</v>
      </c>
      <c r="AU1698" s="226" t="s">
        <v>80</v>
      </c>
      <c r="AV1698" s="12" t="s">
        <v>80</v>
      </c>
      <c r="AW1698" s="12" t="s">
        <v>33</v>
      </c>
      <c r="AX1698" s="12" t="s">
        <v>76</v>
      </c>
      <c r="AY1698" s="226" t="s">
        <v>189</v>
      </c>
    </row>
    <row r="1699" spans="2:65" s="1" customFormat="1" ht="22.5" customHeight="1">
      <c r="B1699" s="42"/>
      <c r="C1699" s="203" t="s">
        <v>2125</v>
      </c>
      <c r="D1699" s="203" t="s">
        <v>191</v>
      </c>
      <c r="E1699" s="204" t="s">
        <v>2126</v>
      </c>
      <c r="F1699" s="205" t="s">
        <v>2127</v>
      </c>
      <c r="G1699" s="206" t="s">
        <v>235</v>
      </c>
      <c r="H1699" s="207">
        <v>80</v>
      </c>
      <c r="I1699" s="208"/>
      <c r="J1699" s="209">
        <f>ROUND(I1699*H1699,2)</f>
        <v>0</v>
      </c>
      <c r="K1699" s="205" t="s">
        <v>195</v>
      </c>
      <c r="L1699" s="62"/>
      <c r="M1699" s="210" t="s">
        <v>21</v>
      </c>
      <c r="N1699" s="211" t="s">
        <v>40</v>
      </c>
      <c r="O1699" s="43"/>
      <c r="P1699" s="212">
        <f>O1699*H1699</f>
        <v>0</v>
      </c>
      <c r="Q1699" s="212">
        <v>0.00072</v>
      </c>
      <c r="R1699" s="212">
        <f>Q1699*H1699</f>
        <v>0.057600000000000005</v>
      </c>
      <c r="S1699" s="212">
        <v>0</v>
      </c>
      <c r="T1699" s="213">
        <f>S1699*H1699</f>
        <v>0</v>
      </c>
      <c r="AR1699" s="25" t="s">
        <v>271</v>
      </c>
      <c r="AT1699" s="25" t="s">
        <v>191</v>
      </c>
      <c r="AU1699" s="25" t="s">
        <v>80</v>
      </c>
      <c r="AY1699" s="25" t="s">
        <v>189</v>
      </c>
      <c r="BE1699" s="214">
        <f>IF(N1699="základní",J1699,0)</f>
        <v>0</v>
      </c>
      <c r="BF1699" s="214">
        <f>IF(N1699="snížená",J1699,0)</f>
        <v>0</v>
      </c>
      <c r="BG1699" s="214">
        <f>IF(N1699="zákl. přenesená",J1699,0)</f>
        <v>0</v>
      </c>
      <c r="BH1699" s="214">
        <f>IF(N1699="sníž. přenesená",J1699,0)</f>
        <v>0</v>
      </c>
      <c r="BI1699" s="214">
        <f>IF(N1699="nulová",J1699,0)</f>
        <v>0</v>
      </c>
      <c r="BJ1699" s="25" t="s">
        <v>76</v>
      </c>
      <c r="BK1699" s="214">
        <f>ROUND(I1699*H1699,2)</f>
        <v>0</v>
      </c>
      <c r="BL1699" s="25" t="s">
        <v>271</v>
      </c>
      <c r="BM1699" s="25" t="s">
        <v>2128</v>
      </c>
    </row>
    <row r="1700" spans="2:51" s="12" customFormat="1" ht="13.5">
      <c r="B1700" s="215"/>
      <c r="C1700" s="216"/>
      <c r="D1700" s="229" t="s">
        <v>198</v>
      </c>
      <c r="E1700" s="239" t="s">
        <v>21</v>
      </c>
      <c r="F1700" s="240" t="s">
        <v>2124</v>
      </c>
      <c r="G1700" s="216"/>
      <c r="H1700" s="241">
        <v>80</v>
      </c>
      <c r="I1700" s="221"/>
      <c r="J1700" s="216"/>
      <c r="K1700" s="216"/>
      <c r="L1700" s="222"/>
      <c r="M1700" s="223"/>
      <c r="N1700" s="224"/>
      <c r="O1700" s="224"/>
      <c r="P1700" s="224"/>
      <c r="Q1700" s="224"/>
      <c r="R1700" s="224"/>
      <c r="S1700" s="224"/>
      <c r="T1700" s="225"/>
      <c r="AT1700" s="226" t="s">
        <v>198</v>
      </c>
      <c r="AU1700" s="226" t="s">
        <v>80</v>
      </c>
      <c r="AV1700" s="12" t="s">
        <v>80</v>
      </c>
      <c r="AW1700" s="12" t="s">
        <v>33</v>
      </c>
      <c r="AX1700" s="12" t="s">
        <v>76</v>
      </c>
      <c r="AY1700" s="226" t="s">
        <v>189</v>
      </c>
    </row>
    <row r="1701" spans="2:65" s="1" customFormat="1" ht="22.5" customHeight="1">
      <c r="B1701" s="42"/>
      <c r="C1701" s="256" t="s">
        <v>2129</v>
      </c>
      <c r="D1701" s="256" t="s">
        <v>293</v>
      </c>
      <c r="E1701" s="257" t="s">
        <v>2130</v>
      </c>
      <c r="F1701" s="258" t="s">
        <v>2131</v>
      </c>
      <c r="G1701" s="259" t="s">
        <v>431</v>
      </c>
      <c r="H1701" s="260">
        <v>506</v>
      </c>
      <c r="I1701" s="261"/>
      <c r="J1701" s="262">
        <f>ROUND(I1701*H1701,2)</f>
        <v>0</v>
      </c>
      <c r="K1701" s="258" t="s">
        <v>21</v>
      </c>
      <c r="L1701" s="263"/>
      <c r="M1701" s="264" t="s">
        <v>21</v>
      </c>
      <c r="N1701" s="265" t="s">
        <v>40</v>
      </c>
      <c r="O1701" s="43"/>
      <c r="P1701" s="212">
        <f>O1701*H1701</f>
        <v>0</v>
      </c>
      <c r="Q1701" s="212">
        <v>2E-05</v>
      </c>
      <c r="R1701" s="212">
        <f>Q1701*H1701</f>
        <v>0.01012</v>
      </c>
      <c r="S1701" s="212">
        <v>0</v>
      </c>
      <c r="T1701" s="213">
        <f>S1701*H1701</f>
        <v>0</v>
      </c>
      <c r="AR1701" s="25" t="s">
        <v>355</v>
      </c>
      <c r="AT1701" s="25" t="s">
        <v>293</v>
      </c>
      <c r="AU1701" s="25" t="s">
        <v>80</v>
      </c>
      <c r="AY1701" s="25" t="s">
        <v>189</v>
      </c>
      <c r="BE1701" s="214">
        <f>IF(N1701="základní",J1701,0)</f>
        <v>0</v>
      </c>
      <c r="BF1701" s="214">
        <f>IF(N1701="snížená",J1701,0)</f>
        <v>0</v>
      </c>
      <c r="BG1701" s="214">
        <f>IF(N1701="zákl. přenesená",J1701,0)</f>
        <v>0</v>
      </c>
      <c r="BH1701" s="214">
        <f>IF(N1701="sníž. přenesená",J1701,0)</f>
        <v>0</v>
      </c>
      <c r="BI1701" s="214">
        <f>IF(N1701="nulová",J1701,0)</f>
        <v>0</v>
      </c>
      <c r="BJ1701" s="25" t="s">
        <v>76</v>
      </c>
      <c r="BK1701" s="214">
        <f>ROUND(I1701*H1701,2)</f>
        <v>0</v>
      </c>
      <c r="BL1701" s="25" t="s">
        <v>271</v>
      </c>
      <c r="BM1701" s="25" t="s">
        <v>2132</v>
      </c>
    </row>
    <row r="1702" spans="2:51" s="12" customFormat="1" ht="13.5">
      <c r="B1702" s="215"/>
      <c r="C1702" s="216"/>
      <c r="D1702" s="217" t="s">
        <v>198</v>
      </c>
      <c r="E1702" s="218" t="s">
        <v>21</v>
      </c>
      <c r="F1702" s="219" t="s">
        <v>2133</v>
      </c>
      <c r="G1702" s="216"/>
      <c r="H1702" s="220">
        <v>450</v>
      </c>
      <c r="I1702" s="221"/>
      <c r="J1702" s="216"/>
      <c r="K1702" s="216"/>
      <c r="L1702" s="222"/>
      <c r="M1702" s="223"/>
      <c r="N1702" s="224"/>
      <c r="O1702" s="224"/>
      <c r="P1702" s="224"/>
      <c r="Q1702" s="224"/>
      <c r="R1702" s="224"/>
      <c r="S1702" s="224"/>
      <c r="T1702" s="225"/>
      <c r="AT1702" s="226" t="s">
        <v>198</v>
      </c>
      <c r="AU1702" s="226" t="s">
        <v>80</v>
      </c>
      <c r="AV1702" s="12" t="s">
        <v>80</v>
      </c>
      <c r="AW1702" s="12" t="s">
        <v>33</v>
      </c>
      <c r="AX1702" s="12" t="s">
        <v>69</v>
      </c>
      <c r="AY1702" s="226" t="s">
        <v>189</v>
      </c>
    </row>
    <row r="1703" spans="2:51" s="12" customFormat="1" ht="13.5">
      <c r="B1703" s="215"/>
      <c r="C1703" s="216"/>
      <c r="D1703" s="217" t="s">
        <v>198</v>
      </c>
      <c r="E1703" s="218" t="s">
        <v>21</v>
      </c>
      <c r="F1703" s="219" t="s">
        <v>2134</v>
      </c>
      <c r="G1703" s="216"/>
      <c r="H1703" s="220">
        <v>10</v>
      </c>
      <c r="I1703" s="221"/>
      <c r="J1703" s="216"/>
      <c r="K1703" s="216"/>
      <c r="L1703" s="222"/>
      <c r="M1703" s="223"/>
      <c r="N1703" s="224"/>
      <c r="O1703" s="224"/>
      <c r="P1703" s="224"/>
      <c r="Q1703" s="224"/>
      <c r="R1703" s="224"/>
      <c r="S1703" s="224"/>
      <c r="T1703" s="225"/>
      <c r="AT1703" s="226" t="s">
        <v>198</v>
      </c>
      <c r="AU1703" s="226" t="s">
        <v>80</v>
      </c>
      <c r="AV1703" s="12" t="s">
        <v>80</v>
      </c>
      <c r="AW1703" s="12" t="s">
        <v>33</v>
      </c>
      <c r="AX1703" s="12" t="s">
        <v>69</v>
      </c>
      <c r="AY1703" s="226" t="s">
        <v>189</v>
      </c>
    </row>
    <row r="1704" spans="2:51" s="13" customFormat="1" ht="13.5">
      <c r="B1704" s="227"/>
      <c r="C1704" s="228"/>
      <c r="D1704" s="217" t="s">
        <v>198</v>
      </c>
      <c r="E1704" s="242" t="s">
        <v>21</v>
      </c>
      <c r="F1704" s="243" t="s">
        <v>200</v>
      </c>
      <c r="G1704" s="228"/>
      <c r="H1704" s="244">
        <v>460</v>
      </c>
      <c r="I1704" s="233"/>
      <c r="J1704" s="228"/>
      <c r="K1704" s="228"/>
      <c r="L1704" s="234"/>
      <c r="M1704" s="235"/>
      <c r="N1704" s="236"/>
      <c r="O1704" s="236"/>
      <c r="P1704" s="236"/>
      <c r="Q1704" s="236"/>
      <c r="R1704" s="236"/>
      <c r="S1704" s="236"/>
      <c r="T1704" s="237"/>
      <c r="AT1704" s="238" t="s">
        <v>198</v>
      </c>
      <c r="AU1704" s="238" t="s">
        <v>80</v>
      </c>
      <c r="AV1704" s="13" t="s">
        <v>115</v>
      </c>
      <c r="AW1704" s="13" t="s">
        <v>33</v>
      </c>
      <c r="AX1704" s="13" t="s">
        <v>69</v>
      </c>
      <c r="AY1704" s="238" t="s">
        <v>189</v>
      </c>
    </row>
    <row r="1705" spans="2:51" s="12" customFormat="1" ht="13.5">
      <c r="B1705" s="215"/>
      <c r="C1705" s="216"/>
      <c r="D1705" s="229" t="s">
        <v>198</v>
      </c>
      <c r="E1705" s="239" t="s">
        <v>21</v>
      </c>
      <c r="F1705" s="240" t="s">
        <v>2135</v>
      </c>
      <c r="G1705" s="216"/>
      <c r="H1705" s="241">
        <v>506</v>
      </c>
      <c r="I1705" s="221"/>
      <c r="J1705" s="216"/>
      <c r="K1705" s="216"/>
      <c r="L1705" s="222"/>
      <c r="M1705" s="223"/>
      <c r="N1705" s="224"/>
      <c r="O1705" s="224"/>
      <c r="P1705" s="224"/>
      <c r="Q1705" s="224"/>
      <c r="R1705" s="224"/>
      <c r="S1705" s="224"/>
      <c r="T1705" s="225"/>
      <c r="AT1705" s="226" t="s">
        <v>198</v>
      </c>
      <c r="AU1705" s="226" t="s">
        <v>80</v>
      </c>
      <c r="AV1705" s="12" t="s">
        <v>80</v>
      </c>
      <c r="AW1705" s="12" t="s">
        <v>33</v>
      </c>
      <c r="AX1705" s="12" t="s">
        <v>76</v>
      </c>
      <c r="AY1705" s="226" t="s">
        <v>189</v>
      </c>
    </row>
    <row r="1706" spans="2:65" s="1" customFormat="1" ht="22.5" customHeight="1">
      <c r="B1706" s="42"/>
      <c r="C1706" s="203" t="s">
        <v>2136</v>
      </c>
      <c r="D1706" s="203" t="s">
        <v>191</v>
      </c>
      <c r="E1706" s="204" t="s">
        <v>2137</v>
      </c>
      <c r="F1706" s="205" t="s">
        <v>2138</v>
      </c>
      <c r="G1706" s="206" t="s">
        <v>235</v>
      </c>
      <c r="H1706" s="207">
        <v>71</v>
      </c>
      <c r="I1706" s="208"/>
      <c r="J1706" s="209">
        <f>ROUND(I1706*H1706,2)</f>
        <v>0</v>
      </c>
      <c r="K1706" s="205" t="s">
        <v>195</v>
      </c>
      <c r="L1706" s="62"/>
      <c r="M1706" s="210" t="s">
        <v>21</v>
      </c>
      <c r="N1706" s="211" t="s">
        <v>40</v>
      </c>
      <c r="O1706" s="43"/>
      <c r="P1706" s="212">
        <f>O1706*H1706</f>
        <v>0</v>
      </c>
      <c r="Q1706" s="212">
        <v>0.00056</v>
      </c>
      <c r="R1706" s="212">
        <f>Q1706*H1706</f>
        <v>0.03976</v>
      </c>
      <c r="S1706" s="212">
        <v>0</v>
      </c>
      <c r="T1706" s="213">
        <f>S1706*H1706</f>
        <v>0</v>
      </c>
      <c r="AR1706" s="25" t="s">
        <v>271</v>
      </c>
      <c r="AT1706" s="25" t="s">
        <v>191</v>
      </c>
      <c r="AU1706" s="25" t="s">
        <v>80</v>
      </c>
      <c r="AY1706" s="25" t="s">
        <v>189</v>
      </c>
      <c r="BE1706" s="214">
        <f>IF(N1706="základní",J1706,0)</f>
        <v>0</v>
      </c>
      <c r="BF1706" s="214">
        <f>IF(N1706="snížená",J1706,0)</f>
        <v>0</v>
      </c>
      <c r="BG1706" s="214">
        <f>IF(N1706="zákl. přenesená",J1706,0)</f>
        <v>0</v>
      </c>
      <c r="BH1706" s="214">
        <f>IF(N1706="sníž. přenesená",J1706,0)</f>
        <v>0</v>
      </c>
      <c r="BI1706" s="214">
        <f>IF(N1706="nulová",J1706,0)</f>
        <v>0</v>
      </c>
      <c r="BJ1706" s="25" t="s">
        <v>76</v>
      </c>
      <c r="BK1706" s="214">
        <f>ROUND(I1706*H1706,2)</f>
        <v>0</v>
      </c>
      <c r="BL1706" s="25" t="s">
        <v>271</v>
      </c>
      <c r="BM1706" s="25" t="s">
        <v>2139</v>
      </c>
    </row>
    <row r="1707" spans="2:51" s="12" customFormat="1" ht="13.5">
      <c r="B1707" s="215"/>
      <c r="C1707" s="216"/>
      <c r="D1707" s="217" t="s">
        <v>198</v>
      </c>
      <c r="E1707" s="218" t="s">
        <v>21</v>
      </c>
      <c r="F1707" s="219" t="s">
        <v>2113</v>
      </c>
      <c r="G1707" s="216"/>
      <c r="H1707" s="220">
        <v>6.7</v>
      </c>
      <c r="I1707" s="221"/>
      <c r="J1707" s="216"/>
      <c r="K1707" s="216"/>
      <c r="L1707" s="222"/>
      <c r="M1707" s="223"/>
      <c r="N1707" s="224"/>
      <c r="O1707" s="224"/>
      <c r="P1707" s="224"/>
      <c r="Q1707" s="224"/>
      <c r="R1707" s="224"/>
      <c r="S1707" s="224"/>
      <c r="T1707" s="225"/>
      <c r="AT1707" s="226" t="s">
        <v>198</v>
      </c>
      <c r="AU1707" s="226" t="s">
        <v>80</v>
      </c>
      <c r="AV1707" s="12" t="s">
        <v>80</v>
      </c>
      <c r="AW1707" s="12" t="s">
        <v>33</v>
      </c>
      <c r="AX1707" s="12" t="s">
        <v>69</v>
      </c>
      <c r="AY1707" s="226" t="s">
        <v>189</v>
      </c>
    </row>
    <row r="1708" spans="2:51" s="12" customFormat="1" ht="13.5">
      <c r="B1708" s="215"/>
      <c r="C1708" s="216"/>
      <c r="D1708" s="217" t="s">
        <v>198</v>
      </c>
      <c r="E1708" s="218" t="s">
        <v>21</v>
      </c>
      <c r="F1708" s="219" t="s">
        <v>2114</v>
      </c>
      <c r="G1708" s="216"/>
      <c r="H1708" s="220">
        <v>7.2</v>
      </c>
      <c r="I1708" s="221"/>
      <c r="J1708" s="216"/>
      <c r="K1708" s="216"/>
      <c r="L1708" s="222"/>
      <c r="M1708" s="223"/>
      <c r="N1708" s="224"/>
      <c r="O1708" s="224"/>
      <c r="P1708" s="224"/>
      <c r="Q1708" s="224"/>
      <c r="R1708" s="224"/>
      <c r="S1708" s="224"/>
      <c r="T1708" s="225"/>
      <c r="AT1708" s="226" t="s">
        <v>198</v>
      </c>
      <c r="AU1708" s="226" t="s">
        <v>80</v>
      </c>
      <c r="AV1708" s="12" t="s">
        <v>80</v>
      </c>
      <c r="AW1708" s="12" t="s">
        <v>33</v>
      </c>
      <c r="AX1708" s="12" t="s">
        <v>69</v>
      </c>
      <c r="AY1708" s="226" t="s">
        <v>189</v>
      </c>
    </row>
    <row r="1709" spans="2:51" s="12" customFormat="1" ht="13.5">
      <c r="B1709" s="215"/>
      <c r="C1709" s="216"/>
      <c r="D1709" s="217" t="s">
        <v>198</v>
      </c>
      <c r="E1709" s="218" t="s">
        <v>21</v>
      </c>
      <c r="F1709" s="219" t="s">
        <v>2115</v>
      </c>
      <c r="G1709" s="216"/>
      <c r="H1709" s="220">
        <v>6.5</v>
      </c>
      <c r="I1709" s="221"/>
      <c r="J1709" s="216"/>
      <c r="K1709" s="216"/>
      <c r="L1709" s="222"/>
      <c r="M1709" s="223"/>
      <c r="N1709" s="224"/>
      <c r="O1709" s="224"/>
      <c r="P1709" s="224"/>
      <c r="Q1709" s="224"/>
      <c r="R1709" s="224"/>
      <c r="S1709" s="224"/>
      <c r="T1709" s="225"/>
      <c r="AT1709" s="226" t="s">
        <v>198</v>
      </c>
      <c r="AU1709" s="226" t="s">
        <v>80</v>
      </c>
      <c r="AV1709" s="12" t="s">
        <v>80</v>
      </c>
      <c r="AW1709" s="12" t="s">
        <v>33</v>
      </c>
      <c r="AX1709" s="12" t="s">
        <v>69</v>
      </c>
      <c r="AY1709" s="226" t="s">
        <v>189</v>
      </c>
    </row>
    <row r="1710" spans="2:51" s="13" customFormat="1" ht="13.5">
      <c r="B1710" s="227"/>
      <c r="C1710" s="228"/>
      <c r="D1710" s="217" t="s">
        <v>198</v>
      </c>
      <c r="E1710" s="242" t="s">
        <v>21</v>
      </c>
      <c r="F1710" s="243" t="s">
        <v>200</v>
      </c>
      <c r="G1710" s="228"/>
      <c r="H1710" s="244">
        <v>20.4</v>
      </c>
      <c r="I1710" s="233"/>
      <c r="J1710" s="228"/>
      <c r="K1710" s="228"/>
      <c r="L1710" s="234"/>
      <c r="M1710" s="235"/>
      <c r="N1710" s="236"/>
      <c r="O1710" s="236"/>
      <c r="P1710" s="236"/>
      <c r="Q1710" s="236"/>
      <c r="R1710" s="236"/>
      <c r="S1710" s="236"/>
      <c r="T1710" s="237"/>
      <c r="AT1710" s="238" t="s">
        <v>198</v>
      </c>
      <c r="AU1710" s="238" t="s">
        <v>80</v>
      </c>
      <c r="AV1710" s="13" t="s">
        <v>115</v>
      </c>
      <c r="AW1710" s="13" t="s">
        <v>33</v>
      </c>
      <c r="AX1710" s="13" t="s">
        <v>69</v>
      </c>
      <c r="AY1710" s="238" t="s">
        <v>189</v>
      </c>
    </row>
    <row r="1711" spans="2:51" s="12" customFormat="1" ht="13.5">
      <c r="B1711" s="215"/>
      <c r="C1711" s="216"/>
      <c r="D1711" s="217" t="s">
        <v>198</v>
      </c>
      <c r="E1711" s="218" t="s">
        <v>21</v>
      </c>
      <c r="F1711" s="219" t="s">
        <v>2116</v>
      </c>
      <c r="G1711" s="216"/>
      <c r="H1711" s="220">
        <v>14.3</v>
      </c>
      <c r="I1711" s="221"/>
      <c r="J1711" s="216"/>
      <c r="K1711" s="216"/>
      <c r="L1711" s="222"/>
      <c r="M1711" s="223"/>
      <c r="N1711" s="224"/>
      <c r="O1711" s="224"/>
      <c r="P1711" s="224"/>
      <c r="Q1711" s="224"/>
      <c r="R1711" s="224"/>
      <c r="S1711" s="224"/>
      <c r="T1711" s="225"/>
      <c r="AT1711" s="226" t="s">
        <v>198</v>
      </c>
      <c r="AU1711" s="226" t="s">
        <v>80</v>
      </c>
      <c r="AV1711" s="12" t="s">
        <v>80</v>
      </c>
      <c r="AW1711" s="12" t="s">
        <v>33</v>
      </c>
      <c r="AX1711" s="12" t="s">
        <v>69</v>
      </c>
      <c r="AY1711" s="226" t="s">
        <v>189</v>
      </c>
    </row>
    <row r="1712" spans="2:51" s="12" customFormat="1" ht="13.5">
      <c r="B1712" s="215"/>
      <c r="C1712" s="216"/>
      <c r="D1712" s="217" t="s">
        <v>198</v>
      </c>
      <c r="E1712" s="218" t="s">
        <v>21</v>
      </c>
      <c r="F1712" s="219" t="s">
        <v>2117</v>
      </c>
      <c r="G1712" s="216"/>
      <c r="H1712" s="220">
        <v>11</v>
      </c>
      <c r="I1712" s="221"/>
      <c r="J1712" s="216"/>
      <c r="K1712" s="216"/>
      <c r="L1712" s="222"/>
      <c r="M1712" s="223"/>
      <c r="N1712" s="224"/>
      <c r="O1712" s="224"/>
      <c r="P1712" s="224"/>
      <c r="Q1712" s="224"/>
      <c r="R1712" s="224"/>
      <c r="S1712" s="224"/>
      <c r="T1712" s="225"/>
      <c r="AT1712" s="226" t="s">
        <v>198</v>
      </c>
      <c r="AU1712" s="226" t="s">
        <v>80</v>
      </c>
      <c r="AV1712" s="12" t="s">
        <v>80</v>
      </c>
      <c r="AW1712" s="12" t="s">
        <v>33</v>
      </c>
      <c r="AX1712" s="12" t="s">
        <v>69</v>
      </c>
      <c r="AY1712" s="226" t="s">
        <v>189</v>
      </c>
    </row>
    <row r="1713" spans="2:51" s="13" customFormat="1" ht="13.5">
      <c r="B1713" s="227"/>
      <c r="C1713" s="228"/>
      <c r="D1713" s="217" t="s">
        <v>198</v>
      </c>
      <c r="E1713" s="242" t="s">
        <v>21</v>
      </c>
      <c r="F1713" s="243" t="s">
        <v>200</v>
      </c>
      <c r="G1713" s="228"/>
      <c r="H1713" s="244">
        <v>25.3</v>
      </c>
      <c r="I1713" s="233"/>
      <c r="J1713" s="228"/>
      <c r="K1713" s="228"/>
      <c r="L1713" s="234"/>
      <c r="M1713" s="235"/>
      <c r="N1713" s="236"/>
      <c r="O1713" s="236"/>
      <c r="P1713" s="236"/>
      <c r="Q1713" s="236"/>
      <c r="R1713" s="236"/>
      <c r="S1713" s="236"/>
      <c r="T1713" s="237"/>
      <c r="AT1713" s="238" t="s">
        <v>198</v>
      </c>
      <c r="AU1713" s="238" t="s">
        <v>80</v>
      </c>
      <c r="AV1713" s="13" t="s">
        <v>115</v>
      </c>
      <c r="AW1713" s="13" t="s">
        <v>33</v>
      </c>
      <c r="AX1713" s="13" t="s">
        <v>69</v>
      </c>
      <c r="AY1713" s="238" t="s">
        <v>189</v>
      </c>
    </row>
    <row r="1714" spans="2:51" s="12" customFormat="1" ht="13.5">
      <c r="B1714" s="215"/>
      <c r="C1714" s="216"/>
      <c r="D1714" s="217" t="s">
        <v>198</v>
      </c>
      <c r="E1714" s="218" t="s">
        <v>21</v>
      </c>
      <c r="F1714" s="219" t="s">
        <v>2118</v>
      </c>
      <c r="G1714" s="216"/>
      <c r="H1714" s="220">
        <v>14.3</v>
      </c>
      <c r="I1714" s="221"/>
      <c r="J1714" s="216"/>
      <c r="K1714" s="216"/>
      <c r="L1714" s="222"/>
      <c r="M1714" s="223"/>
      <c r="N1714" s="224"/>
      <c r="O1714" s="224"/>
      <c r="P1714" s="224"/>
      <c r="Q1714" s="224"/>
      <c r="R1714" s="224"/>
      <c r="S1714" s="224"/>
      <c r="T1714" s="225"/>
      <c r="AT1714" s="226" t="s">
        <v>198</v>
      </c>
      <c r="AU1714" s="226" t="s">
        <v>80</v>
      </c>
      <c r="AV1714" s="12" t="s">
        <v>80</v>
      </c>
      <c r="AW1714" s="12" t="s">
        <v>33</v>
      </c>
      <c r="AX1714" s="12" t="s">
        <v>69</v>
      </c>
      <c r="AY1714" s="226" t="s">
        <v>189</v>
      </c>
    </row>
    <row r="1715" spans="2:51" s="12" customFormat="1" ht="13.5">
      <c r="B1715" s="215"/>
      <c r="C1715" s="216"/>
      <c r="D1715" s="217" t="s">
        <v>198</v>
      </c>
      <c r="E1715" s="218" t="s">
        <v>21</v>
      </c>
      <c r="F1715" s="219" t="s">
        <v>2119</v>
      </c>
      <c r="G1715" s="216"/>
      <c r="H1715" s="220">
        <v>11</v>
      </c>
      <c r="I1715" s="221"/>
      <c r="J1715" s="216"/>
      <c r="K1715" s="216"/>
      <c r="L1715" s="222"/>
      <c r="M1715" s="223"/>
      <c r="N1715" s="224"/>
      <c r="O1715" s="224"/>
      <c r="P1715" s="224"/>
      <c r="Q1715" s="224"/>
      <c r="R1715" s="224"/>
      <c r="S1715" s="224"/>
      <c r="T1715" s="225"/>
      <c r="AT1715" s="226" t="s">
        <v>198</v>
      </c>
      <c r="AU1715" s="226" t="s">
        <v>80</v>
      </c>
      <c r="AV1715" s="12" t="s">
        <v>80</v>
      </c>
      <c r="AW1715" s="12" t="s">
        <v>33</v>
      </c>
      <c r="AX1715" s="12" t="s">
        <v>69</v>
      </c>
      <c r="AY1715" s="226" t="s">
        <v>189</v>
      </c>
    </row>
    <row r="1716" spans="2:51" s="13" customFormat="1" ht="13.5">
      <c r="B1716" s="227"/>
      <c r="C1716" s="228"/>
      <c r="D1716" s="217" t="s">
        <v>198</v>
      </c>
      <c r="E1716" s="242" t="s">
        <v>21</v>
      </c>
      <c r="F1716" s="243" t="s">
        <v>200</v>
      </c>
      <c r="G1716" s="228"/>
      <c r="H1716" s="244">
        <v>25.3</v>
      </c>
      <c r="I1716" s="233"/>
      <c r="J1716" s="228"/>
      <c r="K1716" s="228"/>
      <c r="L1716" s="234"/>
      <c r="M1716" s="235"/>
      <c r="N1716" s="236"/>
      <c r="O1716" s="236"/>
      <c r="P1716" s="236"/>
      <c r="Q1716" s="236"/>
      <c r="R1716" s="236"/>
      <c r="S1716" s="236"/>
      <c r="T1716" s="237"/>
      <c r="AT1716" s="238" t="s">
        <v>198</v>
      </c>
      <c r="AU1716" s="238" t="s">
        <v>80</v>
      </c>
      <c r="AV1716" s="13" t="s">
        <v>115</v>
      </c>
      <c r="AW1716" s="13" t="s">
        <v>33</v>
      </c>
      <c r="AX1716" s="13" t="s">
        <v>69</v>
      </c>
      <c r="AY1716" s="238" t="s">
        <v>189</v>
      </c>
    </row>
    <row r="1717" spans="2:51" s="14" customFormat="1" ht="13.5">
      <c r="B1717" s="245"/>
      <c r="C1717" s="246"/>
      <c r="D1717" s="229" t="s">
        <v>198</v>
      </c>
      <c r="E1717" s="247" t="s">
        <v>21</v>
      </c>
      <c r="F1717" s="248" t="s">
        <v>239</v>
      </c>
      <c r="G1717" s="246"/>
      <c r="H1717" s="249">
        <v>71</v>
      </c>
      <c r="I1717" s="250"/>
      <c r="J1717" s="246"/>
      <c r="K1717" s="246"/>
      <c r="L1717" s="251"/>
      <c r="M1717" s="252"/>
      <c r="N1717" s="253"/>
      <c r="O1717" s="253"/>
      <c r="P1717" s="253"/>
      <c r="Q1717" s="253"/>
      <c r="R1717" s="253"/>
      <c r="S1717" s="253"/>
      <c r="T1717" s="254"/>
      <c r="AT1717" s="255" t="s">
        <v>198</v>
      </c>
      <c r="AU1717" s="255" t="s">
        <v>80</v>
      </c>
      <c r="AV1717" s="14" t="s">
        <v>196</v>
      </c>
      <c r="AW1717" s="14" t="s">
        <v>33</v>
      </c>
      <c r="AX1717" s="14" t="s">
        <v>76</v>
      </c>
      <c r="AY1717" s="255" t="s">
        <v>189</v>
      </c>
    </row>
    <row r="1718" spans="2:65" s="1" customFormat="1" ht="22.5" customHeight="1">
      <c r="B1718" s="42"/>
      <c r="C1718" s="256" t="s">
        <v>2140</v>
      </c>
      <c r="D1718" s="256" t="s">
        <v>293</v>
      </c>
      <c r="E1718" s="257" t="s">
        <v>2141</v>
      </c>
      <c r="F1718" s="258" t="s">
        <v>2142</v>
      </c>
      <c r="G1718" s="259" t="s">
        <v>431</v>
      </c>
      <c r="H1718" s="260">
        <v>234</v>
      </c>
      <c r="I1718" s="261"/>
      <c r="J1718" s="262">
        <f>ROUND(I1718*H1718,2)</f>
        <v>0</v>
      </c>
      <c r="K1718" s="258" t="s">
        <v>195</v>
      </c>
      <c r="L1718" s="263"/>
      <c r="M1718" s="264" t="s">
        <v>21</v>
      </c>
      <c r="N1718" s="265" t="s">
        <v>40</v>
      </c>
      <c r="O1718" s="43"/>
      <c r="P1718" s="212">
        <f>O1718*H1718</f>
        <v>0</v>
      </c>
      <c r="Q1718" s="212">
        <v>0.00045</v>
      </c>
      <c r="R1718" s="212">
        <f>Q1718*H1718</f>
        <v>0.10529999999999999</v>
      </c>
      <c r="S1718" s="212">
        <v>0</v>
      </c>
      <c r="T1718" s="213">
        <f>S1718*H1718</f>
        <v>0</v>
      </c>
      <c r="AR1718" s="25" t="s">
        <v>355</v>
      </c>
      <c r="AT1718" s="25" t="s">
        <v>293</v>
      </c>
      <c r="AU1718" s="25" t="s">
        <v>80</v>
      </c>
      <c r="AY1718" s="25" t="s">
        <v>189</v>
      </c>
      <c r="BE1718" s="214">
        <f>IF(N1718="základní",J1718,0)</f>
        <v>0</v>
      </c>
      <c r="BF1718" s="214">
        <f>IF(N1718="snížená",J1718,0)</f>
        <v>0</v>
      </c>
      <c r="BG1718" s="214">
        <f>IF(N1718="zákl. přenesená",J1718,0)</f>
        <v>0</v>
      </c>
      <c r="BH1718" s="214">
        <f>IF(N1718="sníž. přenesená",J1718,0)</f>
        <v>0</v>
      </c>
      <c r="BI1718" s="214">
        <f>IF(N1718="nulová",J1718,0)</f>
        <v>0</v>
      </c>
      <c r="BJ1718" s="25" t="s">
        <v>76</v>
      </c>
      <c r="BK1718" s="214">
        <f>ROUND(I1718*H1718,2)</f>
        <v>0</v>
      </c>
      <c r="BL1718" s="25" t="s">
        <v>271</v>
      </c>
      <c r="BM1718" s="25" t="s">
        <v>2143</v>
      </c>
    </row>
    <row r="1719" spans="2:51" s="12" customFormat="1" ht="13.5">
      <c r="B1719" s="215"/>
      <c r="C1719" s="216"/>
      <c r="D1719" s="217" t="s">
        <v>198</v>
      </c>
      <c r="E1719" s="218" t="s">
        <v>21</v>
      </c>
      <c r="F1719" s="219" t="s">
        <v>2144</v>
      </c>
      <c r="G1719" s="216"/>
      <c r="H1719" s="220">
        <v>213</v>
      </c>
      <c r="I1719" s="221"/>
      <c r="J1719" s="216"/>
      <c r="K1719" s="216"/>
      <c r="L1719" s="222"/>
      <c r="M1719" s="223"/>
      <c r="N1719" s="224"/>
      <c r="O1719" s="224"/>
      <c r="P1719" s="224"/>
      <c r="Q1719" s="224"/>
      <c r="R1719" s="224"/>
      <c r="S1719" s="224"/>
      <c r="T1719" s="225"/>
      <c r="AT1719" s="226" t="s">
        <v>198</v>
      </c>
      <c r="AU1719" s="226" t="s">
        <v>80</v>
      </c>
      <c r="AV1719" s="12" t="s">
        <v>80</v>
      </c>
      <c r="AW1719" s="12" t="s">
        <v>33</v>
      </c>
      <c r="AX1719" s="12" t="s">
        <v>69</v>
      </c>
      <c r="AY1719" s="226" t="s">
        <v>189</v>
      </c>
    </row>
    <row r="1720" spans="2:51" s="12" customFormat="1" ht="13.5">
      <c r="B1720" s="215"/>
      <c r="C1720" s="216"/>
      <c r="D1720" s="217" t="s">
        <v>198</v>
      </c>
      <c r="E1720" s="218" t="s">
        <v>21</v>
      </c>
      <c r="F1720" s="219" t="s">
        <v>2145</v>
      </c>
      <c r="G1720" s="216"/>
      <c r="H1720" s="220">
        <v>21</v>
      </c>
      <c r="I1720" s="221"/>
      <c r="J1720" s="216"/>
      <c r="K1720" s="216"/>
      <c r="L1720" s="222"/>
      <c r="M1720" s="223"/>
      <c r="N1720" s="224"/>
      <c r="O1720" s="224"/>
      <c r="P1720" s="224"/>
      <c r="Q1720" s="224"/>
      <c r="R1720" s="224"/>
      <c r="S1720" s="224"/>
      <c r="T1720" s="225"/>
      <c r="AT1720" s="226" t="s">
        <v>198</v>
      </c>
      <c r="AU1720" s="226" t="s">
        <v>80</v>
      </c>
      <c r="AV1720" s="12" t="s">
        <v>80</v>
      </c>
      <c r="AW1720" s="12" t="s">
        <v>33</v>
      </c>
      <c r="AX1720" s="12" t="s">
        <v>69</v>
      </c>
      <c r="AY1720" s="226" t="s">
        <v>189</v>
      </c>
    </row>
    <row r="1721" spans="2:51" s="13" customFormat="1" ht="13.5">
      <c r="B1721" s="227"/>
      <c r="C1721" s="228"/>
      <c r="D1721" s="229" t="s">
        <v>198</v>
      </c>
      <c r="E1721" s="230" t="s">
        <v>21</v>
      </c>
      <c r="F1721" s="231" t="s">
        <v>200</v>
      </c>
      <c r="G1721" s="228"/>
      <c r="H1721" s="232">
        <v>234</v>
      </c>
      <c r="I1721" s="233"/>
      <c r="J1721" s="228"/>
      <c r="K1721" s="228"/>
      <c r="L1721" s="234"/>
      <c r="M1721" s="235"/>
      <c r="N1721" s="236"/>
      <c r="O1721" s="236"/>
      <c r="P1721" s="236"/>
      <c r="Q1721" s="236"/>
      <c r="R1721" s="236"/>
      <c r="S1721" s="236"/>
      <c r="T1721" s="237"/>
      <c r="AT1721" s="238" t="s">
        <v>198</v>
      </c>
      <c r="AU1721" s="238" t="s">
        <v>80</v>
      </c>
      <c r="AV1721" s="13" t="s">
        <v>115</v>
      </c>
      <c r="AW1721" s="13" t="s">
        <v>33</v>
      </c>
      <c r="AX1721" s="13" t="s">
        <v>76</v>
      </c>
      <c r="AY1721" s="238" t="s">
        <v>189</v>
      </c>
    </row>
    <row r="1722" spans="2:65" s="1" customFormat="1" ht="22.5" customHeight="1">
      <c r="B1722" s="42"/>
      <c r="C1722" s="203" t="s">
        <v>2146</v>
      </c>
      <c r="D1722" s="203" t="s">
        <v>191</v>
      </c>
      <c r="E1722" s="204" t="s">
        <v>2147</v>
      </c>
      <c r="F1722" s="205" t="s">
        <v>2148</v>
      </c>
      <c r="G1722" s="206" t="s">
        <v>235</v>
      </c>
      <c r="H1722" s="207">
        <v>22.5</v>
      </c>
      <c r="I1722" s="208"/>
      <c r="J1722" s="209">
        <f>ROUND(I1722*H1722,2)</f>
        <v>0</v>
      </c>
      <c r="K1722" s="205" t="s">
        <v>195</v>
      </c>
      <c r="L1722" s="62"/>
      <c r="M1722" s="210" t="s">
        <v>21</v>
      </c>
      <c r="N1722" s="211" t="s">
        <v>40</v>
      </c>
      <c r="O1722" s="43"/>
      <c r="P1722" s="212">
        <f>O1722*H1722</f>
        <v>0</v>
      </c>
      <c r="Q1722" s="212">
        <v>0.00041</v>
      </c>
      <c r="R1722" s="212">
        <f>Q1722*H1722</f>
        <v>0.009225</v>
      </c>
      <c r="S1722" s="212">
        <v>0</v>
      </c>
      <c r="T1722" s="213">
        <f>S1722*H1722</f>
        <v>0</v>
      </c>
      <c r="AR1722" s="25" t="s">
        <v>271</v>
      </c>
      <c r="AT1722" s="25" t="s">
        <v>191</v>
      </c>
      <c r="AU1722" s="25" t="s">
        <v>80</v>
      </c>
      <c r="AY1722" s="25" t="s">
        <v>189</v>
      </c>
      <c r="BE1722" s="214">
        <f>IF(N1722="základní",J1722,0)</f>
        <v>0</v>
      </c>
      <c r="BF1722" s="214">
        <f>IF(N1722="snížená",J1722,0)</f>
        <v>0</v>
      </c>
      <c r="BG1722" s="214">
        <f>IF(N1722="zákl. přenesená",J1722,0)</f>
        <v>0</v>
      </c>
      <c r="BH1722" s="214">
        <f>IF(N1722="sníž. přenesená",J1722,0)</f>
        <v>0</v>
      </c>
      <c r="BI1722" s="214">
        <f>IF(N1722="nulová",J1722,0)</f>
        <v>0</v>
      </c>
      <c r="BJ1722" s="25" t="s">
        <v>76</v>
      </c>
      <c r="BK1722" s="214">
        <f>ROUND(I1722*H1722,2)</f>
        <v>0</v>
      </c>
      <c r="BL1722" s="25" t="s">
        <v>271</v>
      </c>
      <c r="BM1722" s="25" t="s">
        <v>2149</v>
      </c>
    </row>
    <row r="1723" spans="2:51" s="12" customFormat="1" ht="13.5">
      <c r="B1723" s="215"/>
      <c r="C1723" s="216"/>
      <c r="D1723" s="217" t="s">
        <v>198</v>
      </c>
      <c r="E1723" s="218" t="s">
        <v>21</v>
      </c>
      <c r="F1723" s="219" t="s">
        <v>2150</v>
      </c>
      <c r="G1723" s="216"/>
      <c r="H1723" s="220">
        <v>22.5</v>
      </c>
      <c r="I1723" s="221"/>
      <c r="J1723" s="216"/>
      <c r="K1723" s="216"/>
      <c r="L1723" s="222"/>
      <c r="M1723" s="223"/>
      <c r="N1723" s="224"/>
      <c r="O1723" s="224"/>
      <c r="P1723" s="224"/>
      <c r="Q1723" s="224"/>
      <c r="R1723" s="224"/>
      <c r="S1723" s="224"/>
      <c r="T1723" s="225"/>
      <c r="AT1723" s="226" t="s">
        <v>198</v>
      </c>
      <c r="AU1723" s="226" t="s">
        <v>80</v>
      </c>
      <c r="AV1723" s="12" t="s">
        <v>80</v>
      </c>
      <c r="AW1723" s="12" t="s">
        <v>33</v>
      </c>
      <c r="AX1723" s="12" t="s">
        <v>69</v>
      </c>
      <c r="AY1723" s="226" t="s">
        <v>189</v>
      </c>
    </row>
    <row r="1724" spans="2:51" s="13" customFormat="1" ht="13.5">
      <c r="B1724" s="227"/>
      <c r="C1724" s="228"/>
      <c r="D1724" s="229" t="s">
        <v>198</v>
      </c>
      <c r="E1724" s="230" t="s">
        <v>21</v>
      </c>
      <c r="F1724" s="231" t="s">
        <v>200</v>
      </c>
      <c r="G1724" s="228"/>
      <c r="H1724" s="232">
        <v>22.5</v>
      </c>
      <c r="I1724" s="233"/>
      <c r="J1724" s="228"/>
      <c r="K1724" s="228"/>
      <c r="L1724" s="234"/>
      <c r="M1724" s="235"/>
      <c r="N1724" s="236"/>
      <c r="O1724" s="236"/>
      <c r="P1724" s="236"/>
      <c r="Q1724" s="236"/>
      <c r="R1724" s="236"/>
      <c r="S1724" s="236"/>
      <c r="T1724" s="237"/>
      <c r="AT1724" s="238" t="s">
        <v>198</v>
      </c>
      <c r="AU1724" s="238" t="s">
        <v>80</v>
      </c>
      <c r="AV1724" s="13" t="s">
        <v>115</v>
      </c>
      <c r="AW1724" s="13" t="s">
        <v>33</v>
      </c>
      <c r="AX1724" s="13" t="s">
        <v>76</v>
      </c>
      <c r="AY1724" s="238" t="s">
        <v>189</v>
      </c>
    </row>
    <row r="1725" spans="2:65" s="1" customFormat="1" ht="22.5" customHeight="1">
      <c r="B1725" s="42"/>
      <c r="C1725" s="256" t="s">
        <v>2151</v>
      </c>
      <c r="D1725" s="256" t="s">
        <v>293</v>
      </c>
      <c r="E1725" s="257" t="s">
        <v>2152</v>
      </c>
      <c r="F1725" s="258" t="s">
        <v>2153</v>
      </c>
      <c r="G1725" s="259" t="s">
        <v>431</v>
      </c>
      <c r="H1725" s="260">
        <v>110</v>
      </c>
      <c r="I1725" s="261"/>
      <c r="J1725" s="262">
        <f>ROUND(I1725*H1725,2)</f>
        <v>0</v>
      </c>
      <c r="K1725" s="258" t="s">
        <v>21</v>
      </c>
      <c r="L1725" s="263"/>
      <c r="M1725" s="264" t="s">
        <v>21</v>
      </c>
      <c r="N1725" s="265" t="s">
        <v>40</v>
      </c>
      <c r="O1725" s="43"/>
      <c r="P1725" s="212">
        <f>O1725*H1725</f>
        <v>0</v>
      </c>
      <c r="Q1725" s="212">
        <v>2E-05</v>
      </c>
      <c r="R1725" s="212">
        <f>Q1725*H1725</f>
        <v>0.0022</v>
      </c>
      <c r="S1725" s="212">
        <v>0</v>
      </c>
      <c r="T1725" s="213">
        <f>S1725*H1725</f>
        <v>0</v>
      </c>
      <c r="AR1725" s="25" t="s">
        <v>355</v>
      </c>
      <c r="AT1725" s="25" t="s">
        <v>293</v>
      </c>
      <c r="AU1725" s="25" t="s">
        <v>80</v>
      </c>
      <c r="AY1725" s="25" t="s">
        <v>189</v>
      </c>
      <c r="BE1725" s="214">
        <f>IF(N1725="základní",J1725,0)</f>
        <v>0</v>
      </c>
      <c r="BF1725" s="214">
        <f>IF(N1725="snížená",J1725,0)</f>
        <v>0</v>
      </c>
      <c r="BG1725" s="214">
        <f>IF(N1725="zákl. přenesená",J1725,0)</f>
        <v>0</v>
      </c>
      <c r="BH1725" s="214">
        <f>IF(N1725="sníž. přenesená",J1725,0)</f>
        <v>0</v>
      </c>
      <c r="BI1725" s="214">
        <f>IF(N1725="nulová",J1725,0)</f>
        <v>0</v>
      </c>
      <c r="BJ1725" s="25" t="s">
        <v>76</v>
      </c>
      <c r="BK1725" s="214">
        <f>ROUND(I1725*H1725,2)</f>
        <v>0</v>
      </c>
      <c r="BL1725" s="25" t="s">
        <v>271</v>
      </c>
      <c r="BM1725" s="25" t="s">
        <v>2154</v>
      </c>
    </row>
    <row r="1726" spans="2:51" s="12" customFormat="1" ht="13.5">
      <c r="B1726" s="215"/>
      <c r="C1726" s="216"/>
      <c r="D1726" s="217" t="s">
        <v>198</v>
      </c>
      <c r="E1726" s="218" t="s">
        <v>21</v>
      </c>
      <c r="F1726" s="219" t="s">
        <v>2155</v>
      </c>
      <c r="G1726" s="216"/>
      <c r="H1726" s="220">
        <v>100</v>
      </c>
      <c r="I1726" s="221"/>
      <c r="J1726" s="216"/>
      <c r="K1726" s="216"/>
      <c r="L1726" s="222"/>
      <c r="M1726" s="223"/>
      <c r="N1726" s="224"/>
      <c r="O1726" s="224"/>
      <c r="P1726" s="224"/>
      <c r="Q1726" s="224"/>
      <c r="R1726" s="224"/>
      <c r="S1726" s="224"/>
      <c r="T1726" s="225"/>
      <c r="AT1726" s="226" t="s">
        <v>198</v>
      </c>
      <c r="AU1726" s="226" t="s">
        <v>80</v>
      </c>
      <c r="AV1726" s="12" t="s">
        <v>80</v>
      </c>
      <c r="AW1726" s="12" t="s">
        <v>33</v>
      </c>
      <c r="AX1726" s="12" t="s">
        <v>69</v>
      </c>
      <c r="AY1726" s="226" t="s">
        <v>189</v>
      </c>
    </row>
    <row r="1727" spans="2:51" s="12" customFormat="1" ht="13.5">
      <c r="B1727" s="215"/>
      <c r="C1727" s="216"/>
      <c r="D1727" s="217" t="s">
        <v>198</v>
      </c>
      <c r="E1727" s="218" t="s">
        <v>21</v>
      </c>
      <c r="F1727" s="219" t="s">
        <v>2134</v>
      </c>
      <c r="G1727" s="216"/>
      <c r="H1727" s="220">
        <v>10</v>
      </c>
      <c r="I1727" s="221"/>
      <c r="J1727" s="216"/>
      <c r="K1727" s="216"/>
      <c r="L1727" s="222"/>
      <c r="M1727" s="223"/>
      <c r="N1727" s="224"/>
      <c r="O1727" s="224"/>
      <c r="P1727" s="224"/>
      <c r="Q1727" s="224"/>
      <c r="R1727" s="224"/>
      <c r="S1727" s="224"/>
      <c r="T1727" s="225"/>
      <c r="AT1727" s="226" t="s">
        <v>198</v>
      </c>
      <c r="AU1727" s="226" t="s">
        <v>80</v>
      </c>
      <c r="AV1727" s="12" t="s">
        <v>80</v>
      </c>
      <c r="AW1727" s="12" t="s">
        <v>33</v>
      </c>
      <c r="AX1727" s="12" t="s">
        <v>69</v>
      </c>
      <c r="AY1727" s="226" t="s">
        <v>189</v>
      </c>
    </row>
    <row r="1728" spans="2:51" s="13" customFormat="1" ht="13.5">
      <c r="B1728" s="227"/>
      <c r="C1728" s="228"/>
      <c r="D1728" s="229" t="s">
        <v>198</v>
      </c>
      <c r="E1728" s="230" t="s">
        <v>21</v>
      </c>
      <c r="F1728" s="231" t="s">
        <v>200</v>
      </c>
      <c r="G1728" s="228"/>
      <c r="H1728" s="232">
        <v>110</v>
      </c>
      <c r="I1728" s="233"/>
      <c r="J1728" s="228"/>
      <c r="K1728" s="228"/>
      <c r="L1728" s="234"/>
      <c r="M1728" s="235"/>
      <c r="N1728" s="236"/>
      <c r="O1728" s="236"/>
      <c r="P1728" s="236"/>
      <c r="Q1728" s="236"/>
      <c r="R1728" s="236"/>
      <c r="S1728" s="236"/>
      <c r="T1728" s="237"/>
      <c r="AT1728" s="238" t="s">
        <v>198</v>
      </c>
      <c r="AU1728" s="238" t="s">
        <v>80</v>
      </c>
      <c r="AV1728" s="13" t="s">
        <v>115</v>
      </c>
      <c r="AW1728" s="13" t="s">
        <v>33</v>
      </c>
      <c r="AX1728" s="13" t="s">
        <v>76</v>
      </c>
      <c r="AY1728" s="238" t="s">
        <v>189</v>
      </c>
    </row>
    <row r="1729" spans="2:65" s="1" customFormat="1" ht="22.5" customHeight="1">
      <c r="B1729" s="42"/>
      <c r="C1729" s="203" t="s">
        <v>2156</v>
      </c>
      <c r="D1729" s="203" t="s">
        <v>191</v>
      </c>
      <c r="E1729" s="204" t="s">
        <v>2157</v>
      </c>
      <c r="F1729" s="205" t="s">
        <v>2158</v>
      </c>
      <c r="G1729" s="206" t="s">
        <v>194</v>
      </c>
      <c r="H1729" s="207">
        <v>193.2</v>
      </c>
      <c r="I1729" s="208"/>
      <c r="J1729" s="209">
        <f>ROUND(I1729*H1729,2)</f>
        <v>0</v>
      </c>
      <c r="K1729" s="205" t="s">
        <v>195</v>
      </c>
      <c r="L1729" s="62"/>
      <c r="M1729" s="210" t="s">
        <v>21</v>
      </c>
      <c r="N1729" s="211" t="s">
        <v>40</v>
      </c>
      <c r="O1729" s="43"/>
      <c r="P1729" s="212">
        <f>O1729*H1729</f>
        <v>0</v>
      </c>
      <c r="Q1729" s="212">
        <v>0.0035</v>
      </c>
      <c r="R1729" s="212">
        <f>Q1729*H1729</f>
        <v>0.6762</v>
      </c>
      <c r="S1729" s="212">
        <v>0</v>
      </c>
      <c r="T1729" s="213">
        <f>S1729*H1729</f>
        <v>0</v>
      </c>
      <c r="AR1729" s="25" t="s">
        <v>271</v>
      </c>
      <c r="AT1729" s="25" t="s">
        <v>191</v>
      </c>
      <c r="AU1729" s="25" t="s">
        <v>80</v>
      </c>
      <c r="AY1729" s="25" t="s">
        <v>189</v>
      </c>
      <c r="BE1729" s="214">
        <f>IF(N1729="základní",J1729,0)</f>
        <v>0</v>
      </c>
      <c r="BF1729" s="214">
        <f>IF(N1729="snížená",J1729,0)</f>
        <v>0</v>
      </c>
      <c r="BG1729" s="214">
        <f>IF(N1729="zákl. přenesená",J1729,0)</f>
        <v>0</v>
      </c>
      <c r="BH1729" s="214">
        <f>IF(N1729="sníž. přenesená",J1729,0)</f>
        <v>0</v>
      </c>
      <c r="BI1729" s="214">
        <f>IF(N1729="nulová",J1729,0)</f>
        <v>0</v>
      </c>
      <c r="BJ1729" s="25" t="s">
        <v>76</v>
      </c>
      <c r="BK1729" s="214">
        <f>ROUND(I1729*H1729,2)</f>
        <v>0</v>
      </c>
      <c r="BL1729" s="25" t="s">
        <v>271</v>
      </c>
      <c r="BM1729" s="25" t="s">
        <v>2159</v>
      </c>
    </row>
    <row r="1730" spans="2:51" s="15" customFormat="1" ht="13.5">
      <c r="B1730" s="283"/>
      <c r="C1730" s="284"/>
      <c r="D1730" s="217" t="s">
        <v>198</v>
      </c>
      <c r="E1730" s="285" t="s">
        <v>21</v>
      </c>
      <c r="F1730" s="286" t="s">
        <v>2160</v>
      </c>
      <c r="G1730" s="284"/>
      <c r="H1730" s="287" t="s">
        <v>21</v>
      </c>
      <c r="I1730" s="288"/>
      <c r="J1730" s="284"/>
      <c r="K1730" s="284"/>
      <c r="L1730" s="289"/>
      <c r="M1730" s="290"/>
      <c r="N1730" s="291"/>
      <c r="O1730" s="291"/>
      <c r="P1730" s="291"/>
      <c r="Q1730" s="291"/>
      <c r="R1730" s="291"/>
      <c r="S1730" s="291"/>
      <c r="T1730" s="292"/>
      <c r="AT1730" s="293" t="s">
        <v>198</v>
      </c>
      <c r="AU1730" s="293" t="s">
        <v>80</v>
      </c>
      <c r="AV1730" s="15" t="s">
        <v>76</v>
      </c>
      <c r="AW1730" s="15" t="s">
        <v>33</v>
      </c>
      <c r="AX1730" s="15" t="s">
        <v>69</v>
      </c>
      <c r="AY1730" s="293" t="s">
        <v>189</v>
      </c>
    </row>
    <row r="1731" spans="2:51" s="12" customFormat="1" ht="13.5">
      <c r="B1731" s="215"/>
      <c r="C1731" s="216"/>
      <c r="D1731" s="217" t="s">
        <v>198</v>
      </c>
      <c r="E1731" s="218" t="s">
        <v>21</v>
      </c>
      <c r="F1731" s="219" t="s">
        <v>987</v>
      </c>
      <c r="G1731" s="216"/>
      <c r="H1731" s="220">
        <v>7.7</v>
      </c>
      <c r="I1731" s="221"/>
      <c r="J1731" s="216"/>
      <c r="K1731" s="216"/>
      <c r="L1731" s="222"/>
      <c r="M1731" s="223"/>
      <c r="N1731" s="224"/>
      <c r="O1731" s="224"/>
      <c r="P1731" s="224"/>
      <c r="Q1731" s="224"/>
      <c r="R1731" s="224"/>
      <c r="S1731" s="224"/>
      <c r="T1731" s="225"/>
      <c r="AT1731" s="226" t="s">
        <v>198</v>
      </c>
      <c r="AU1731" s="226" t="s">
        <v>80</v>
      </c>
      <c r="AV1731" s="12" t="s">
        <v>80</v>
      </c>
      <c r="AW1731" s="12" t="s">
        <v>33</v>
      </c>
      <c r="AX1731" s="12" t="s">
        <v>69</v>
      </c>
      <c r="AY1731" s="226" t="s">
        <v>189</v>
      </c>
    </row>
    <row r="1732" spans="2:51" s="12" customFormat="1" ht="13.5">
      <c r="B1732" s="215"/>
      <c r="C1732" s="216"/>
      <c r="D1732" s="217" t="s">
        <v>198</v>
      </c>
      <c r="E1732" s="218" t="s">
        <v>21</v>
      </c>
      <c r="F1732" s="219" t="s">
        <v>988</v>
      </c>
      <c r="G1732" s="216"/>
      <c r="H1732" s="220">
        <v>16.8</v>
      </c>
      <c r="I1732" s="221"/>
      <c r="J1732" s="216"/>
      <c r="K1732" s="216"/>
      <c r="L1732" s="222"/>
      <c r="M1732" s="223"/>
      <c r="N1732" s="224"/>
      <c r="O1732" s="224"/>
      <c r="P1732" s="224"/>
      <c r="Q1732" s="224"/>
      <c r="R1732" s="224"/>
      <c r="S1732" s="224"/>
      <c r="T1732" s="225"/>
      <c r="AT1732" s="226" t="s">
        <v>198</v>
      </c>
      <c r="AU1732" s="226" t="s">
        <v>80</v>
      </c>
      <c r="AV1732" s="12" t="s">
        <v>80</v>
      </c>
      <c r="AW1732" s="12" t="s">
        <v>33</v>
      </c>
      <c r="AX1732" s="12" t="s">
        <v>69</v>
      </c>
      <c r="AY1732" s="226" t="s">
        <v>189</v>
      </c>
    </row>
    <row r="1733" spans="2:51" s="12" customFormat="1" ht="13.5">
      <c r="B1733" s="215"/>
      <c r="C1733" s="216"/>
      <c r="D1733" s="217" t="s">
        <v>198</v>
      </c>
      <c r="E1733" s="218" t="s">
        <v>21</v>
      </c>
      <c r="F1733" s="219" t="s">
        <v>993</v>
      </c>
      <c r="G1733" s="216"/>
      <c r="H1733" s="220">
        <v>3.6</v>
      </c>
      <c r="I1733" s="221"/>
      <c r="J1733" s="216"/>
      <c r="K1733" s="216"/>
      <c r="L1733" s="222"/>
      <c r="M1733" s="223"/>
      <c r="N1733" s="224"/>
      <c r="O1733" s="224"/>
      <c r="P1733" s="224"/>
      <c r="Q1733" s="224"/>
      <c r="R1733" s="224"/>
      <c r="S1733" s="224"/>
      <c r="T1733" s="225"/>
      <c r="AT1733" s="226" t="s">
        <v>198</v>
      </c>
      <c r="AU1733" s="226" t="s">
        <v>80</v>
      </c>
      <c r="AV1733" s="12" t="s">
        <v>80</v>
      </c>
      <c r="AW1733" s="12" t="s">
        <v>33</v>
      </c>
      <c r="AX1733" s="12" t="s">
        <v>69</v>
      </c>
      <c r="AY1733" s="226" t="s">
        <v>189</v>
      </c>
    </row>
    <row r="1734" spans="2:51" s="12" customFormat="1" ht="13.5">
      <c r="B1734" s="215"/>
      <c r="C1734" s="216"/>
      <c r="D1734" s="217" t="s">
        <v>198</v>
      </c>
      <c r="E1734" s="218" t="s">
        <v>21</v>
      </c>
      <c r="F1734" s="219" t="s">
        <v>994</v>
      </c>
      <c r="G1734" s="216"/>
      <c r="H1734" s="220">
        <v>3.2</v>
      </c>
      <c r="I1734" s="221"/>
      <c r="J1734" s="216"/>
      <c r="K1734" s="216"/>
      <c r="L1734" s="222"/>
      <c r="M1734" s="223"/>
      <c r="N1734" s="224"/>
      <c r="O1734" s="224"/>
      <c r="P1734" s="224"/>
      <c r="Q1734" s="224"/>
      <c r="R1734" s="224"/>
      <c r="S1734" s="224"/>
      <c r="T1734" s="225"/>
      <c r="AT1734" s="226" t="s">
        <v>198</v>
      </c>
      <c r="AU1734" s="226" t="s">
        <v>80</v>
      </c>
      <c r="AV1734" s="12" t="s">
        <v>80</v>
      </c>
      <c r="AW1734" s="12" t="s">
        <v>33</v>
      </c>
      <c r="AX1734" s="12" t="s">
        <v>69</v>
      </c>
      <c r="AY1734" s="226" t="s">
        <v>189</v>
      </c>
    </row>
    <row r="1735" spans="2:51" s="12" customFormat="1" ht="13.5">
      <c r="B1735" s="215"/>
      <c r="C1735" s="216"/>
      <c r="D1735" s="217" t="s">
        <v>198</v>
      </c>
      <c r="E1735" s="218" t="s">
        <v>21</v>
      </c>
      <c r="F1735" s="219" t="s">
        <v>995</v>
      </c>
      <c r="G1735" s="216"/>
      <c r="H1735" s="220">
        <v>13.1</v>
      </c>
      <c r="I1735" s="221"/>
      <c r="J1735" s="216"/>
      <c r="K1735" s="216"/>
      <c r="L1735" s="222"/>
      <c r="M1735" s="223"/>
      <c r="N1735" s="224"/>
      <c r="O1735" s="224"/>
      <c r="P1735" s="224"/>
      <c r="Q1735" s="224"/>
      <c r="R1735" s="224"/>
      <c r="S1735" s="224"/>
      <c r="T1735" s="225"/>
      <c r="AT1735" s="226" t="s">
        <v>198</v>
      </c>
      <c r="AU1735" s="226" t="s">
        <v>80</v>
      </c>
      <c r="AV1735" s="12" t="s">
        <v>80</v>
      </c>
      <c r="AW1735" s="12" t="s">
        <v>33</v>
      </c>
      <c r="AX1735" s="12" t="s">
        <v>69</v>
      </c>
      <c r="AY1735" s="226" t="s">
        <v>189</v>
      </c>
    </row>
    <row r="1736" spans="2:51" s="13" customFormat="1" ht="13.5">
      <c r="B1736" s="227"/>
      <c r="C1736" s="228"/>
      <c r="D1736" s="217" t="s">
        <v>198</v>
      </c>
      <c r="E1736" s="242" t="s">
        <v>21</v>
      </c>
      <c r="F1736" s="243" t="s">
        <v>200</v>
      </c>
      <c r="G1736" s="228"/>
      <c r="H1736" s="244">
        <v>44.4</v>
      </c>
      <c r="I1736" s="233"/>
      <c r="J1736" s="228"/>
      <c r="K1736" s="228"/>
      <c r="L1736" s="234"/>
      <c r="M1736" s="235"/>
      <c r="N1736" s="236"/>
      <c r="O1736" s="236"/>
      <c r="P1736" s="236"/>
      <c r="Q1736" s="236"/>
      <c r="R1736" s="236"/>
      <c r="S1736" s="236"/>
      <c r="T1736" s="237"/>
      <c r="AT1736" s="238" t="s">
        <v>198</v>
      </c>
      <c r="AU1736" s="238" t="s">
        <v>80</v>
      </c>
      <c r="AV1736" s="13" t="s">
        <v>115</v>
      </c>
      <c r="AW1736" s="13" t="s">
        <v>33</v>
      </c>
      <c r="AX1736" s="13" t="s">
        <v>69</v>
      </c>
      <c r="AY1736" s="238" t="s">
        <v>189</v>
      </c>
    </row>
    <row r="1737" spans="2:51" s="12" customFormat="1" ht="13.5">
      <c r="B1737" s="215"/>
      <c r="C1737" s="216"/>
      <c r="D1737" s="217" t="s">
        <v>198</v>
      </c>
      <c r="E1737" s="218" t="s">
        <v>21</v>
      </c>
      <c r="F1737" s="219" t="s">
        <v>996</v>
      </c>
      <c r="G1737" s="216"/>
      <c r="H1737" s="220">
        <v>25.4</v>
      </c>
      <c r="I1737" s="221"/>
      <c r="J1737" s="216"/>
      <c r="K1737" s="216"/>
      <c r="L1737" s="222"/>
      <c r="M1737" s="223"/>
      <c r="N1737" s="224"/>
      <c r="O1737" s="224"/>
      <c r="P1737" s="224"/>
      <c r="Q1737" s="224"/>
      <c r="R1737" s="224"/>
      <c r="S1737" s="224"/>
      <c r="T1737" s="225"/>
      <c r="AT1737" s="226" t="s">
        <v>198</v>
      </c>
      <c r="AU1737" s="226" t="s">
        <v>80</v>
      </c>
      <c r="AV1737" s="12" t="s">
        <v>80</v>
      </c>
      <c r="AW1737" s="12" t="s">
        <v>33</v>
      </c>
      <c r="AX1737" s="12" t="s">
        <v>69</v>
      </c>
      <c r="AY1737" s="226" t="s">
        <v>189</v>
      </c>
    </row>
    <row r="1738" spans="2:51" s="12" customFormat="1" ht="13.5">
      <c r="B1738" s="215"/>
      <c r="C1738" s="216"/>
      <c r="D1738" s="217" t="s">
        <v>198</v>
      </c>
      <c r="E1738" s="218" t="s">
        <v>21</v>
      </c>
      <c r="F1738" s="219" t="s">
        <v>1260</v>
      </c>
      <c r="G1738" s="216"/>
      <c r="H1738" s="220">
        <v>8.5</v>
      </c>
      <c r="I1738" s="221"/>
      <c r="J1738" s="216"/>
      <c r="K1738" s="216"/>
      <c r="L1738" s="222"/>
      <c r="M1738" s="223"/>
      <c r="N1738" s="224"/>
      <c r="O1738" s="224"/>
      <c r="P1738" s="224"/>
      <c r="Q1738" s="224"/>
      <c r="R1738" s="224"/>
      <c r="S1738" s="224"/>
      <c r="T1738" s="225"/>
      <c r="AT1738" s="226" t="s">
        <v>198</v>
      </c>
      <c r="AU1738" s="226" t="s">
        <v>80</v>
      </c>
      <c r="AV1738" s="12" t="s">
        <v>80</v>
      </c>
      <c r="AW1738" s="12" t="s">
        <v>33</v>
      </c>
      <c r="AX1738" s="12" t="s">
        <v>69</v>
      </c>
      <c r="AY1738" s="226" t="s">
        <v>189</v>
      </c>
    </row>
    <row r="1739" spans="2:51" s="12" customFormat="1" ht="13.5">
      <c r="B1739" s="215"/>
      <c r="C1739" s="216"/>
      <c r="D1739" s="217" t="s">
        <v>198</v>
      </c>
      <c r="E1739" s="218" t="s">
        <v>21</v>
      </c>
      <c r="F1739" s="219" t="s">
        <v>1261</v>
      </c>
      <c r="G1739" s="216"/>
      <c r="H1739" s="220">
        <v>9.7</v>
      </c>
      <c r="I1739" s="221"/>
      <c r="J1739" s="216"/>
      <c r="K1739" s="216"/>
      <c r="L1739" s="222"/>
      <c r="M1739" s="223"/>
      <c r="N1739" s="224"/>
      <c r="O1739" s="224"/>
      <c r="P1739" s="224"/>
      <c r="Q1739" s="224"/>
      <c r="R1739" s="224"/>
      <c r="S1739" s="224"/>
      <c r="T1739" s="225"/>
      <c r="AT1739" s="226" t="s">
        <v>198</v>
      </c>
      <c r="AU1739" s="226" t="s">
        <v>80</v>
      </c>
      <c r="AV1739" s="12" t="s">
        <v>80</v>
      </c>
      <c r="AW1739" s="12" t="s">
        <v>33</v>
      </c>
      <c r="AX1739" s="12" t="s">
        <v>69</v>
      </c>
      <c r="AY1739" s="226" t="s">
        <v>189</v>
      </c>
    </row>
    <row r="1740" spans="2:51" s="12" customFormat="1" ht="13.5">
      <c r="B1740" s="215"/>
      <c r="C1740" s="216"/>
      <c r="D1740" s="217" t="s">
        <v>198</v>
      </c>
      <c r="E1740" s="218" t="s">
        <v>21</v>
      </c>
      <c r="F1740" s="219" t="s">
        <v>997</v>
      </c>
      <c r="G1740" s="216"/>
      <c r="H1740" s="220">
        <v>7</v>
      </c>
      <c r="I1740" s="221"/>
      <c r="J1740" s="216"/>
      <c r="K1740" s="216"/>
      <c r="L1740" s="222"/>
      <c r="M1740" s="223"/>
      <c r="N1740" s="224"/>
      <c r="O1740" s="224"/>
      <c r="P1740" s="224"/>
      <c r="Q1740" s="224"/>
      <c r="R1740" s="224"/>
      <c r="S1740" s="224"/>
      <c r="T1740" s="225"/>
      <c r="AT1740" s="226" t="s">
        <v>198</v>
      </c>
      <c r="AU1740" s="226" t="s">
        <v>80</v>
      </c>
      <c r="AV1740" s="12" t="s">
        <v>80</v>
      </c>
      <c r="AW1740" s="12" t="s">
        <v>33</v>
      </c>
      <c r="AX1740" s="12" t="s">
        <v>69</v>
      </c>
      <c r="AY1740" s="226" t="s">
        <v>189</v>
      </c>
    </row>
    <row r="1741" spans="2:51" s="12" customFormat="1" ht="13.5">
      <c r="B1741" s="215"/>
      <c r="C1741" s="216"/>
      <c r="D1741" s="217" t="s">
        <v>198</v>
      </c>
      <c r="E1741" s="218" t="s">
        <v>21</v>
      </c>
      <c r="F1741" s="219" t="s">
        <v>999</v>
      </c>
      <c r="G1741" s="216"/>
      <c r="H1741" s="220">
        <v>2.7</v>
      </c>
      <c r="I1741" s="221"/>
      <c r="J1741" s="216"/>
      <c r="K1741" s="216"/>
      <c r="L1741" s="222"/>
      <c r="M1741" s="223"/>
      <c r="N1741" s="224"/>
      <c r="O1741" s="224"/>
      <c r="P1741" s="224"/>
      <c r="Q1741" s="224"/>
      <c r="R1741" s="224"/>
      <c r="S1741" s="224"/>
      <c r="T1741" s="225"/>
      <c r="AT1741" s="226" t="s">
        <v>198</v>
      </c>
      <c r="AU1741" s="226" t="s">
        <v>80</v>
      </c>
      <c r="AV1741" s="12" t="s">
        <v>80</v>
      </c>
      <c r="AW1741" s="12" t="s">
        <v>33</v>
      </c>
      <c r="AX1741" s="12" t="s">
        <v>69</v>
      </c>
      <c r="AY1741" s="226" t="s">
        <v>189</v>
      </c>
    </row>
    <row r="1742" spans="2:51" s="13" customFormat="1" ht="13.5">
      <c r="B1742" s="227"/>
      <c r="C1742" s="228"/>
      <c r="D1742" s="217" t="s">
        <v>198</v>
      </c>
      <c r="E1742" s="242" t="s">
        <v>21</v>
      </c>
      <c r="F1742" s="243" t="s">
        <v>200</v>
      </c>
      <c r="G1742" s="228"/>
      <c r="H1742" s="244">
        <v>53.3</v>
      </c>
      <c r="I1742" s="233"/>
      <c r="J1742" s="228"/>
      <c r="K1742" s="228"/>
      <c r="L1742" s="234"/>
      <c r="M1742" s="235"/>
      <c r="N1742" s="236"/>
      <c r="O1742" s="236"/>
      <c r="P1742" s="236"/>
      <c r="Q1742" s="236"/>
      <c r="R1742" s="236"/>
      <c r="S1742" s="236"/>
      <c r="T1742" s="237"/>
      <c r="AT1742" s="238" t="s">
        <v>198</v>
      </c>
      <c r="AU1742" s="238" t="s">
        <v>80</v>
      </c>
      <c r="AV1742" s="13" t="s">
        <v>115</v>
      </c>
      <c r="AW1742" s="13" t="s">
        <v>33</v>
      </c>
      <c r="AX1742" s="13" t="s">
        <v>69</v>
      </c>
      <c r="AY1742" s="238" t="s">
        <v>189</v>
      </c>
    </row>
    <row r="1743" spans="2:51" s="12" customFormat="1" ht="13.5">
      <c r="B1743" s="215"/>
      <c r="C1743" s="216"/>
      <c r="D1743" s="217" t="s">
        <v>198</v>
      </c>
      <c r="E1743" s="218" t="s">
        <v>21</v>
      </c>
      <c r="F1743" s="219" t="s">
        <v>1262</v>
      </c>
      <c r="G1743" s="216"/>
      <c r="H1743" s="220">
        <v>5.8</v>
      </c>
      <c r="I1743" s="221"/>
      <c r="J1743" s="216"/>
      <c r="K1743" s="216"/>
      <c r="L1743" s="222"/>
      <c r="M1743" s="223"/>
      <c r="N1743" s="224"/>
      <c r="O1743" s="224"/>
      <c r="P1743" s="224"/>
      <c r="Q1743" s="224"/>
      <c r="R1743" s="224"/>
      <c r="S1743" s="224"/>
      <c r="T1743" s="225"/>
      <c r="AT1743" s="226" t="s">
        <v>198</v>
      </c>
      <c r="AU1743" s="226" t="s">
        <v>80</v>
      </c>
      <c r="AV1743" s="12" t="s">
        <v>80</v>
      </c>
      <c r="AW1743" s="12" t="s">
        <v>33</v>
      </c>
      <c r="AX1743" s="12" t="s">
        <v>69</v>
      </c>
      <c r="AY1743" s="226" t="s">
        <v>189</v>
      </c>
    </row>
    <row r="1744" spans="2:51" s="12" customFormat="1" ht="13.5">
      <c r="B1744" s="215"/>
      <c r="C1744" s="216"/>
      <c r="D1744" s="217" t="s">
        <v>198</v>
      </c>
      <c r="E1744" s="218" t="s">
        <v>21</v>
      </c>
      <c r="F1744" s="219" t="s">
        <v>1263</v>
      </c>
      <c r="G1744" s="216"/>
      <c r="H1744" s="220">
        <v>5.8</v>
      </c>
      <c r="I1744" s="221"/>
      <c r="J1744" s="216"/>
      <c r="K1744" s="216"/>
      <c r="L1744" s="222"/>
      <c r="M1744" s="223"/>
      <c r="N1744" s="224"/>
      <c r="O1744" s="224"/>
      <c r="P1744" s="224"/>
      <c r="Q1744" s="224"/>
      <c r="R1744" s="224"/>
      <c r="S1744" s="224"/>
      <c r="T1744" s="225"/>
      <c r="AT1744" s="226" t="s">
        <v>198</v>
      </c>
      <c r="AU1744" s="226" t="s">
        <v>80</v>
      </c>
      <c r="AV1744" s="12" t="s">
        <v>80</v>
      </c>
      <c r="AW1744" s="12" t="s">
        <v>33</v>
      </c>
      <c r="AX1744" s="12" t="s">
        <v>69</v>
      </c>
      <c r="AY1744" s="226" t="s">
        <v>189</v>
      </c>
    </row>
    <row r="1745" spans="2:51" s="12" customFormat="1" ht="13.5">
      <c r="B1745" s="215"/>
      <c r="C1745" s="216"/>
      <c r="D1745" s="217" t="s">
        <v>198</v>
      </c>
      <c r="E1745" s="218" t="s">
        <v>21</v>
      </c>
      <c r="F1745" s="219" t="s">
        <v>1264</v>
      </c>
      <c r="G1745" s="216"/>
      <c r="H1745" s="220">
        <v>5.8</v>
      </c>
      <c r="I1745" s="221"/>
      <c r="J1745" s="216"/>
      <c r="K1745" s="216"/>
      <c r="L1745" s="222"/>
      <c r="M1745" s="223"/>
      <c r="N1745" s="224"/>
      <c r="O1745" s="224"/>
      <c r="P1745" s="224"/>
      <c r="Q1745" s="224"/>
      <c r="R1745" s="224"/>
      <c r="S1745" s="224"/>
      <c r="T1745" s="225"/>
      <c r="AT1745" s="226" t="s">
        <v>198</v>
      </c>
      <c r="AU1745" s="226" t="s">
        <v>80</v>
      </c>
      <c r="AV1745" s="12" t="s">
        <v>80</v>
      </c>
      <c r="AW1745" s="12" t="s">
        <v>33</v>
      </c>
      <c r="AX1745" s="12" t="s">
        <v>69</v>
      </c>
      <c r="AY1745" s="226" t="s">
        <v>189</v>
      </c>
    </row>
    <row r="1746" spans="2:51" s="12" customFormat="1" ht="13.5">
      <c r="B1746" s="215"/>
      <c r="C1746" s="216"/>
      <c r="D1746" s="217" t="s">
        <v>198</v>
      </c>
      <c r="E1746" s="218" t="s">
        <v>21</v>
      </c>
      <c r="F1746" s="219" t="s">
        <v>1265</v>
      </c>
      <c r="G1746" s="216"/>
      <c r="H1746" s="220">
        <v>8.8</v>
      </c>
      <c r="I1746" s="221"/>
      <c r="J1746" s="216"/>
      <c r="K1746" s="216"/>
      <c r="L1746" s="222"/>
      <c r="M1746" s="223"/>
      <c r="N1746" s="224"/>
      <c r="O1746" s="224"/>
      <c r="P1746" s="224"/>
      <c r="Q1746" s="224"/>
      <c r="R1746" s="224"/>
      <c r="S1746" s="224"/>
      <c r="T1746" s="225"/>
      <c r="AT1746" s="226" t="s">
        <v>198</v>
      </c>
      <c r="AU1746" s="226" t="s">
        <v>80</v>
      </c>
      <c r="AV1746" s="12" t="s">
        <v>80</v>
      </c>
      <c r="AW1746" s="12" t="s">
        <v>33</v>
      </c>
      <c r="AX1746" s="12" t="s">
        <v>69</v>
      </c>
      <c r="AY1746" s="226" t="s">
        <v>189</v>
      </c>
    </row>
    <row r="1747" spans="2:51" s="12" customFormat="1" ht="13.5">
      <c r="B1747" s="215"/>
      <c r="C1747" s="216"/>
      <c r="D1747" s="217" t="s">
        <v>198</v>
      </c>
      <c r="E1747" s="218" t="s">
        <v>21</v>
      </c>
      <c r="F1747" s="219" t="s">
        <v>1001</v>
      </c>
      <c r="G1747" s="216"/>
      <c r="H1747" s="220">
        <v>9</v>
      </c>
      <c r="I1747" s="221"/>
      <c r="J1747" s="216"/>
      <c r="K1747" s="216"/>
      <c r="L1747" s="222"/>
      <c r="M1747" s="223"/>
      <c r="N1747" s="224"/>
      <c r="O1747" s="224"/>
      <c r="P1747" s="224"/>
      <c r="Q1747" s="224"/>
      <c r="R1747" s="224"/>
      <c r="S1747" s="224"/>
      <c r="T1747" s="225"/>
      <c r="AT1747" s="226" t="s">
        <v>198</v>
      </c>
      <c r="AU1747" s="226" t="s">
        <v>80</v>
      </c>
      <c r="AV1747" s="12" t="s">
        <v>80</v>
      </c>
      <c r="AW1747" s="12" t="s">
        <v>33</v>
      </c>
      <c r="AX1747" s="12" t="s">
        <v>69</v>
      </c>
      <c r="AY1747" s="226" t="s">
        <v>189</v>
      </c>
    </row>
    <row r="1748" spans="2:51" s="12" customFormat="1" ht="13.5">
      <c r="B1748" s="215"/>
      <c r="C1748" s="216"/>
      <c r="D1748" s="217" t="s">
        <v>198</v>
      </c>
      <c r="E1748" s="218" t="s">
        <v>21</v>
      </c>
      <c r="F1748" s="219" t="s">
        <v>1002</v>
      </c>
      <c r="G1748" s="216"/>
      <c r="H1748" s="220">
        <v>4.1</v>
      </c>
      <c r="I1748" s="221"/>
      <c r="J1748" s="216"/>
      <c r="K1748" s="216"/>
      <c r="L1748" s="222"/>
      <c r="M1748" s="223"/>
      <c r="N1748" s="224"/>
      <c r="O1748" s="224"/>
      <c r="P1748" s="224"/>
      <c r="Q1748" s="224"/>
      <c r="R1748" s="224"/>
      <c r="S1748" s="224"/>
      <c r="T1748" s="225"/>
      <c r="AT1748" s="226" t="s">
        <v>198</v>
      </c>
      <c r="AU1748" s="226" t="s">
        <v>80</v>
      </c>
      <c r="AV1748" s="12" t="s">
        <v>80</v>
      </c>
      <c r="AW1748" s="12" t="s">
        <v>33</v>
      </c>
      <c r="AX1748" s="12" t="s">
        <v>69</v>
      </c>
      <c r="AY1748" s="226" t="s">
        <v>189</v>
      </c>
    </row>
    <row r="1749" spans="2:51" s="12" customFormat="1" ht="13.5">
      <c r="B1749" s="215"/>
      <c r="C1749" s="216"/>
      <c r="D1749" s="217" t="s">
        <v>198</v>
      </c>
      <c r="E1749" s="218" t="s">
        <v>21</v>
      </c>
      <c r="F1749" s="219" t="s">
        <v>1003</v>
      </c>
      <c r="G1749" s="216"/>
      <c r="H1749" s="220">
        <v>25.4</v>
      </c>
      <c r="I1749" s="221"/>
      <c r="J1749" s="216"/>
      <c r="K1749" s="216"/>
      <c r="L1749" s="222"/>
      <c r="M1749" s="223"/>
      <c r="N1749" s="224"/>
      <c r="O1749" s="224"/>
      <c r="P1749" s="224"/>
      <c r="Q1749" s="224"/>
      <c r="R1749" s="224"/>
      <c r="S1749" s="224"/>
      <c r="T1749" s="225"/>
      <c r="AT1749" s="226" t="s">
        <v>198</v>
      </c>
      <c r="AU1749" s="226" t="s">
        <v>80</v>
      </c>
      <c r="AV1749" s="12" t="s">
        <v>80</v>
      </c>
      <c r="AW1749" s="12" t="s">
        <v>33</v>
      </c>
      <c r="AX1749" s="12" t="s">
        <v>69</v>
      </c>
      <c r="AY1749" s="226" t="s">
        <v>189</v>
      </c>
    </row>
    <row r="1750" spans="2:51" s="12" customFormat="1" ht="13.5">
      <c r="B1750" s="215"/>
      <c r="C1750" s="216"/>
      <c r="D1750" s="217" t="s">
        <v>198</v>
      </c>
      <c r="E1750" s="218" t="s">
        <v>21</v>
      </c>
      <c r="F1750" s="219" t="s">
        <v>1266</v>
      </c>
      <c r="G1750" s="216"/>
      <c r="H1750" s="220">
        <v>3.9</v>
      </c>
      <c r="I1750" s="221"/>
      <c r="J1750" s="216"/>
      <c r="K1750" s="216"/>
      <c r="L1750" s="222"/>
      <c r="M1750" s="223"/>
      <c r="N1750" s="224"/>
      <c r="O1750" s="224"/>
      <c r="P1750" s="224"/>
      <c r="Q1750" s="224"/>
      <c r="R1750" s="224"/>
      <c r="S1750" s="224"/>
      <c r="T1750" s="225"/>
      <c r="AT1750" s="226" t="s">
        <v>198</v>
      </c>
      <c r="AU1750" s="226" t="s">
        <v>80</v>
      </c>
      <c r="AV1750" s="12" t="s">
        <v>80</v>
      </c>
      <c r="AW1750" s="12" t="s">
        <v>33</v>
      </c>
      <c r="AX1750" s="12" t="s">
        <v>69</v>
      </c>
      <c r="AY1750" s="226" t="s">
        <v>189</v>
      </c>
    </row>
    <row r="1751" spans="2:51" s="12" customFormat="1" ht="13.5">
      <c r="B1751" s="215"/>
      <c r="C1751" s="216"/>
      <c r="D1751" s="217" t="s">
        <v>198</v>
      </c>
      <c r="E1751" s="218" t="s">
        <v>21</v>
      </c>
      <c r="F1751" s="219" t="s">
        <v>1267</v>
      </c>
      <c r="G1751" s="216"/>
      <c r="H1751" s="220">
        <v>6.6</v>
      </c>
      <c r="I1751" s="221"/>
      <c r="J1751" s="216"/>
      <c r="K1751" s="216"/>
      <c r="L1751" s="222"/>
      <c r="M1751" s="223"/>
      <c r="N1751" s="224"/>
      <c r="O1751" s="224"/>
      <c r="P1751" s="224"/>
      <c r="Q1751" s="224"/>
      <c r="R1751" s="224"/>
      <c r="S1751" s="224"/>
      <c r="T1751" s="225"/>
      <c r="AT1751" s="226" t="s">
        <v>198</v>
      </c>
      <c r="AU1751" s="226" t="s">
        <v>80</v>
      </c>
      <c r="AV1751" s="12" t="s">
        <v>80</v>
      </c>
      <c r="AW1751" s="12" t="s">
        <v>33</v>
      </c>
      <c r="AX1751" s="12" t="s">
        <v>69</v>
      </c>
      <c r="AY1751" s="226" t="s">
        <v>189</v>
      </c>
    </row>
    <row r="1752" spans="2:51" s="12" customFormat="1" ht="13.5">
      <c r="B1752" s="215"/>
      <c r="C1752" s="216"/>
      <c r="D1752" s="217" t="s">
        <v>198</v>
      </c>
      <c r="E1752" s="218" t="s">
        <v>21</v>
      </c>
      <c r="F1752" s="219" t="s">
        <v>1268</v>
      </c>
      <c r="G1752" s="216"/>
      <c r="H1752" s="220">
        <v>13.3</v>
      </c>
      <c r="I1752" s="221"/>
      <c r="J1752" s="216"/>
      <c r="K1752" s="216"/>
      <c r="L1752" s="222"/>
      <c r="M1752" s="223"/>
      <c r="N1752" s="224"/>
      <c r="O1752" s="224"/>
      <c r="P1752" s="224"/>
      <c r="Q1752" s="224"/>
      <c r="R1752" s="224"/>
      <c r="S1752" s="224"/>
      <c r="T1752" s="225"/>
      <c r="AT1752" s="226" t="s">
        <v>198</v>
      </c>
      <c r="AU1752" s="226" t="s">
        <v>80</v>
      </c>
      <c r="AV1752" s="12" t="s">
        <v>80</v>
      </c>
      <c r="AW1752" s="12" t="s">
        <v>33</v>
      </c>
      <c r="AX1752" s="12" t="s">
        <v>69</v>
      </c>
      <c r="AY1752" s="226" t="s">
        <v>189</v>
      </c>
    </row>
    <row r="1753" spans="2:51" s="12" customFormat="1" ht="13.5">
      <c r="B1753" s="215"/>
      <c r="C1753" s="216"/>
      <c r="D1753" s="217" t="s">
        <v>198</v>
      </c>
      <c r="E1753" s="218" t="s">
        <v>21</v>
      </c>
      <c r="F1753" s="219" t="s">
        <v>1004</v>
      </c>
      <c r="G1753" s="216"/>
      <c r="H1753" s="220">
        <v>7</v>
      </c>
      <c r="I1753" s="221"/>
      <c r="J1753" s="216"/>
      <c r="K1753" s="216"/>
      <c r="L1753" s="222"/>
      <c r="M1753" s="223"/>
      <c r="N1753" s="224"/>
      <c r="O1753" s="224"/>
      <c r="P1753" s="224"/>
      <c r="Q1753" s="224"/>
      <c r="R1753" s="224"/>
      <c r="S1753" s="224"/>
      <c r="T1753" s="225"/>
      <c r="AT1753" s="226" t="s">
        <v>198</v>
      </c>
      <c r="AU1753" s="226" t="s">
        <v>80</v>
      </c>
      <c r="AV1753" s="12" t="s">
        <v>80</v>
      </c>
      <c r="AW1753" s="12" t="s">
        <v>33</v>
      </c>
      <c r="AX1753" s="12" t="s">
        <v>69</v>
      </c>
      <c r="AY1753" s="226" t="s">
        <v>189</v>
      </c>
    </row>
    <row r="1754" spans="2:51" s="13" customFormat="1" ht="13.5">
      <c r="B1754" s="227"/>
      <c r="C1754" s="228"/>
      <c r="D1754" s="217" t="s">
        <v>198</v>
      </c>
      <c r="E1754" s="242" t="s">
        <v>21</v>
      </c>
      <c r="F1754" s="243" t="s">
        <v>200</v>
      </c>
      <c r="G1754" s="228"/>
      <c r="H1754" s="244">
        <v>95.5</v>
      </c>
      <c r="I1754" s="233"/>
      <c r="J1754" s="228"/>
      <c r="K1754" s="228"/>
      <c r="L1754" s="234"/>
      <c r="M1754" s="235"/>
      <c r="N1754" s="236"/>
      <c r="O1754" s="236"/>
      <c r="P1754" s="236"/>
      <c r="Q1754" s="236"/>
      <c r="R1754" s="236"/>
      <c r="S1754" s="236"/>
      <c r="T1754" s="237"/>
      <c r="AT1754" s="238" t="s">
        <v>198</v>
      </c>
      <c r="AU1754" s="238" t="s">
        <v>80</v>
      </c>
      <c r="AV1754" s="13" t="s">
        <v>115</v>
      </c>
      <c r="AW1754" s="13" t="s">
        <v>33</v>
      </c>
      <c r="AX1754" s="13" t="s">
        <v>69</v>
      </c>
      <c r="AY1754" s="238" t="s">
        <v>189</v>
      </c>
    </row>
    <row r="1755" spans="2:51" s="14" customFormat="1" ht="13.5">
      <c r="B1755" s="245"/>
      <c r="C1755" s="246"/>
      <c r="D1755" s="229" t="s">
        <v>198</v>
      </c>
      <c r="E1755" s="247" t="s">
        <v>21</v>
      </c>
      <c r="F1755" s="248" t="s">
        <v>239</v>
      </c>
      <c r="G1755" s="246"/>
      <c r="H1755" s="249">
        <v>193.2</v>
      </c>
      <c r="I1755" s="250"/>
      <c r="J1755" s="246"/>
      <c r="K1755" s="246"/>
      <c r="L1755" s="251"/>
      <c r="M1755" s="252"/>
      <c r="N1755" s="253"/>
      <c r="O1755" s="253"/>
      <c r="P1755" s="253"/>
      <c r="Q1755" s="253"/>
      <c r="R1755" s="253"/>
      <c r="S1755" s="253"/>
      <c r="T1755" s="254"/>
      <c r="AT1755" s="255" t="s">
        <v>198</v>
      </c>
      <c r="AU1755" s="255" t="s">
        <v>80</v>
      </c>
      <c r="AV1755" s="14" t="s">
        <v>196</v>
      </c>
      <c r="AW1755" s="14" t="s">
        <v>33</v>
      </c>
      <c r="AX1755" s="14" t="s">
        <v>76</v>
      </c>
      <c r="AY1755" s="255" t="s">
        <v>189</v>
      </c>
    </row>
    <row r="1756" spans="2:65" s="1" customFormat="1" ht="22.5" customHeight="1">
      <c r="B1756" s="42"/>
      <c r="C1756" s="256" t="s">
        <v>2161</v>
      </c>
      <c r="D1756" s="256" t="s">
        <v>293</v>
      </c>
      <c r="E1756" s="257" t="s">
        <v>2162</v>
      </c>
      <c r="F1756" s="258" t="s">
        <v>2163</v>
      </c>
      <c r="G1756" s="259" t="s">
        <v>194</v>
      </c>
      <c r="H1756" s="260">
        <v>87.01</v>
      </c>
      <c r="I1756" s="261"/>
      <c r="J1756" s="262">
        <f>ROUND(I1756*H1756,2)</f>
        <v>0</v>
      </c>
      <c r="K1756" s="258" t="s">
        <v>21</v>
      </c>
      <c r="L1756" s="263"/>
      <c r="M1756" s="264" t="s">
        <v>21</v>
      </c>
      <c r="N1756" s="265" t="s">
        <v>40</v>
      </c>
      <c r="O1756" s="43"/>
      <c r="P1756" s="212">
        <f>O1756*H1756</f>
        <v>0</v>
      </c>
      <c r="Q1756" s="212">
        <v>0.0192</v>
      </c>
      <c r="R1756" s="212">
        <f>Q1756*H1756</f>
        <v>1.6705919999999999</v>
      </c>
      <c r="S1756" s="212">
        <v>0</v>
      </c>
      <c r="T1756" s="213">
        <f>S1756*H1756</f>
        <v>0</v>
      </c>
      <c r="AR1756" s="25" t="s">
        <v>355</v>
      </c>
      <c r="AT1756" s="25" t="s">
        <v>293</v>
      </c>
      <c r="AU1756" s="25" t="s">
        <v>80</v>
      </c>
      <c r="AY1756" s="25" t="s">
        <v>189</v>
      </c>
      <c r="BE1756" s="214">
        <f>IF(N1756="základní",J1756,0)</f>
        <v>0</v>
      </c>
      <c r="BF1756" s="214">
        <f>IF(N1756="snížená",J1756,0)</f>
        <v>0</v>
      </c>
      <c r="BG1756" s="214">
        <f>IF(N1756="zákl. přenesená",J1756,0)</f>
        <v>0</v>
      </c>
      <c r="BH1756" s="214">
        <f>IF(N1756="sníž. přenesená",J1756,0)</f>
        <v>0</v>
      </c>
      <c r="BI1756" s="214">
        <f>IF(N1756="nulová",J1756,0)</f>
        <v>0</v>
      </c>
      <c r="BJ1756" s="25" t="s">
        <v>76</v>
      </c>
      <c r="BK1756" s="214">
        <f>ROUND(I1756*H1756,2)</f>
        <v>0</v>
      </c>
      <c r="BL1756" s="25" t="s">
        <v>271</v>
      </c>
      <c r="BM1756" s="25" t="s">
        <v>2164</v>
      </c>
    </row>
    <row r="1757" spans="2:51" s="12" customFormat="1" ht="13.5">
      <c r="B1757" s="215"/>
      <c r="C1757" s="216"/>
      <c r="D1757" s="217" t="s">
        <v>198</v>
      </c>
      <c r="E1757" s="218" t="s">
        <v>21</v>
      </c>
      <c r="F1757" s="219" t="s">
        <v>987</v>
      </c>
      <c r="G1757" s="216"/>
      <c r="H1757" s="220">
        <v>7.7</v>
      </c>
      <c r="I1757" s="221"/>
      <c r="J1757" s="216"/>
      <c r="K1757" s="216"/>
      <c r="L1757" s="222"/>
      <c r="M1757" s="223"/>
      <c r="N1757" s="224"/>
      <c r="O1757" s="224"/>
      <c r="P1757" s="224"/>
      <c r="Q1757" s="224"/>
      <c r="R1757" s="224"/>
      <c r="S1757" s="224"/>
      <c r="T1757" s="225"/>
      <c r="AT1757" s="226" t="s">
        <v>198</v>
      </c>
      <c r="AU1757" s="226" t="s">
        <v>80</v>
      </c>
      <c r="AV1757" s="12" t="s">
        <v>80</v>
      </c>
      <c r="AW1757" s="12" t="s">
        <v>33</v>
      </c>
      <c r="AX1757" s="12" t="s">
        <v>69</v>
      </c>
      <c r="AY1757" s="226" t="s">
        <v>189</v>
      </c>
    </row>
    <row r="1758" spans="2:51" s="12" customFormat="1" ht="13.5">
      <c r="B1758" s="215"/>
      <c r="C1758" s="216"/>
      <c r="D1758" s="217" t="s">
        <v>198</v>
      </c>
      <c r="E1758" s="218" t="s">
        <v>21</v>
      </c>
      <c r="F1758" s="219" t="s">
        <v>996</v>
      </c>
      <c r="G1758" s="216"/>
      <c r="H1758" s="220">
        <v>25.4</v>
      </c>
      <c r="I1758" s="221"/>
      <c r="J1758" s="216"/>
      <c r="K1758" s="216"/>
      <c r="L1758" s="222"/>
      <c r="M1758" s="223"/>
      <c r="N1758" s="224"/>
      <c r="O1758" s="224"/>
      <c r="P1758" s="224"/>
      <c r="Q1758" s="224"/>
      <c r="R1758" s="224"/>
      <c r="S1758" s="224"/>
      <c r="T1758" s="225"/>
      <c r="AT1758" s="226" t="s">
        <v>198</v>
      </c>
      <c r="AU1758" s="226" t="s">
        <v>80</v>
      </c>
      <c r="AV1758" s="12" t="s">
        <v>80</v>
      </c>
      <c r="AW1758" s="12" t="s">
        <v>33</v>
      </c>
      <c r="AX1758" s="12" t="s">
        <v>69</v>
      </c>
      <c r="AY1758" s="226" t="s">
        <v>189</v>
      </c>
    </row>
    <row r="1759" spans="2:51" s="12" customFormat="1" ht="13.5">
      <c r="B1759" s="215"/>
      <c r="C1759" s="216"/>
      <c r="D1759" s="217" t="s">
        <v>198</v>
      </c>
      <c r="E1759" s="218" t="s">
        <v>21</v>
      </c>
      <c r="F1759" s="219" t="s">
        <v>1262</v>
      </c>
      <c r="G1759" s="216"/>
      <c r="H1759" s="220">
        <v>5.8</v>
      </c>
      <c r="I1759" s="221"/>
      <c r="J1759" s="216"/>
      <c r="K1759" s="216"/>
      <c r="L1759" s="222"/>
      <c r="M1759" s="223"/>
      <c r="N1759" s="224"/>
      <c r="O1759" s="224"/>
      <c r="P1759" s="224"/>
      <c r="Q1759" s="224"/>
      <c r="R1759" s="224"/>
      <c r="S1759" s="224"/>
      <c r="T1759" s="225"/>
      <c r="AT1759" s="226" t="s">
        <v>198</v>
      </c>
      <c r="AU1759" s="226" t="s">
        <v>80</v>
      </c>
      <c r="AV1759" s="12" t="s">
        <v>80</v>
      </c>
      <c r="AW1759" s="12" t="s">
        <v>33</v>
      </c>
      <c r="AX1759" s="12" t="s">
        <v>69</v>
      </c>
      <c r="AY1759" s="226" t="s">
        <v>189</v>
      </c>
    </row>
    <row r="1760" spans="2:51" s="12" customFormat="1" ht="13.5">
      <c r="B1760" s="215"/>
      <c r="C1760" s="216"/>
      <c r="D1760" s="217" t="s">
        <v>198</v>
      </c>
      <c r="E1760" s="218" t="s">
        <v>21</v>
      </c>
      <c r="F1760" s="219" t="s">
        <v>1263</v>
      </c>
      <c r="G1760" s="216"/>
      <c r="H1760" s="220">
        <v>5.8</v>
      </c>
      <c r="I1760" s="221"/>
      <c r="J1760" s="216"/>
      <c r="K1760" s="216"/>
      <c r="L1760" s="222"/>
      <c r="M1760" s="223"/>
      <c r="N1760" s="224"/>
      <c r="O1760" s="224"/>
      <c r="P1760" s="224"/>
      <c r="Q1760" s="224"/>
      <c r="R1760" s="224"/>
      <c r="S1760" s="224"/>
      <c r="T1760" s="225"/>
      <c r="AT1760" s="226" t="s">
        <v>198</v>
      </c>
      <c r="AU1760" s="226" t="s">
        <v>80</v>
      </c>
      <c r="AV1760" s="12" t="s">
        <v>80</v>
      </c>
      <c r="AW1760" s="12" t="s">
        <v>33</v>
      </c>
      <c r="AX1760" s="12" t="s">
        <v>69</v>
      </c>
      <c r="AY1760" s="226" t="s">
        <v>189</v>
      </c>
    </row>
    <row r="1761" spans="2:51" s="12" customFormat="1" ht="13.5">
      <c r="B1761" s="215"/>
      <c r="C1761" s="216"/>
      <c r="D1761" s="217" t="s">
        <v>198</v>
      </c>
      <c r="E1761" s="218" t="s">
        <v>21</v>
      </c>
      <c r="F1761" s="219" t="s">
        <v>1001</v>
      </c>
      <c r="G1761" s="216"/>
      <c r="H1761" s="220">
        <v>9</v>
      </c>
      <c r="I1761" s="221"/>
      <c r="J1761" s="216"/>
      <c r="K1761" s="216"/>
      <c r="L1761" s="222"/>
      <c r="M1761" s="223"/>
      <c r="N1761" s="224"/>
      <c r="O1761" s="224"/>
      <c r="P1761" s="224"/>
      <c r="Q1761" s="224"/>
      <c r="R1761" s="224"/>
      <c r="S1761" s="224"/>
      <c r="T1761" s="225"/>
      <c r="AT1761" s="226" t="s">
        <v>198</v>
      </c>
      <c r="AU1761" s="226" t="s">
        <v>80</v>
      </c>
      <c r="AV1761" s="12" t="s">
        <v>80</v>
      </c>
      <c r="AW1761" s="12" t="s">
        <v>33</v>
      </c>
      <c r="AX1761" s="12" t="s">
        <v>69</v>
      </c>
      <c r="AY1761" s="226" t="s">
        <v>189</v>
      </c>
    </row>
    <row r="1762" spans="2:51" s="12" customFormat="1" ht="13.5">
      <c r="B1762" s="215"/>
      <c r="C1762" s="216"/>
      <c r="D1762" s="217" t="s">
        <v>198</v>
      </c>
      <c r="E1762" s="218" t="s">
        <v>21</v>
      </c>
      <c r="F1762" s="219" t="s">
        <v>1003</v>
      </c>
      <c r="G1762" s="216"/>
      <c r="H1762" s="220">
        <v>25.4</v>
      </c>
      <c r="I1762" s="221"/>
      <c r="J1762" s="216"/>
      <c r="K1762" s="216"/>
      <c r="L1762" s="222"/>
      <c r="M1762" s="223"/>
      <c r="N1762" s="224"/>
      <c r="O1762" s="224"/>
      <c r="P1762" s="224"/>
      <c r="Q1762" s="224"/>
      <c r="R1762" s="224"/>
      <c r="S1762" s="224"/>
      <c r="T1762" s="225"/>
      <c r="AT1762" s="226" t="s">
        <v>198</v>
      </c>
      <c r="AU1762" s="226" t="s">
        <v>80</v>
      </c>
      <c r="AV1762" s="12" t="s">
        <v>80</v>
      </c>
      <c r="AW1762" s="12" t="s">
        <v>33</v>
      </c>
      <c r="AX1762" s="12" t="s">
        <v>69</v>
      </c>
      <c r="AY1762" s="226" t="s">
        <v>189</v>
      </c>
    </row>
    <row r="1763" spans="2:51" s="13" customFormat="1" ht="13.5">
      <c r="B1763" s="227"/>
      <c r="C1763" s="228"/>
      <c r="D1763" s="217" t="s">
        <v>198</v>
      </c>
      <c r="E1763" s="242" t="s">
        <v>21</v>
      </c>
      <c r="F1763" s="243" t="s">
        <v>200</v>
      </c>
      <c r="G1763" s="228"/>
      <c r="H1763" s="244">
        <v>79.1</v>
      </c>
      <c r="I1763" s="233"/>
      <c r="J1763" s="228"/>
      <c r="K1763" s="228"/>
      <c r="L1763" s="234"/>
      <c r="M1763" s="235"/>
      <c r="N1763" s="236"/>
      <c r="O1763" s="236"/>
      <c r="P1763" s="236"/>
      <c r="Q1763" s="236"/>
      <c r="R1763" s="236"/>
      <c r="S1763" s="236"/>
      <c r="T1763" s="237"/>
      <c r="AT1763" s="238" t="s">
        <v>198</v>
      </c>
      <c r="AU1763" s="238" t="s">
        <v>80</v>
      </c>
      <c r="AV1763" s="13" t="s">
        <v>115</v>
      </c>
      <c r="AW1763" s="13" t="s">
        <v>33</v>
      </c>
      <c r="AX1763" s="13" t="s">
        <v>69</v>
      </c>
      <c r="AY1763" s="238" t="s">
        <v>189</v>
      </c>
    </row>
    <row r="1764" spans="2:51" s="12" customFormat="1" ht="13.5">
      <c r="B1764" s="215"/>
      <c r="C1764" s="216"/>
      <c r="D1764" s="229" t="s">
        <v>198</v>
      </c>
      <c r="E1764" s="239" t="s">
        <v>21</v>
      </c>
      <c r="F1764" s="240" t="s">
        <v>2165</v>
      </c>
      <c r="G1764" s="216"/>
      <c r="H1764" s="241">
        <v>87.01</v>
      </c>
      <c r="I1764" s="221"/>
      <c r="J1764" s="216"/>
      <c r="K1764" s="216"/>
      <c r="L1764" s="222"/>
      <c r="M1764" s="223"/>
      <c r="N1764" s="224"/>
      <c r="O1764" s="224"/>
      <c r="P1764" s="224"/>
      <c r="Q1764" s="224"/>
      <c r="R1764" s="224"/>
      <c r="S1764" s="224"/>
      <c r="T1764" s="225"/>
      <c r="AT1764" s="226" t="s">
        <v>198</v>
      </c>
      <c r="AU1764" s="226" t="s">
        <v>80</v>
      </c>
      <c r="AV1764" s="12" t="s">
        <v>80</v>
      </c>
      <c r="AW1764" s="12" t="s">
        <v>33</v>
      </c>
      <c r="AX1764" s="12" t="s">
        <v>76</v>
      </c>
      <c r="AY1764" s="226" t="s">
        <v>189</v>
      </c>
    </row>
    <row r="1765" spans="2:65" s="1" customFormat="1" ht="22.5" customHeight="1">
      <c r="B1765" s="42"/>
      <c r="C1765" s="256" t="s">
        <v>2166</v>
      </c>
      <c r="D1765" s="256" t="s">
        <v>293</v>
      </c>
      <c r="E1765" s="257" t="s">
        <v>2167</v>
      </c>
      <c r="F1765" s="258" t="s">
        <v>2168</v>
      </c>
      <c r="G1765" s="259" t="s">
        <v>194</v>
      </c>
      <c r="H1765" s="260">
        <v>73.26</v>
      </c>
      <c r="I1765" s="261"/>
      <c r="J1765" s="262">
        <f>ROUND(I1765*H1765,2)</f>
        <v>0</v>
      </c>
      <c r="K1765" s="258" t="s">
        <v>21</v>
      </c>
      <c r="L1765" s="263"/>
      <c r="M1765" s="264" t="s">
        <v>21</v>
      </c>
      <c r="N1765" s="265" t="s">
        <v>40</v>
      </c>
      <c r="O1765" s="43"/>
      <c r="P1765" s="212">
        <f>O1765*H1765</f>
        <v>0</v>
      </c>
      <c r="Q1765" s="212">
        <v>0.0192</v>
      </c>
      <c r="R1765" s="212">
        <f>Q1765*H1765</f>
        <v>1.406592</v>
      </c>
      <c r="S1765" s="212">
        <v>0</v>
      </c>
      <c r="T1765" s="213">
        <f>S1765*H1765</f>
        <v>0</v>
      </c>
      <c r="AR1765" s="25" t="s">
        <v>355</v>
      </c>
      <c r="AT1765" s="25" t="s">
        <v>293</v>
      </c>
      <c r="AU1765" s="25" t="s">
        <v>80</v>
      </c>
      <c r="AY1765" s="25" t="s">
        <v>189</v>
      </c>
      <c r="BE1765" s="214">
        <f>IF(N1765="základní",J1765,0)</f>
        <v>0</v>
      </c>
      <c r="BF1765" s="214">
        <f>IF(N1765="snížená",J1765,0)</f>
        <v>0</v>
      </c>
      <c r="BG1765" s="214">
        <f>IF(N1765="zákl. přenesená",J1765,0)</f>
        <v>0</v>
      </c>
      <c r="BH1765" s="214">
        <f>IF(N1765="sníž. přenesená",J1765,0)</f>
        <v>0</v>
      </c>
      <c r="BI1765" s="214">
        <f>IF(N1765="nulová",J1765,0)</f>
        <v>0</v>
      </c>
      <c r="BJ1765" s="25" t="s">
        <v>76</v>
      </c>
      <c r="BK1765" s="214">
        <f>ROUND(I1765*H1765,2)</f>
        <v>0</v>
      </c>
      <c r="BL1765" s="25" t="s">
        <v>271</v>
      </c>
      <c r="BM1765" s="25" t="s">
        <v>2169</v>
      </c>
    </row>
    <row r="1766" spans="2:51" s="12" customFormat="1" ht="13.5">
      <c r="B1766" s="215"/>
      <c r="C1766" s="216"/>
      <c r="D1766" s="217" t="s">
        <v>198</v>
      </c>
      <c r="E1766" s="218" t="s">
        <v>21</v>
      </c>
      <c r="F1766" s="219" t="s">
        <v>994</v>
      </c>
      <c r="G1766" s="216"/>
      <c r="H1766" s="220">
        <v>3.2</v>
      </c>
      <c r="I1766" s="221"/>
      <c r="J1766" s="216"/>
      <c r="K1766" s="216"/>
      <c r="L1766" s="222"/>
      <c r="M1766" s="223"/>
      <c r="N1766" s="224"/>
      <c r="O1766" s="224"/>
      <c r="P1766" s="224"/>
      <c r="Q1766" s="224"/>
      <c r="R1766" s="224"/>
      <c r="S1766" s="224"/>
      <c r="T1766" s="225"/>
      <c r="AT1766" s="226" t="s">
        <v>198</v>
      </c>
      <c r="AU1766" s="226" t="s">
        <v>80</v>
      </c>
      <c r="AV1766" s="12" t="s">
        <v>80</v>
      </c>
      <c r="AW1766" s="12" t="s">
        <v>33</v>
      </c>
      <c r="AX1766" s="12" t="s">
        <v>69</v>
      </c>
      <c r="AY1766" s="226" t="s">
        <v>189</v>
      </c>
    </row>
    <row r="1767" spans="2:51" s="12" customFormat="1" ht="13.5">
      <c r="B1767" s="215"/>
      <c r="C1767" s="216"/>
      <c r="D1767" s="217" t="s">
        <v>198</v>
      </c>
      <c r="E1767" s="218" t="s">
        <v>21</v>
      </c>
      <c r="F1767" s="219" t="s">
        <v>1260</v>
      </c>
      <c r="G1767" s="216"/>
      <c r="H1767" s="220">
        <v>8.5</v>
      </c>
      <c r="I1767" s="221"/>
      <c r="J1767" s="216"/>
      <c r="K1767" s="216"/>
      <c r="L1767" s="222"/>
      <c r="M1767" s="223"/>
      <c r="N1767" s="224"/>
      <c r="O1767" s="224"/>
      <c r="P1767" s="224"/>
      <c r="Q1767" s="224"/>
      <c r="R1767" s="224"/>
      <c r="S1767" s="224"/>
      <c r="T1767" s="225"/>
      <c r="AT1767" s="226" t="s">
        <v>198</v>
      </c>
      <c r="AU1767" s="226" t="s">
        <v>80</v>
      </c>
      <c r="AV1767" s="12" t="s">
        <v>80</v>
      </c>
      <c r="AW1767" s="12" t="s">
        <v>33</v>
      </c>
      <c r="AX1767" s="12" t="s">
        <v>69</v>
      </c>
      <c r="AY1767" s="226" t="s">
        <v>189</v>
      </c>
    </row>
    <row r="1768" spans="2:51" s="12" customFormat="1" ht="13.5">
      <c r="B1768" s="215"/>
      <c r="C1768" s="216"/>
      <c r="D1768" s="217" t="s">
        <v>198</v>
      </c>
      <c r="E1768" s="218" t="s">
        <v>21</v>
      </c>
      <c r="F1768" s="219" t="s">
        <v>1261</v>
      </c>
      <c r="G1768" s="216"/>
      <c r="H1768" s="220">
        <v>9.7</v>
      </c>
      <c r="I1768" s="221"/>
      <c r="J1768" s="216"/>
      <c r="K1768" s="216"/>
      <c r="L1768" s="222"/>
      <c r="M1768" s="223"/>
      <c r="N1768" s="224"/>
      <c r="O1768" s="224"/>
      <c r="P1768" s="224"/>
      <c r="Q1768" s="224"/>
      <c r="R1768" s="224"/>
      <c r="S1768" s="224"/>
      <c r="T1768" s="225"/>
      <c r="AT1768" s="226" t="s">
        <v>198</v>
      </c>
      <c r="AU1768" s="226" t="s">
        <v>80</v>
      </c>
      <c r="AV1768" s="12" t="s">
        <v>80</v>
      </c>
      <c r="AW1768" s="12" t="s">
        <v>33</v>
      </c>
      <c r="AX1768" s="12" t="s">
        <v>69</v>
      </c>
      <c r="AY1768" s="226" t="s">
        <v>189</v>
      </c>
    </row>
    <row r="1769" spans="2:51" s="12" customFormat="1" ht="13.5">
      <c r="B1769" s="215"/>
      <c r="C1769" s="216"/>
      <c r="D1769" s="217" t="s">
        <v>198</v>
      </c>
      <c r="E1769" s="218" t="s">
        <v>21</v>
      </c>
      <c r="F1769" s="219" t="s">
        <v>999</v>
      </c>
      <c r="G1769" s="216"/>
      <c r="H1769" s="220">
        <v>2.7</v>
      </c>
      <c r="I1769" s="221"/>
      <c r="J1769" s="216"/>
      <c r="K1769" s="216"/>
      <c r="L1769" s="222"/>
      <c r="M1769" s="223"/>
      <c r="N1769" s="224"/>
      <c r="O1769" s="224"/>
      <c r="P1769" s="224"/>
      <c r="Q1769" s="224"/>
      <c r="R1769" s="224"/>
      <c r="S1769" s="224"/>
      <c r="T1769" s="225"/>
      <c r="AT1769" s="226" t="s">
        <v>198</v>
      </c>
      <c r="AU1769" s="226" t="s">
        <v>80</v>
      </c>
      <c r="AV1769" s="12" t="s">
        <v>80</v>
      </c>
      <c r="AW1769" s="12" t="s">
        <v>33</v>
      </c>
      <c r="AX1769" s="12" t="s">
        <v>69</v>
      </c>
      <c r="AY1769" s="226" t="s">
        <v>189</v>
      </c>
    </row>
    <row r="1770" spans="2:51" s="12" customFormat="1" ht="13.5">
      <c r="B1770" s="215"/>
      <c r="C1770" s="216"/>
      <c r="D1770" s="217" t="s">
        <v>198</v>
      </c>
      <c r="E1770" s="218" t="s">
        <v>21</v>
      </c>
      <c r="F1770" s="219" t="s">
        <v>1264</v>
      </c>
      <c r="G1770" s="216"/>
      <c r="H1770" s="220">
        <v>5.8</v>
      </c>
      <c r="I1770" s="221"/>
      <c r="J1770" s="216"/>
      <c r="K1770" s="216"/>
      <c r="L1770" s="222"/>
      <c r="M1770" s="223"/>
      <c r="N1770" s="224"/>
      <c r="O1770" s="224"/>
      <c r="P1770" s="224"/>
      <c r="Q1770" s="224"/>
      <c r="R1770" s="224"/>
      <c r="S1770" s="224"/>
      <c r="T1770" s="225"/>
      <c r="AT1770" s="226" t="s">
        <v>198</v>
      </c>
      <c r="AU1770" s="226" t="s">
        <v>80</v>
      </c>
      <c r="AV1770" s="12" t="s">
        <v>80</v>
      </c>
      <c r="AW1770" s="12" t="s">
        <v>33</v>
      </c>
      <c r="AX1770" s="12" t="s">
        <v>69</v>
      </c>
      <c r="AY1770" s="226" t="s">
        <v>189</v>
      </c>
    </row>
    <row r="1771" spans="2:51" s="12" customFormat="1" ht="13.5">
      <c r="B1771" s="215"/>
      <c r="C1771" s="216"/>
      <c r="D1771" s="217" t="s">
        <v>198</v>
      </c>
      <c r="E1771" s="218" t="s">
        <v>21</v>
      </c>
      <c r="F1771" s="219" t="s">
        <v>1265</v>
      </c>
      <c r="G1771" s="216"/>
      <c r="H1771" s="220">
        <v>8.8</v>
      </c>
      <c r="I1771" s="221"/>
      <c r="J1771" s="216"/>
      <c r="K1771" s="216"/>
      <c r="L1771" s="222"/>
      <c r="M1771" s="223"/>
      <c r="N1771" s="224"/>
      <c r="O1771" s="224"/>
      <c r="P1771" s="224"/>
      <c r="Q1771" s="224"/>
      <c r="R1771" s="224"/>
      <c r="S1771" s="224"/>
      <c r="T1771" s="225"/>
      <c r="AT1771" s="226" t="s">
        <v>198</v>
      </c>
      <c r="AU1771" s="226" t="s">
        <v>80</v>
      </c>
      <c r="AV1771" s="12" t="s">
        <v>80</v>
      </c>
      <c r="AW1771" s="12" t="s">
        <v>33</v>
      </c>
      <c r="AX1771" s="12" t="s">
        <v>69</v>
      </c>
      <c r="AY1771" s="226" t="s">
        <v>189</v>
      </c>
    </row>
    <row r="1772" spans="2:51" s="12" customFormat="1" ht="13.5">
      <c r="B1772" s="215"/>
      <c r="C1772" s="216"/>
      <c r="D1772" s="217" t="s">
        <v>198</v>
      </c>
      <c r="E1772" s="218" t="s">
        <v>21</v>
      </c>
      <c r="F1772" s="219" t="s">
        <v>1002</v>
      </c>
      <c r="G1772" s="216"/>
      <c r="H1772" s="220">
        <v>4.1</v>
      </c>
      <c r="I1772" s="221"/>
      <c r="J1772" s="216"/>
      <c r="K1772" s="216"/>
      <c r="L1772" s="222"/>
      <c r="M1772" s="223"/>
      <c r="N1772" s="224"/>
      <c r="O1772" s="224"/>
      <c r="P1772" s="224"/>
      <c r="Q1772" s="224"/>
      <c r="R1772" s="224"/>
      <c r="S1772" s="224"/>
      <c r="T1772" s="225"/>
      <c r="AT1772" s="226" t="s">
        <v>198</v>
      </c>
      <c r="AU1772" s="226" t="s">
        <v>80</v>
      </c>
      <c r="AV1772" s="12" t="s">
        <v>80</v>
      </c>
      <c r="AW1772" s="12" t="s">
        <v>33</v>
      </c>
      <c r="AX1772" s="12" t="s">
        <v>69</v>
      </c>
      <c r="AY1772" s="226" t="s">
        <v>189</v>
      </c>
    </row>
    <row r="1773" spans="2:51" s="12" customFormat="1" ht="13.5">
      <c r="B1773" s="215"/>
      <c r="C1773" s="216"/>
      <c r="D1773" s="217" t="s">
        <v>198</v>
      </c>
      <c r="E1773" s="218" t="s">
        <v>21</v>
      </c>
      <c r="F1773" s="219" t="s">
        <v>1266</v>
      </c>
      <c r="G1773" s="216"/>
      <c r="H1773" s="220">
        <v>3.9</v>
      </c>
      <c r="I1773" s="221"/>
      <c r="J1773" s="216"/>
      <c r="K1773" s="216"/>
      <c r="L1773" s="222"/>
      <c r="M1773" s="223"/>
      <c r="N1773" s="224"/>
      <c r="O1773" s="224"/>
      <c r="P1773" s="224"/>
      <c r="Q1773" s="224"/>
      <c r="R1773" s="224"/>
      <c r="S1773" s="224"/>
      <c r="T1773" s="225"/>
      <c r="AT1773" s="226" t="s">
        <v>198</v>
      </c>
      <c r="AU1773" s="226" t="s">
        <v>80</v>
      </c>
      <c r="AV1773" s="12" t="s">
        <v>80</v>
      </c>
      <c r="AW1773" s="12" t="s">
        <v>33</v>
      </c>
      <c r="AX1773" s="12" t="s">
        <v>69</v>
      </c>
      <c r="AY1773" s="226" t="s">
        <v>189</v>
      </c>
    </row>
    <row r="1774" spans="2:51" s="12" customFormat="1" ht="13.5">
      <c r="B1774" s="215"/>
      <c r="C1774" s="216"/>
      <c r="D1774" s="217" t="s">
        <v>198</v>
      </c>
      <c r="E1774" s="218" t="s">
        <v>21</v>
      </c>
      <c r="F1774" s="219" t="s">
        <v>1267</v>
      </c>
      <c r="G1774" s="216"/>
      <c r="H1774" s="220">
        <v>6.6</v>
      </c>
      <c r="I1774" s="221"/>
      <c r="J1774" s="216"/>
      <c r="K1774" s="216"/>
      <c r="L1774" s="222"/>
      <c r="M1774" s="223"/>
      <c r="N1774" s="224"/>
      <c r="O1774" s="224"/>
      <c r="P1774" s="224"/>
      <c r="Q1774" s="224"/>
      <c r="R1774" s="224"/>
      <c r="S1774" s="224"/>
      <c r="T1774" s="225"/>
      <c r="AT1774" s="226" t="s">
        <v>198</v>
      </c>
      <c r="AU1774" s="226" t="s">
        <v>80</v>
      </c>
      <c r="AV1774" s="12" t="s">
        <v>80</v>
      </c>
      <c r="AW1774" s="12" t="s">
        <v>33</v>
      </c>
      <c r="AX1774" s="12" t="s">
        <v>69</v>
      </c>
      <c r="AY1774" s="226" t="s">
        <v>189</v>
      </c>
    </row>
    <row r="1775" spans="2:51" s="12" customFormat="1" ht="13.5">
      <c r="B1775" s="215"/>
      <c r="C1775" s="216"/>
      <c r="D1775" s="217" t="s">
        <v>198</v>
      </c>
      <c r="E1775" s="218" t="s">
        <v>21</v>
      </c>
      <c r="F1775" s="219" t="s">
        <v>1268</v>
      </c>
      <c r="G1775" s="216"/>
      <c r="H1775" s="220">
        <v>13.3</v>
      </c>
      <c r="I1775" s="221"/>
      <c r="J1775" s="216"/>
      <c r="K1775" s="216"/>
      <c r="L1775" s="222"/>
      <c r="M1775" s="223"/>
      <c r="N1775" s="224"/>
      <c r="O1775" s="224"/>
      <c r="P1775" s="224"/>
      <c r="Q1775" s="224"/>
      <c r="R1775" s="224"/>
      <c r="S1775" s="224"/>
      <c r="T1775" s="225"/>
      <c r="AT1775" s="226" t="s">
        <v>198</v>
      </c>
      <c r="AU1775" s="226" t="s">
        <v>80</v>
      </c>
      <c r="AV1775" s="12" t="s">
        <v>80</v>
      </c>
      <c r="AW1775" s="12" t="s">
        <v>33</v>
      </c>
      <c r="AX1775" s="12" t="s">
        <v>69</v>
      </c>
      <c r="AY1775" s="226" t="s">
        <v>189</v>
      </c>
    </row>
    <row r="1776" spans="2:51" s="13" customFormat="1" ht="13.5">
      <c r="B1776" s="227"/>
      <c r="C1776" s="228"/>
      <c r="D1776" s="217" t="s">
        <v>198</v>
      </c>
      <c r="E1776" s="242" t="s">
        <v>21</v>
      </c>
      <c r="F1776" s="243" t="s">
        <v>200</v>
      </c>
      <c r="G1776" s="228"/>
      <c r="H1776" s="244">
        <v>66.6</v>
      </c>
      <c r="I1776" s="233"/>
      <c r="J1776" s="228"/>
      <c r="K1776" s="228"/>
      <c r="L1776" s="234"/>
      <c r="M1776" s="235"/>
      <c r="N1776" s="236"/>
      <c r="O1776" s="236"/>
      <c r="P1776" s="236"/>
      <c r="Q1776" s="236"/>
      <c r="R1776" s="236"/>
      <c r="S1776" s="236"/>
      <c r="T1776" s="237"/>
      <c r="AT1776" s="238" t="s">
        <v>198</v>
      </c>
      <c r="AU1776" s="238" t="s">
        <v>80</v>
      </c>
      <c r="AV1776" s="13" t="s">
        <v>115</v>
      </c>
      <c r="AW1776" s="13" t="s">
        <v>33</v>
      </c>
      <c r="AX1776" s="13" t="s">
        <v>69</v>
      </c>
      <c r="AY1776" s="238" t="s">
        <v>189</v>
      </c>
    </row>
    <row r="1777" spans="2:51" s="12" customFormat="1" ht="13.5">
      <c r="B1777" s="215"/>
      <c r="C1777" s="216"/>
      <c r="D1777" s="229" t="s">
        <v>198</v>
      </c>
      <c r="E1777" s="239" t="s">
        <v>21</v>
      </c>
      <c r="F1777" s="240" t="s">
        <v>2170</v>
      </c>
      <c r="G1777" s="216"/>
      <c r="H1777" s="241">
        <v>73.26</v>
      </c>
      <c r="I1777" s="221"/>
      <c r="J1777" s="216"/>
      <c r="K1777" s="216"/>
      <c r="L1777" s="222"/>
      <c r="M1777" s="223"/>
      <c r="N1777" s="224"/>
      <c r="O1777" s="224"/>
      <c r="P1777" s="224"/>
      <c r="Q1777" s="224"/>
      <c r="R1777" s="224"/>
      <c r="S1777" s="224"/>
      <c r="T1777" s="225"/>
      <c r="AT1777" s="226" t="s">
        <v>198</v>
      </c>
      <c r="AU1777" s="226" t="s">
        <v>80</v>
      </c>
      <c r="AV1777" s="12" t="s">
        <v>80</v>
      </c>
      <c r="AW1777" s="12" t="s">
        <v>33</v>
      </c>
      <c r="AX1777" s="12" t="s">
        <v>76</v>
      </c>
      <c r="AY1777" s="226" t="s">
        <v>189</v>
      </c>
    </row>
    <row r="1778" spans="2:65" s="1" customFormat="1" ht="22.5" customHeight="1">
      <c r="B1778" s="42"/>
      <c r="C1778" s="256" t="s">
        <v>2171</v>
      </c>
      <c r="D1778" s="256" t="s">
        <v>293</v>
      </c>
      <c r="E1778" s="257" t="s">
        <v>2172</v>
      </c>
      <c r="F1778" s="258" t="s">
        <v>2173</v>
      </c>
      <c r="G1778" s="259" t="s">
        <v>194</v>
      </c>
      <c r="H1778" s="260">
        <v>52.25</v>
      </c>
      <c r="I1778" s="261"/>
      <c r="J1778" s="262">
        <f>ROUND(I1778*H1778,2)</f>
        <v>0</v>
      </c>
      <c r="K1778" s="258" t="s">
        <v>21</v>
      </c>
      <c r="L1778" s="263"/>
      <c r="M1778" s="264" t="s">
        <v>21</v>
      </c>
      <c r="N1778" s="265" t="s">
        <v>40</v>
      </c>
      <c r="O1778" s="43"/>
      <c r="P1778" s="212">
        <f>O1778*H1778</f>
        <v>0</v>
      </c>
      <c r="Q1778" s="212">
        <v>0.0192</v>
      </c>
      <c r="R1778" s="212">
        <f>Q1778*H1778</f>
        <v>1.0031999999999999</v>
      </c>
      <c r="S1778" s="212">
        <v>0</v>
      </c>
      <c r="T1778" s="213">
        <f>S1778*H1778</f>
        <v>0</v>
      </c>
      <c r="AR1778" s="25" t="s">
        <v>355</v>
      </c>
      <c r="AT1778" s="25" t="s">
        <v>293</v>
      </c>
      <c r="AU1778" s="25" t="s">
        <v>80</v>
      </c>
      <c r="AY1778" s="25" t="s">
        <v>189</v>
      </c>
      <c r="BE1778" s="214">
        <f>IF(N1778="základní",J1778,0)</f>
        <v>0</v>
      </c>
      <c r="BF1778" s="214">
        <f>IF(N1778="snížená",J1778,0)</f>
        <v>0</v>
      </c>
      <c r="BG1778" s="214">
        <f>IF(N1778="zákl. přenesená",J1778,0)</f>
        <v>0</v>
      </c>
      <c r="BH1778" s="214">
        <f>IF(N1778="sníž. přenesená",J1778,0)</f>
        <v>0</v>
      </c>
      <c r="BI1778" s="214">
        <f>IF(N1778="nulová",J1778,0)</f>
        <v>0</v>
      </c>
      <c r="BJ1778" s="25" t="s">
        <v>76</v>
      </c>
      <c r="BK1778" s="214">
        <f>ROUND(I1778*H1778,2)</f>
        <v>0</v>
      </c>
      <c r="BL1778" s="25" t="s">
        <v>271</v>
      </c>
      <c r="BM1778" s="25" t="s">
        <v>2174</v>
      </c>
    </row>
    <row r="1779" spans="2:51" s="12" customFormat="1" ht="13.5">
      <c r="B1779" s="215"/>
      <c r="C1779" s="216"/>
      <c r="D1779" s="217" t="s">
        <v>198</v>
      </c>
      <c r="E1779" s="218" t="s">
        <v>21</v>
      </c>
      <c r="F1779" s="219" t="s">
        <v>988</v>
      </c>
      <c r="G1779" s="216"/>
      <c r="H1779" s="220">
        <v>16.8</v>
      </c>
      <c r="I1779" s="221"/>
      <c r="J1779" s="216"/>
      <c r="K1779" s="216"/>
      <c r="L1779" s="222"/>
      <c r="M1779" s="223"/>
      <c r="N1779" s="224"/>
      <c r="O1779" s="224"/>
      <c r="P1779" s="224"/>
      <c r="Q1779" s="224"/>
      <c r="R1779" s="224"/>
      <c r="S1779" s="224"/>
      <c r="T1779" s="225"/>
      <c r="AT1779" s="226" t="s">
        <v>198</v>
      </c>
      <c r="AU1779" s="226" t="s">
        <v>80</v>
      </c>
      <c r="AV1779" s="12" t="s">
        <v>80</v>
      </c>
      <c r="AW1779" s="12" t="s">
        <v>33</v>
      </c>
      <c r="AX1779" s="12" t="s">
        <v>69</v>
      </c>
      <c r="AY1779" s="226" t="s">
        <v>189</v>
      </c>
    </row>
    <row r="1780" spans="2:51" s="12" customFormat="1" ht="13.5">
      <c r="B1780" s="215"/>
      <c r="C1780" s="216"/>
      <c r="D1780" s="217" t="s">
        <v>198</v>
      </c>
      <c r="E1780" s="218" t="s">
        <v>21</v>
      </c>
      <c r="F1780" s="219" t="s">
        <v>993</v>
      </c>
      <c r="G1780" s="216"/>
      <c r="H1780" s="220">
        <v>3.6</v>
      </c>
      <c r="I1780" s="221"/>
      <c r="J1780" s="216"/>
      <c r="K1780" s="216"/>
      <c r="L1780" s="222"/>
      <c r="M1780" s="223"/>
      <c r="N1780" s="224"/>
      <c r="O1780" s="224"/>
      <c r="P1780" s="224"/>
      <c r="Q1780" s="224"/>
      <c r="R1780" s="224"/>
      <c r="S1780" s="224"/>
      <c r="T1780" s="225"/>
      <c r="AT1780" s="226" t="s">
        <v>198</v>
      </c>
      <c r="AU1780" s="226" t="s">
        <v>80</v>
      </c>
      <c r="AV1780" s="12" t="s">
        <v>80</v>
      </c>
      <c r="AW1780" s="12" t="s">
        <v>33</v>
      </c>
      <c r="AX1780" s="12" t="s">
        <v>69</v>
      </c>
      <c r="AY1780" s="226" t="s">
        <v>189</v>
      </c>
    </row>
    <row r="1781" spans="2:51" s="12" customFormat="1" ht="13.5">
      <c r="B1781" s="215"/>
      <c r="C1781" s="216"/>
      <c r="D1781" s="217" t="s">
        <v>198</v>
      </c>
      <c r="E1781" s="218" t="s">
        <v>21</v>
      </c>
      <c r="F1781" s="219" t="s">
        <v>995</v>
      </c>
      <c r="G1781" s="216"/>
      <c r="H1781" s="220">
        <v>13.1</v>
      </c>
      <c r="I1781" s="221"/>
      <c r="J1781" s="216"/>
      <c r="K1781" s="216"/>
      <c r="L1781" s="222"/>
      <c r="M1781" s="223"/>
      <c r="N1781" s="224"/>
      <c r="O1781" s="224"/>
      <c r="P1781" s="224"/>
      <c r="Q1781" s="224"/>
      <c r="R1781" s="224"/>
      <c r="S1781" s="224"/>
      <c r="T1781" s="225"/>
      <c r="AT1781" s="226" t="s">
        <v>198</v>
      </c>
      <c r="AU1781" s="226" t="s">
        <v>80</v>
      </c>
      <c r="AV1781" s="12" t="s">
        <v>80</v>
      </c>
      <c r="AW1781" s="12" t="s">
        <v>33</v>
      </c>
      <c r="AX1781" s="12" t="s">
        <v>69</v>
      </c>
      <c r="AY1781" s="226" t="s">
        <v>189</v>
      </c>
    </row>
    <row r="1782" spans="2:51" s="13" customFormat="1" ht="13.5">
      <c r="B1782" s="227"/>
      <c r="C1782" s="228"/>
      <c r="D1782" s="217" t="s">
        <v>198</v>
      </c>
      <c r="E1782" s="242" t="s">
        <v>21</v>
      </c>
      <c r="F1782" s="243" t="s">
        <v>200</v>
      </c>
      <c r="G1782" s="228"/>
      <c r="H1782" s="244">
        <v>33.5</v>
      </c>
      <c r="I1782" s="233"/>
      <c r="J1782" s="228"/>
      <c r="K1782" s="228"/>
      <c r="L1782" s="234"/>
      <c r="M1782" s="235"/>
      <c r="N1782" s="236"/>
      <c r="O1782" s="236"/>
      <c r="P1782" s="236"/>
      <c r="Q1782" s="236"/>
      <c r="R1782" s="236"/>
      <c r="S1782" s="236"/>
      <c r="T1782" s="237"/>
      <c r="AT1782" s="238" t="s">
        <v>198</v>
      </c>
      <c r="AU1782" s="238" t="s">
        <v>80</v>
      </c>
      <c r="AV1782" s="13" t="s">
        <v>115</v>
      </c>
      <c r="AW1782" s="13" t="s">
        <v>33</v>
      </c>
      <c r="AX1782" s="13" t="s">
        <v>69</v>
      </c>
      <c r="AY1782" s="238" t="s">
        <v>189</v>
      </c>
    </row>
    <row r="1783" spans="2:51" s="12" customFormat="1" ht="13.5">
      <c r="B1783" s="215"/>
      <c r="C1783" s="216"/>
      <c r="D1783" s="217" t="s">
        <v>198</v>
      </c>
      <c r="E1783" s="218" t="s">
        <v>21</v>
      </c>
      <c r="F1783" s="219" t="s">
        <v>997</v>
      </c>
      <c r="G1783" s="216"/>
      <c r="H1783" s="220">
        <v>7</v>
      </c>
      <c r="I1783" s="221"/>
      <c r="J1783" s="216"/>
      <c r="K1783" s="216"/>
      <c r="L1783" s="222"/>
      <c r="M1783" s="223"/>
      <c r="N1783" s="224"/>
      <c r="O1783" s="224"/>
      <c r="P1783" s="224"/>
      <c r="Q1783" s="224"/>
      <c r="R1783" s="224"/>
      <c r="S1783" s="224"/>
      <c r="T1783" s="225"/>
      <c r="AT1783" s="226" t="s">
        <v>198</v>
      </c>
      <c r="AU1783" s="226" t="s">
        <v>80</v>
      </c>
      <c r="AV1783" s="12" t="s">
        <v>80</v>
      </c>
      <c r="AW1783" s="12" t="s">
        <v>33</v>
      </c>
      <c r="AX1783" s="12" t="s">
        <v>69</v>
      </c>
      <c r="AY1783" s="226" t="s">
        <v>189</v>
      </c>
    </row>
    <row r="1784" spans="2:51" s="13" customFormat="1" ht="13.5">
      <c r="B1784" s="227"/>
      <c r="C1784" s="228"/>
      <c r="D1784" s="217" t="s">
        <v>198</v>
      </c>
      <c r="E1784" s="242" t="s">
        <v>21</v>
      </c>
      <c r="F1784" s="243" t="s">
        <v>200</v>
      </c>
      <c r="G1784" s="228"/>
      <c r="H1784" s="244">
        <v>7</v>
      </c>
      <c r="I1784" s="233"/>
      <c r="J1784" s="228"/>
      <c r="K1784" s="228"/>
      <c r="L1784" s="234"/>
      <c r="M1784" s="235"/>
      <c r="N1784" s="236"/>
      <c r="O1784" s="236"/>
      <c r="P1784" s="236"/>
      <c r="Q1784" s="236"/>
      <c r="R1784" s="236"/>
      <c r="S1784" s="236"/>
      <c r="T1784" s="237"/>
      <c r="AT1784" s="238" t="s">
        <v>198</v>
      </c>
      <c r="AU1784" s="238" t="s">
        <v>80</v>
      </c>
      <c r="AV1784" s="13" t="s">
        <v>115</v>
      </c>
      <c r="AW1784" s="13" t="s">
        <v>33</v>
      </c>
      <c r="AX1784" s="13" t="s">
        <v>69</v>
      </c>
      <c r="AY1784" s="238" t="s">
        <v>189</v>
      </c>
    </row>
    <row r="1785" spans="2:51" s="12" customFormat="1" ht="13.5">
      <c r="B1785" s="215"/>
      <c r="C1785" s="216"/>
      <c r="D1785" s="217" t="s">
        <v>198</v>
      </c>
      <c r="E1785" s="218" t="s">
        <v>21</v>
      </c>
      <c r="F1785" s="219" t="s">
        <v>1004</v>
      </c>
      <c r="G1785" s="216"/>
      <c r="H1785" s="220">
        <v>7</v>
      </c>
      <c r="I1785" s="221"/>
      <c r="J1785" s="216"/>
      <c r="K1785" s="216"/>
      <c r="L1785" s="222"/>
      <c r="M1785" s="223"/>
      <c r="N1785" s="224"/>
      <c r="O1785" s="224"/>
      <c r="P1785" s="224"/>
      <c r="Q1785" s="224"/>
      <c r="R1785" s="224"/>
      <c r="S1785" s="224"/>
      <c r="T1785" s="225"/>
      <c r="AT1785" s="226" t="s">
        <v>198</v>
      </c>
      <c r="AU1785" s="226" t="s">
        <v>80</v>
      </c>
      <c r="AV1785" s="12" t="s">
        <v>80</v>
      </c>
      <c r="AW1785" s="12" t="s">
        <v>33</v>
      </c>
      <c r="AX1785" s="12" t="s">
        <v>69</v>
      </c>
      <c r="AY1785" s="226" t="s">
        <v>189</v>
      </c>
    </row>
    <row r="1786" spans="2:51" s="13" customFormat="1" ht="13.5">
      <c r="B1786" s="227"/>
      <c r="C1786" s="228"/>
      <c r="D1786" s="217" t="s">
        <v>198</v>
      </c>
      <c r="E1786" s="242" t="s">
        <v>21</v>
      </c>
      <c r="F1786" s="243" t="s">
        <v>200</v>
      </c>
      <c r="G1786" s="228"/>
      <c r="H1786" s="244">
        <v>7</v>
      </c>
      <c r="I1786" s="233"/>
      <c r="J1786" s="228"/>
      <c r="K1786" s="228"/>
      <c r="L1786" s="234"/>
      <c r="M1786" s="235"/>
      <c r="N1786" s="236"/>
      <c r="O1786" s="236"/>
      <c r="P1786" s="236"/>
      <c r="Q1786" s="236"/>
      <c r="R1786" s="236"/>
      <c r="S1786" s="236"/>
      <c r="T1786" s="237"/>
      <c r="AT1786" s="238" t="s">
        <v>198</v>
      </c>
      <c r="AU1786" s="238" t="s">
        <v>80</v>
      </c>
      <c r="AV1786" s="13" t="s">
        <v>115</v>
      </c>
      <c r="AW1786" s="13" t="s">
        <v>33</v>
      </c>
      <c r="AX1786" s="13" t="s">
        <v>69</v>
      </c>
      <c r="AY1786" s="238" t="s">
        <v>189</v>
      </c>
    </row>
    <row r="1787" spans="2:51" s="14" customFormat="1" ht="13.5">
      <c r="B1787" s="245"/>
      <c r="C1787" s="246"/>
      <c r="D1787" s="217" t="s">
        <v>198</v>
      </c>
      <c r="E1787" s="280" t="s">
        <v>21</v>
      </c>
      <c r="F1787" s="281" t="s">
        <v>239</v>
      </c>
      <c r="G1787" s="246"/>
      <c r="H1787" s="282">
        <v>47.5</v>
      </c>
      <c r="I1787" s="250"/>
      <c r="J1787" s="246"/>
      <c r="K1787" s="246"/>
      <c r="L1787" s="251"/>
      <c r="M1787" s="252"/>
      <c r="N1787" s="253"/>
      <c r="O1787" s="253"/>
      <c r="P1787" s="253"/>
      <c r="Q1787" s="253"/>
      <c r="R1787" s="253"/>
      <c r="S1787" s="253"/>
      <c r="T1787" s="254"/>
      <c r="AT1787" s="255" t="s">
        <v>198</v>
      </c>
      <c r="AU1787" s="255" t="s">
        <v>80</v>
      </c>
      <c r="AV1787" s="14" t="s">
        <v>196</v>
      </c>
      <c r="AW1787" s="14" t="s">
        <v>33</v>
      </c>
      <c r="AX1787" s="14" t="s">
        <v>69</v>
      </c>
      <c r="AY1787" s="255" t="s">
        <v>189</v>
      </c>
    </row>
    <row r="1788" spans="2:51" s="12" customFormat="1" ht="13.5">
      <c r="B1788" s="215"/>
      <c r="C1788" s="216"/>
      <c r="D1788" s="229" t="s">
        <v>198</v>
      </c>
      <c r="E1788" s="239" t="s">
        <v>21</v>
      </c>
      <c r="F1788" s="240" t="s">
        <v>2175</v>
      </c>
      <c r="G1788" s="216"/>
      <c r="H1788" s="241">
        <v>52.25</v>
      </c>
      <c r="I1788" s="221"/>
      <c r="J1788" s="216"/>
      <c r="K1788" s="216"/>
      <c r="L1788" s="222"/>
      <c r="M1788" s="223"/>
      <c r="N1788" s="224"/>
      <c r="O1788" s="224"/>
      <c r="P1788" s="224"/>
      <c r="Q1788" s="224"/>
      <c r="R1788" s="224"/>
      <c r="S1788" s="224"/>
      <c r="T1788" s="225"/>
      <c r="AT1788" s="226" t="s">
        <v>198</v>
      </c>
      <c r="AU1788" s="226" t="s">
        <v>80</v>
      </c>
      <c r="AV1788" s="12" t="s">
        <v>80</v>
      </c>
      <c r="AW1788" s="12" t="s">
        <v>33</v>
      </c>
      <c r="AX1788" s="12" t="s">
        <v>76</v>
      </c>
      <c r="AY1788" s="226" t="s">
        <v>189</v>
      </c>
    </row>
    <row r="1789" spans="2:65" s="1" customFormat="1" ht="31.5" customHeight="1">
      <c r="B1789" s="42"/>
      <c r="C1789" s="203" t="s">
        <v>2176</v>
      </c>
      <c r="D1789" s="203" t="s">
        <v>191</v>
      </c>
      <c r="E1789" s="204" t="s">
        <v>2177</v>
      </c>
      <c r="F1789" s="205" t="s">
        <v>2178</v>
      </c>
      <c r="G1789" s="206" t="s">
        <v>194</v>
      </c>
      <c r="H1789" s="207">
        <v>61.7</v>
      </c>
      <c r="I1789" s="208"/>
      <c r="J1789" s="209">
        <f>ROUND(I1789*H1789,2)</f>
        <v>0</v>
      </c>
      <c r="K1789" s="205" t="s">
        <v>195</v>
      </c>
      <c r="L1789" s="62"/>
      <c r="M1789" s="210" t="s">
        <v>21</v>
      </c>
      <c r="N1789" s="211" t="s">
        <v>40</v>
      </c>
      <c r="O1789" s="43"/>
      <c r="P1789" s="212">
        <f>O1789*H1789</f>
        <v>0</v>
      </c>
      <c r="Q1789" s="212">
        <v>0.00392</v>
      </c>
      <c r="R1789" s="212">
        <f>Q1789*H1789</f>
        <v>0.241864</v>
      </c>
      <c r="S1789" s="212">
        <v>0</v>
      </c>
      <c r="T1789" s="213">
        <f>S1789*H1789</f>
        <v>0</v>
      </c>
      <c r="AR1789" s="25" t="s">
        <v>271</v>
      </c>
      <c r="AT1789" s="25" t="s">
        <v>191</v>
      </c>
      <c r="AU1789" s="25" t="s">
        <v>80</v>
      </c>
      <c r="AY1789" s="25" t="s">
        <v>189</v>
      </c>
      <c r="BE1789" s="214">
        <f>IF(N1789="základní",J1789,0)</f>
        <v>0</v>
      </c>
      <c r="BF1789" s="214">
        <f>IF(N1789="snížená",J1789,0)</f>
        <v>0</v>
      </c>
      <c r="BG1789" s="214">
        <f>IF(N1789="zákl. přenesená",J1789,0)</f>
        <v>0</v>
      </c>
      <c r="BH1789" s="214">
        <f>IF(N1789="sníž. přenesená",J1789,0)</f>
        <v>0</v>
      </c>
      <c r="BI1789" s="214">
        <f>IF(N1789="nulová",J1789,0)</f>
        <v>0</v>
      </c>
      <c r="BJ1789" s="25" t="s">
        <v>76</v>
      </c>
      <c r="BK1789" s="214">
        <f>ROUND(I1789*H1789,2)</f>
        <v>0</v>
      </c>
      <c r="BL1789" s="25" t="s">
        <v>271</v>
      </c>
      <c r="BM1789" s="25" t="s">
        <v>2179</v>
      </c>
    </row>
    <row r="1790" spans="2:51" s="15" customFormat="1" ht="13.5">
      <c r="B1790" s="283"/>
      <c r="C1790" s="284"/>
      <c r="D1790" s="217" t="s">
        <v>198</v>
      </c>
      <c r="E1790" s="285" t="s">
        <v>21</v>
      </c>
      <c r="F1790" s="286" t="s">
        <v>1415</v>
      </c>
      <c r="G1790" s="284"/>
      <c r="H1790" s="287" t="s">
        <v>21</v>
      </c>
      <c r="I1790" s="288"/>
      <c r="J1790" s="284"/>
      <c r="K1790" s="284"/>
      <c r="L1790" s="289"/>
      <c r="M1790" s="290"/>
      <c r="N1790" s="291"/>
      <c r="O1790" s="291"/>
      <c r="P1790" s="291"/>
      <c r="Q1790" s="291"/>
      <c r="R1790" s="291"/>
      <c r="S1790" s="291"/>
      <c r="T1790" s="292"/>
      <c r="AT1790" s="293" t="s">
        <v>198</v>
      </c>
      <c r="AU1790" s="293" t="s">
        <v>80</v>
      </c>
      <c r="AV1790" s="15" t="s">
        <v>76</v>
      </c>
      <c r="AW1790" s="15" t="s">
        <v>33</v>
      </c>
      <c r="AX1790" s="15" t="s">
        <v>69</v>
      </c>
      <c r="AY1790" s="293" t="s">
        <v>189</v>
      </c>
    </row>
    <row r="1791" spans="2:51" s="12" customFormat="1" ht="13.5">
      <c r="B1791" s="215"/>
      <c r="C1791" s="216"/>
      <c r="D1791" s="217" t="s">
        <v>198</v>
      </c>
      <c r="E1791" s="218" t="s">
        <v>21</v>
      </c>
      <c r="F1791" s="219" t="s">
        <v>992</v>
      </c>
      <c r="G1791" s="216"/>
      <c r="H1791" s="220">
        <v>61.7</v>
      </c>
      <c r="I1791" s="221"/>
      <c r="J1791" s="216"/>
      <c r="K1791" s="216"/>
      <c r="L1791" s="222"/>
      <c r="M1791" s="223"/>
      <c r="N1791" s="224"/>
      <c r="O1791" s="224"/>
      <c r="P1791" s="224"/>
      <c r="Q1791" s="224"/>
      <c r="R1791" s="224"/>
      <c r="S1791" s="224"/>
      <c r="T1791" s="225"/>
      <c r="AT1791" s="226" t="s">
        <v>198</v>
      </c>
      <c r="AU1791" s="226" t="s">
        <v>80</v>
      </c>
      <c r="AV1791" s="12" t="s">
        <v>80</v>
      </c>
      <c r="AW1791" s="12" t="s">
        <v>33</v>
      </c>
      <c r="AX1791" s="12" t="s">
        <v>69</v>
      </c>
      <c r="AY1791" s="226" t="s">
        <v>189</v>
      </c>
    </row>
    <row r="1792" spans="2:51" s="13" customFormat="1" ht="13.5">
      <c r="B1792" s="227"/>
      <c r="C1792" s="228"/>
      <c r="D1792" s="229" t="s">
        <v>198</v>
      </c>
      <c r="E1792" s="230" t="s">
        <v>21</v>
      </c>
      <c r="F1792" s="231" t="s">
        <v>200</v>
      </c>
      <c r="G1792" s="228"/>
      <c r="H1792" s="232">
        <v>61.7</v>
      </c>
      <c r="I1792" s="233"/>
      <c r="J1792" s="228"/>
      <c r="K1792" s="228"/>
      <c r="L1792" s="234"/>
      <c r="M1792" s="235"/>
      <c r="N1792" s="236"/>
      <c r="O1792" s="236"/>
      <c r="P1792" s="236"/>
      <c r="Q1792" s="236"/>
      <c r="R1792" s="236"/>
      <c r="S1792" s="236"/>
      <c r="T1792" s="237"/>
      <c r="AT1792" s="238" t="s">
        <v>198</v>
      </c>
      <c r="AU1792" s="238" t="s">
        <v>80</v>
      </c>
      <c r="AV1792" s="13" t="s">
        <v>115</v>
      </c>
      <c r="AW1792" s="13" t="s">
        <v>33</v>
      </c>
      <c r="AX1792" s="13" t="s">
        <v>76</v>
      </c>
      <c r="AY1792" s="238" t="s">
        <v>189</v>
      </c>
    </row>
    <row r="1793" spans="2:65" s="1" customFormat="1" ht="22.5" customHeight="1">
      <c r="B1793" s="42"/>
      <c r="C1793" s="256" t="s">
        <v>2180</v>
      </c>
      <c r="D1793" s="256" t="s">
        <v>293</v>
      </c>
      <c r="E1793" s="257" t="s">
        <v>2181</v>
      </c>
      <c r="F1793" s="258" t="s">
        <v>2182</v>
      </c>
      <c r="G1793" s="259" t="s">
        <v>194</v>
      </c>
      <c r="H1793" s="260">
        <v>67.87</v>
      </c>
      <c r="I1793" s="261"/>
      <c r="J1793" s="262">
        <f>ROUND(I1793*H1793,2)</f>
        <v>0</v>
      </c>
      <c r="K1793" s="258" t="s">
        <v>21</v>
      </c>
      <c r="L1793" s="263"/>
      <c r="M1793" s="264" t="s">
        <v>21</v>
      </c>
      <c r="N1793" s="265" t="s">
        <v>40</v>
      </c>
      <c r="O1793" s="43"/>
      <c r="P1793" s="212">
        <f>O1793*H1793</f>
        <v>0</v>
      </c>
      <c r="Q1793" s="212">
        <v>0.02875</v>
      </c>
      <c r="R1793" s="212">
        <f>Q1793*H1793</f>
        <v>1.9512625000000001</v>
      </c>
      <c r="S1793" s="212">
        <v>0</v>
      </c>
      <c r="T1793" s="213">
        <f>S1793*H1793</f>
        <v>0</v>
      </c>
      <c r="AR1793" s="25" t="s">
        <v>355</v>
      </c>
      <c r="AT1793" s="25" t="s">
        <v>293</v>
      </c>
      <c r="AU1793" s="25" t="s">
        <v>80</v>
      </c>
      <c r="AY1793" s="25" t="s">
        <v>189</v>
      </c>
      <c r="BE1793" s="214">
        <f>IF(N1793="základní",J1793,0)</f>
        <v>0</v>
      </c>
      <c r="BF1793" s="214">
        <f>IF(N1793="snížená",J1793,0)</f>
        <v>0</v>
      </c>
      <c r="BG1793" s="214">
        <f>IF(N1793="zákl. přenesená",J1793,0)</f>
        <v>0</v>
      </c>
      <c r="BH1793" s="214">
        <f>IF(N1793="sníž. přenesená",J1793,0)</f>
        <v>0</v>
      </c>
      <c r="BI1793" s="214">
        <f>IF(N1793="nulová",J1793,0)</f>
        <v>0</v>
      </c>
      <c r="BJ1793" s="25" t="s">
        <v>76</v>
      </c>
      <c r="BK1793" s="214">
        <f>ROUND(I1793*H1793,2)</f>
        <v>0</v>
      </c>
      <c r="BL1793" s="25" t="s">
        <v>271</v>
      </c>
      <c r="BM1793" s="25" t="s">
        <v>2183</v>
      </c>
    </row>
    <row r="1794" spans="2:51" s="12" customFormat="1" ht="13.5">
      <c r="B1794" s="215"/>
      <c r="C1794" s="216"/>
      <c r="D1794" s="217" t="s">
        <v>198</v>
      </c>
      <c r="E1794" s="218" t="s">
        <v>21</v>
      </c>
      <c r="F1794" s="219" t="s">
        <v>2184</v>
      </c>
      <c r="G1794" s="216"/>
      <c r="H1794" s="220">
        <v>61.7</v>
      </c>
      <c r="I1794" s="221"/>
      <c r="J1794" s="216"/>
      <c r="K1794" s="216"/>
      <c r="L1794" s="222"/>
      <c r="M1794" s="223"/>
      <c r="N1794" s="224"/>
      <c r="O1794" s="224"/>
      <c r="P1794" s="224"/>
      <c r="Q1794" s="224"/>
      <c r="R1794" s="224"/>
      <c r="S1794" s="224"/>
      <c r="T1794" s="225"/>
      <c r="AT1794" s="226" t="s">
        <v>198</v>
      </c>
      <c r="AU1794" s="226" t="s">
        <v>80</v>
      </c>
      <c r="AV1794" s="12" t="s">
        <v>80</v>
      </c>
      <c r="AW1794" s="12" t="s">
        <v>33</v>
      </c>
      <c r="AX1794" s="12" t="s">
        <v>69</v>
      </c>
      <c r="AY1794" s="226" t="s">
        <v>189</v>
      </c>
    </row>
    <row r="1795" spans="2:51" s="12" customFormat="1" ht="13.5">
      <c r="B1795" s="215"/>
      <c r="C1795" s="216"/>
      <c r="D1795" s="229" t="s">
        <v>198</v>
      </c>
      <c r="E1795" s="239" t="s">
        <v>21</v>
      </c>
      <c r="F1795" s="240" t="s">
        <v>2185</v>
      </c>
      <c r="G1795" s="216"/>
      <c r="H1795" s="241">
        <v>67.87</v>
      </c>
      <c r="I1795" s="221"/>
      <c r="J1795" s="216"/>
      <c r="K1795" s="216"/>
      <c r="L1795" s="222"/>
      <c r="M1795" s="223"/>
      <c r="N1795" s="224"/>
      <c r="O1795" s="224"/>
      <c r="P1795" s="224"/>
      <c r="Q1795" s="224"/>
      <c r="R1795" s="224"/>
      <c r="S1795" s="224"/>
      <c r="T1795" s="225"/>
      <c r="AT1795" s="226" t="s">
        <v>198</v>
      </c>
      <c r="AU1795" s="226" t="s">
        <v>80</v>
      </c>
      <c r="AV1795" s="12" t="s">
        <v>80</v>
      </c>
      <c r="AW1795" s="12" t="s">
        <v>33</v>
      </c>
      <c r="AX1795" s="12" t="s">
        <v>76</v>
      </c>
      <c r="AY1795" s="226" t="s">
        <v>189</v>
      </c>
    </row>
    <row r="1796" spans="2:65" s="1" customFormat="1" ht="22.5" customHeight="1">
      <c r="B1796" s="42"/>
      <c r="C1796" s="203" t="s">
        <v>2186</v>
      </c>
      <c r="D1796" s="203" t="s">
        <v>191</v>
      </c>
      <c r="E1796" s="204" t="s">
        <v>2187</v>
      </c>
      <c r="F1796" s="205" t="s">
        <v>2188</v>
      </c>
      <c r="G1796" s="206" t="s">
        <v>284</v>
      </c>
      <c r="H1796" s="207">
        <v>8.471</v>
      </c>
      <c r="I1796" s="208"/>
      <c r="J1796" s="209">
        <f>ROUND(I1796*H1796,2)</f>
        <v>0</v>
      </c>
      <c r="K1796" s="205" t="s">
        <v>195</v>
      </c>
      <c r="L1796" s="62"/>
      <c r="M1796" s="210" t="s">
        <v>21</v>
      </c>
      <c r="N1796" s="211" t="s">
        <v>40</v>
      </c>
      <c r="O1796" s="43"/>
      <c r="P1796" s="212">
        <f>O1796*H1796</f>
        <v>0</v>
      </c>
      <c r="Q1796" s="212">
        <v>0</v>
      </c>
      <c r="R1796" s="212">
        <f>Q1796*H1796</f>
        <v>0</v>
      </c>
      <c r="S1796" s="212">
        <v>0</v>
      </c>
      <c r="T1796" s="213">
        <f>S1796*H1796</f>
        <v>0</v>
      </c>
      <c r="AR1796" s="25" t="s">
        <v>271</v>
      </c>
      <c r="AT1796" s="25" t="s">
        <v>191</v>
      </c>
      <c r="AU1796" s="25" t="s">
        <v>80</v>
      </c>
      <c r="AY1796" s="25" t="s">
        <v>189</v>
      </c>
      <c r="BE1796" s="214">
        <f>IF(N1796="základní",J1796,0)</f>
        <v>0</v>
      </c>
      <c r="BF1796" s="214">
        <f>IF(N1796="snížená",J1796,0)</f>
        <v>0</v>
      </c>
      <c r="BG1796" s="214">
        <f>IF(N1796="zákl. přenesená",J1796,0)</f>
        <v>0</v>
      </c>
      <c r="BH1796" s="214">
        <f>IF(N1796="sníž. přenesená",J1796,0)</f>
        <v>0</v>
      </c>
      <c r="BI1796" s="214">
        <f>IF(N1796="nulová",J1796,0)</f>
        <v>0</v>
      </c>
      <c r="BJ1796" s="25" t="s">
        <v>76</v>
      </c>
      <c r="BK1796" s="214">
        <f>ROUND(I1796*H1796,2)</f>
        <v>0</v>
      </c>
      <c r="BL1796" s="25" t="s">
        <v>271</v>
      </c>
      <c r="BM1796" s="25" t="s">
        <v>2189</v>
      </c>
    </row>
    <row r="1797" spans="2:63" s="11" customFormat="1" ht="29.85" customHeight="1">
      <c r="B1797" s="186"/>
      <c r="C1797" s="187"/>
      <c r="D1797" s="200" t="s">
        <v>68</v>
      </c>
      <c r="E1797" s="201" t="s">
        <v>2190</v>
      </c>
      <c r="F1797" s="201" t="s">
        <v>2191</v>
      </c>
      <c r="G1797" s="187"/>
      <c r="H1797" s="187"/>
      <c r="I1797" s="190"/>
      <c r="J1797" s="202">
        <f>BK1797</f>
        <v>0</v>
      </c>
      <c r="K1797" s="187"/>
      <c r="L1797" s="192"/>
      <c r="M1797" s="193"/>
      <c r="N1797" s="194"/>
      <c r="O1797" s="194"/>
      <c r="P1797" s="195">
        <f>SUM(P1798:P1844)</f>
        <v>0</v>
      </c>
      <c r="Q1797" s="194"/>
      <c r="R1797" s="195">
        <f>SUM(R1798:R1844)</f>
        <v>1.6530078499999998</v>
      </c>
      <c r="S1797" s="194"/>
      <c r="T1797" s="196">
        <f>SUM(T1798:T1844)</f>
        <v>0</v>
      </c>
      <c r="AR1797" s="197" t="s">
        <v>80</v>
      </c>
      <c r="AT1797" s="198" t="s">
        <v>68</v>
      </c>
      <c r="AU1797" s="198" t="s">
        <v>76</v>
      </c>
      <c r="AY1797" s="197" t="s">
        <v>189</v>
      </c>
      <c r="BK1797" s="199">
        <f>SUM(BK1798:BK1844)</f>
        <v>0</v>
      </c>
    </row>
    <row r="1798" spans="2:65" s="1" customFormat="1" ht="22.5" customHeight="1">
      <c r="B1798" s="42"/>
      <c r="C1798" s="203" t="s">
        <v>2192</v>
      </c>
      <c r="D1798" s="203" t="s">
        <v>191</v>
      </c>
      <c r="E1798" s="204" t="s">
        <v>2193</v>
      </c>
      <c r="F1798" s="205" t="s">
        <v>2194</v>
      </c>
      <c r="G1798" s="206" t="s">
        <v>194</v>
      </c>
      <c r="H1798" s="207">
        <v>94</v>
      </c>
      <c r="I1798" s="208"/>
      <c r="J1798" s="209">
        <f>ROUND(I1798*H1798,2)</f>
        <v>0</v>
      </c>
      <c r="K1798" s="205" t="s">
        <v>195</v>
      </c>
      <c r="L1798" s="62"/>
      <c r="M1798" s="210" t="s">
        <v>21</v>
      </c>
      <c r="N1798" s="211" t="s">
        <v>40</v>
      </c>
      <c r="O1798" s="43"/>
      <c r="P1798" s="212">
        <f>O1798*H1798</f>
        <v>0</v>
      </c>
      <c r="Q1798" s="212">
        <v>0.0005</v>
      </c>
      <c r="R1798" s="212">
        <f>Q1798*H1798</f>
        <v>0.047</v>
      </c>
      <c r="S1798" s="212">
        <v>0</v>
      </c>
      <c r="T1798" s="213">
        <f>S1798*H1798</f>
        <v>0</v>
      </c>
      <c r="AR1798" s="25" t="s">
        <v>271</v>
      </c>
      <c r="AT1798" s="25" t="s">
        <v>191</v>
      </c>
      <c r="AU1798" s="25" t="s">
        <v>80</v>
      </c>
      <c r="AY1798" s="25" t="s">
        <v>189</v>
      </c>
      <c r="BE1798" s="214">
        <f>IF(N1798="základní",J1798,0)</f>
        <v>0</v>
      </c>
      <c r="BF1798" s="214">
        <f>IF(N1798="snížená",J1798,0)</f>
        <v>0</v>
      </c>
      <c r="BG1798" s="214">
        <f>IF(N1798="zákl. přenesená",J1798,0)</f>
        <v>0</v>
      </c>
      <c r="BH1798" s="214">
        <f>IF(N1798="sníž. přenesená",J1798,0)</f>
        <v>0</v>
      </c>
      <c r="BI1798" s="214">
        <f>IF(N1798="nulová",J1798,0)</f>
        <v>0</v>
      </c>
      <c r="BJ1798" s="25" t="s">
        <v>76</v>
      </c>
      <c r="BK1798" s="214">
        <f>ROUND(I1798*H1798,2)</f>
        <v>0</v>
      </c>
      <c r="BL1798" s="25" t="s">
        <v>271</v>
      </c>
      <c r="BM1798" s="25" t="s">
        <v>2195</v>
      </c>
    </row>
    <row r="1799" spans="2:51" s="15" customFormat="1" ht="13.5">
      <c r="B1799" s="283"/>
      <c r="C1799" s="284"/>
      <c r="D1799" s="217" t="s">
        <v>198</v>
      </c>
      <c r="E1799" s="285" t="s">
        <v>21</v>
      </c>
      <c r="F1799" s="286" t="s">
        <v>1272</v>
      </c>
      <c r="G1799" s="284"/>
      <c r="H1799" s="287" t="s">
        <v>21</v>
      </c>
      <c r="I1799" s="288"/>
      <c r="J1799" s="284"/>
      <c r="K1799" s="284"/>
      <c r="L1799" s="289"/>
      <c r="M1799" s="290"/>
      <c r="N1799" s="291"/>
      <c r="O1799" s="291"/>
      <c r="P1799" s="291"/>
      <c r="Q1799" s="291"/>
      <c r="R1799" s="291"/>
      <c r="S1799" s="291"/>
      <c r="T1799" s="292"/>
      <c r="AT1799" s="293" t="s">
        <v>198</v>
      </c>
      <c r="AU1799" s="293" t="s">
        <v>80</v>
      </c>
      <c r="AV1799" s="15" t="s">
        <v>76</v>
      </c>
      <c r="AW1799" s="15" t="s">
        <v>33</v>
      </c>
      <c r="AX1799" s="15" t="s">
        <v>69</v>
      </c>
      <c r="AY1799" s="293" t="s">
        <v>189</v>
      </c>
    </row>
    <row r="1800" spans="2:51" s="12" customFormat="1" ht="13.5">
      <c r="B1800" s="215"/>
      <c r="C1800" s="216"/>
      <c r="D1800" s="217" t="s">
        <v>198</v>
      </c>
      <c r="E1800" s="218" t="s">
        <v>21</v>
      </c>
      <c r="F1800" s="219" t="s">
        <v>1273</v>
      </c>
      <c r="G1800" s="216"/>
      <c r="H1800" s="220">
        <v>24.7</v>
      </c>
      <c r="I1800" s="221"/>
      <c r="J1800" s="216"/>
      <c r="K1800" s="216"/>
      <c r="L1800" s="222"/>
      <c r="M1800" s="223"/>
      <c r="N1800" s="224"/>
      <c r="O1800" s="224"/>
      <c r="P1800" s="224"/>
      <c r="Q1800" s="224"/>
      <c r="R1800" s="224"/>
      <c r="S1800" s="224"/>
      <c r="T1800" s="225"/>
      <c r="AT1800" s="226" t="s">
        <v>198</v>
      </c>
      <c r="AU1800" s="226" t="s">
        <v>80</v>
      </c>
      <c r="AV1800" s="12" t="s">
        <v>80</v>
      </c>
      <c r="AW1800" s="12" t="s">
        <v>33</v>
      </c>
      <c r="AX1800" s="12" t="s">
        <v>69</v>
      </c>
      <c r="AY1800" s="226" t="s">
        <v>189</v>
      </c>
    </row>
    <row r="1801" spans="2:51" s="12" customFormat="1" ht="13.5">
      <c r="B1801" s="215"/>
      <c r="C1801" s="216"/>
      <c r="D1801" s="217" t="s">
        <v>198</v>
      </c>
      <c r="E1801" s="218" t="s">
        <v>21</v>
      </c>
      <c r="F1801" s="219" t="s">
        <v>1274</v>
      </c>
      <c r="G1801" s="216"/>
      <c r="H1801" s="220">
        <v>21.9</v>
      </c>
      <c r="I1801" s="221"/>
      <c r="J1801" s="216"/>
      <c r="K1801" s="216"/>
      <c r="L1801" s="222"/>
      <c r="M1801" s="223"/>
      <c r="N1801" s="224"/>
      <c r="O1801" s="224"/>
      <c r="P1801" s="224"/>
      <c r="Q1801" s="224"/>
      <c r="R1801" s="224"/>
      <c r="S1801" s="224"/>
      <c r="T1801" s="225"/>
      <c r="AT1801" s="226" t="s">
        <v>198</v>
      </c>
      <c r="AU1801" s="226" t="s">
        <v>80</v>
      </c>
      <c r="AV1801" s="12" t="s">
        <v>80</v>
      </c>
      <c r="AW1801" s="12" t="s">
        <v>33</v>
      </c>
      <c r="AX1801" s="12" t="s">
        <v>69</v>
      </c>
      <c r="AY1801" s="226" t="s">
        <v>189</v>
      </c>
    </row>
    <row r="1802" spans="2:51" s="12" customFormat="1" ht="13.5">
      <c r="B1802" s="215"/>
      <c r="C1802" s="216"/>
      <c r="D1802" s="217" t="s">
        <v>198</v>
      </c>
      <c r="E1802" s="218" t="s">
        <v>21</v>
      </c>
      <c r="F1802" s="219" t="s">
        <v>1275</v>
      </c>
      <c r="G1802" s="216"/>
      <c r="H1802" s="220">
        <v>22.2</v>
      </c>
      <c r="I1802" s="221"/>
      <c r="J1802" s="216"/>
      <c r="K1802" s="216"/>
      <c r="L1802" s="222"/>
      <c r="M1802" s="223"/>
      <c r="N1802" s="224"/>
      <c r="O1802" s="224"/>
      <c r="P1802" s="224"/>
      <c r="Q1802" s="224"/>
      <c r="R1802" s="224"/>
      <c r="S1802" s="224"/>
      <c r="T1802" s="225"/>
      <c r="AT1802" s="226" t="s">
        <v>198</v>
      </c>
      <c r="AU1802" s="226" t="s">
        <v>80</v>
      </c>
      <c r="AV1802" s="12" t="s">
        <v>80</v>
      </c>
      <c r="AW1802" s="12" t="s">
        <v>33</v>
      </c>
      <c r="AX1802" s="12" t="s">
        <v>69</v>
      </c>
      <c r="AY1802" s="226" t="s">
        <v>189</v>
      </c>
    </row>
    <row r="1803" spans="2:51" s="13" customFormat="1" ht="13.5">
      <c r="B1803" s="227"/>
      <c r="C1803" s="228"/>
      <c r="D1803" s="217" t="s">
        <v>198</v>
      </c>
      <c r="E1803" s="242" t="s">
        <v>21</v>
      </c>
      <c r="F1803" s="243" t="s">
        <v>200</v>
      </c>
      <c r="G1803" s="228"/>
      <c r="H1803" s="244">
        <v>68.8</v>
      </c>
      <c r="I1803" s="233"/>
      <c r="J1803" s="228"/>
      <c r="K1803" s="228"/>
      <c r="L1803" s="234"/>
      <c r="M1803" s="235"/>
      <c r="N1803" s="236"/>
      <c r="O1803" s="236"/>
      <c r="P1803" s="236"/>
      <c r="Q1803" s="236"/>
      <c r="R1803" s="236"/>
      <c r="S1803" s="236"/>
      <c r="T1803" s="237"/>
      <c r="AT1803" s="238" t="s">
        <v>198</v>
      </c>
      <c r="AU1803" s="238" t="s">
        <v>80</v>
      </c>
      <c r="AV1803" s="13" t="s">
        <v>115</v>
      </c>
      <c r="AW1803" s="13" t="s">
        <v>33</v>
      </c>
      <c r="AX1803" s="13" t="s">
        <v>69</v>
      </c>
      <c r="AY1803" s="238" t="s">
        <v>189</v>
      </c>
    </row>
    <row r="1804" spans="2:51" s="12" customFormat="1" ht="13.5">
      <c r="B1804" s="215"/>
      <c r="C1804" s="216"/>
      <c r="D1804" s="217" t="s">
        <v>198</v>
      </c>
      <c r="E1804" s="218" t="s">
        <v>21</v>
      </c>
      <c r="F1804" s="219" t="s">
        <v>1276</v>
      </c>
      <c r="G1804" s="216"/>
      <c r="H1804" s="220">
        <v>25.2</v>
      </c>
      <c r="I1804" s="221"/>
      <c r="J1804" s="216"/>
      <c r="K1804" s="216"/>
      <c r="L1804" s="222"/>
      <c r="M1804" s="223"/>
      <c r="N1804" s="224"/>
      <c r="O1804" s="224"/>
      <c r="P1804" s="224"/>
      <c r="Q1804" s="224"/>
      <c r="R1804" s="224"/>
      <c r="S1804" s="224"/>
      <c r="T1804" s="225"/>
      <c r="AT1804" s="226" t="s">
        <v>198</v>
      </c>
      <c r="AU1804" s="226" t="s">
        <v>80</v>
      </c>
      <c r="AV1804" s="12" t="s">
        <v>80</v>
      </c>
      <c r="AW1804" s="12" t="s">
        <v>33</v>
      </c>
      <c r="AX1804" s="12" t="s">
        <v>69</v>
      </c>
      <c r="AY1804" s="226" t="s">
        <v>189</v>
      </c>
    </row>
    <row r="1805" spans="2:51" s="13" customFormat="1" ht="13.5">
      <c r="B1805" s="227"/>
      <c r="C1805" s="228"/>
      <c r="D1805" s="217" t="s">
        <v>198</v>
      </c>
      <c r="E1805" s="242" t="s">
        <v>21</v>
      </c>
      <c r="F1805" s="243" t="s">
        <v>200</v>
      </c>
      <c r="G1805" s="228"/>
      <c r="H1805" s="244">
        <v>25.2</v>
      </c>
      <c r="I1805" s="233"/>
      <c r="J1805" s="228"/>
      <c r="K1805" s="228"/>
      <c r="L1805" s="234"/>
      <c r="M1805" s="235"/>
      <c r="N1805" s="236"/>
      <c r="O1805" s="236"/>
      <c r="P1805" s="236"/>
      <c r="Q1805" s="236"/>
      <c r="R1805" s="236"/>
      <c r="S1805" s="236"/>
      <c r="T1805" s="237"/>
      <c r="AT1805" s="238" t="s">
        <v>198</v>
      </c>
      <c r="AU1805" s="238" t="s">
        <v>80</v>
      </c>
      <c r="AV1805" s="13" t="s">
        <v>115</v>
      </c>
      <c r="AW1805" s="13" t="s">
        <v>33</v>
      </c>
      <c r="AX1805" s="13" t="s">
        <v>69</v>
      </c>
      <c r="AY1805" s="238" t="s">
        <v>189</v>
      </c>
    </row>
    <row r="1806" spans="2:51" s="14" customFormat="1" ht="13.5">
      <c r="B1806" s="245"/>
      <c r="C1806" s="246"/>
      <c r="D1806" s="229" t="s">
        <v>198</v>
      </c>
      <c r="E1806" s="247" t="s">
        <v>21</v>
      </c>
      <c r="F1806" s="248" t="s">
        <v>239</v>
      </c>
      <c r="G1806" s="246"/>
      <c r="H1806" s="249">
        <v>94</v>
      </c>
      <c r="I1806" s="250"/>
      <c r="J1806" s="246"/>
      <c r="K1806" s="246"/>
      <c r="L1806" s="251"/>
      <c r="M1806" s="252"/>
      <c r="N1806" s="253"/>
      <c r="O1806" s="253"/>
      <c r="P1806" s="253"/>
      <c r="Q1806" s="253"/>
      <c r="R1806" s="253"/>
      <c r="S1806" s="253"/>
      <c r="T1806" s="254"/>
      <c r="AT1806" s="255" t="s">
        <v>198</v>
      </c>
      <c r="AU1806" s="255" t="s">
        <v>80</v>
      </c>
      <c r="AV1806" s="14" t="s">
        <v>196</v>
      </c>
      <c r="AW1806" s="14" t="s">
        <v>33</v>
      </c>
      <c r="AX1806" s="14" t="s">
        <v>76</v>
      </c>
      <c r="AY1806" s="255" t="s">
        <v>189</v>
      </c>
    </row>
    <row r="1807" spans="2:65" s="1" customFormat="1" ht="22.5" customHeight="1">
      <c r="B1807" s="42"/>
      <c r="C1807" s="256" t="s">
        <v>2196</v>
      </c>
      <c r="D1807" s="256" t="s">
        <v>293</v>
      </c>
      <c r="E1807" s="257" t="s">
        <v>2197</v>
      </c>
      <c r="F1807" s="258" t="s">
        <v>2198</v>
      </c>
      <c r="G1807" s="259" t="s">
        <v>194</v>
      </c>
      <c r="H1807" s="260">
        <v>103.4</v>
      </c>
      <c r="I1807" s="261"/>
      <c r="J1807" s="262">
        <f>ROUND(I1807*H1807,2)</f>
        <v>0</v>
      </c>
      <c r="K1807" s="258" t="s">
        <v>21</v>
      </c>
      <c r="L1807" s="263"/>
      <c r="M1807" s="264" t="s">
        <v>21</v>
      </c>
      <c r="N1807" s="265" t="s">
        <v>40</v>
      </c>
      <c r="O1807" s="43"/>
      <c r="P1807" s="212">
        <f>O1807*H1807</f>
        <v>0</v>
      </c>
      <c r="Q1807" s="212">
        <v>0.00195</v>
      </c>
      <c r="R1807" s="212">
        <f>Q1807*H1807</f>
        <v>0.20163</v>
      </c>
      <c r="S1807" s="212">
        <v>0</v>
      </c>
      <c r="T1807" s="213">
        <f>S1807*H1807</f>
        <v>0</v>
      </c>
      <c r="AR1807" s="25" t="s">
        <v>355</v>
      </c>
      <c r="AT1807" s="25" t="s">
        <v>293</v>
      </c>
      <c r="AU1807" s="25" t="s">
        <v>80</v>
      </c>
      <c r="AY1807" s="25" t="s">
        <v>189</v>
      </c>
      <c r="BE1807" s="214">
        <f>IF(N1807="základní",J1807,0)</f>
        <v>0</v>
      </c>
      <c r="BF1807" s="214">
        <f>IF(N1807="snížená",J1807,0)</f>
        <v>0</v>
      </c>
      <c r="BG1807" s="214">
        <f>IF(N1807="zákl. přenesená",J1807,0)</f>
        <v>0</v>
      </c>
      <c r="BH1807" s="214">
        <f>IF(N1807="sníž. přenesená",J1807,0)</f>
        <v>0</v>
      </c>
      <c r="BI1807" s="214">
        <f>IF(N1807="nulová",J1807,0)</f>
        <v>0</v>
      </c>
      <c r="BJ1807" s="25" t="s">
        <v>76</v>
      </c>
      <c r="BK1807" s="214">
        <f>ROUND(I1807*H1807,2)</f>
        <v>0</v>
      </c>
      <c r="BL1807" s="25" t="s">
        <v>271</v>
      </c>
      <c r="BM1807" s="25" t="s">
        <v>2199</v>
      </c>
    </row>
    <row r="1808" spans="2:51" s="12" customFormat="1" ht="13.5">
      <c r="B1808" s="215"/>
      <c r="C1808" s="216"/>
      <c r="D1808" s="217" t="s">
        <v>198</v>
      </c>
      <c r="E1808" s="218" t="s">
        <v>21</v>
      </c>
      <c r="F1808" s="219" t="s">
        <v>1335</v>
      </c>
      <c r="G1808" s="216"/>
      <c r="H1808" s="220">
        <v>94</v>
      </c>
      <c r="I1808" s="221"/>
      <c r="J1808" s="216"/>
      <c r="K1808" s="216"/>
      <c r="L1808" s="222"/>
      <c r="M1808" s="223"/>
      <c r="N1808" s="224"/>
      <c r="O1808" s="224"/>
      <c r="P1808" s="224"/>
      <c r="Q1808" s="224"/>
      <c r="R1808" s="224"/>
      <c r="S1808" s="224"/>
      <c r="T1808" s="225"/>
      <c r="AT1808" s="226" t="s">
        <v>198</v>
      </c>
      <c r="AU1808" s="226" t="s">
        <v>80</v>
      </c>
      <c r="AV1808" s="12" t="s">
        <v>80</v>
      </c>
      <c r="AW1808" s="12" t="s">
        <v>33</v>
      </c>
      <c r="AX1808" s="12" t="s">
        <v>69</v>
      </c>
      <c r="AY1808" s="226" t="s">
        <v>189</v>
      </c>
    </row>
    <row r="1809" spans="2:51" s="12" customFormat="1" ht="13.5">
      <c r="B1809" s="215"/>
      <c r="C1809" s="216"/>
      <c r="D1809" s="229" t="s">
        <v>198</v>
      </c>
      <c r="E1809" s="239" t="s">
        <v>21</v>
      </c>
      <c r="F1809" s="240" t="s">
        <v>2200</v>
      </c>
      <c r="G1809" s="216"/>
      <c r="H1809" s="241">
        <v>103.4</v>
      </c>
      <c r="I1809" s="221"/>
      <c r="J1809" s="216"/>
      <c r="K1809" s="216"/>
      <c r="L1809" s="222"/>
      <c r="M1809" s="223"/>
      <c r="N1809" s="224"/>
      <c r="O1809" s="224"/>
      <c r="P1809" s="224"/>
      <c r="Q1809" s="224"/>
      <c r="R1809" s="224"/>
      <c r="S1809" s="224"/>
      <c r="T1809" s="225"/>
      <c r="AT1809" s="226" t="s">
        <v>198</v>
      </c>
      <c r="AU1809" s="226" t="s">
        <v>80</v>
      </c>
      <c r="AV1809" s="12" t="s">
        <v>80</v>
      </c>
      <c r="AW1809" s="12" t="s">
        <v>33</v>
      </c>
      <c r="AX1809" s="12" t="s">
        <v>76</v>
      </c>
      <c r="AY1809" s="226" t="s">
        <v>189</v>
      </c>
    </row>
    <row r="1810" spans="2:65" s="1" customFormat="1" ht="22.5" customHeight="1">
      <c r="B1810" s="42"/>
      <c r="C1810" s="203" t="s">
        <v>2201</v>
      </c>
      <c r="D1810" s="203" t="s">
        <v>191</v>
      </c>
      <c r="E1810" s="204" t="s">
        <v>2202</v>
      </c>
      <c r="F1810" s="205" t="s">
        <v>2203</v>
      </c>
      <c r="G1810" s="206" t="s">
        <v>194</v>
      </c>
      <c r="H1810" s="207">
        <v>333.9</v>
      </c>
      <c r="I1810" s="208"/>
      <c r="J1810" s="209">
        <f>ROUND(I1810*H1810,2)</f>
        <v>0</v>
      </c>
      <c r="K1810" s="205" t="s">
        <v>195</v>
      </c>
      <c r="L1810" s="62"/>
      <c r="M1810" s="210" t="s">
        <v>21</v>
      </c>
      <c r="N1810" s="211" t="s">
        <v>40</v>
      </c>
      <c r="O1810" s="43"/>
      <c r="P1810" s="212">
        <f>O1810*H1810</f>
        <v>0</v>
      </c>
      <c r="Q1810" s="212">
        <v>0.0003</v>
      </c>
      <c r="R1810" s="212">
        <f>Q1810*H1810</f>
        <v>0.10016999999999998</v>
      </c>
      <c r="S1810" s="212">
        <v>0</v>
      </c>
      <c r="T1810" s="213">
        <f>S1810*H1810</f>
        <v>0</v>
      </c>
      <c r="AR1810" s="25" t="s">
        <v>271</v>
      </c>
      <c r="AT1810" s="25" t="s">
        <v>191</v>
      </c>
      <c r="AU1810" s="25" t="s">
        <v>80</v>
      </c>
      <c r="AY1810" s="25" t="s">
        <v>189</v>
      </c>
      <c r="BE1810" s="214">
        <f>IF(N1810="základní",J1810,0)</f>
        <v>0</v>
      </c>
      <c r="BF1810" s="214">
        <f>IF(N1810="snížená",J1810,0)</f>
        <v>0</v>
      </c>
      <c r="BG1810" s="214">
        <f>IF(N1810="zákl. přenesená",J1810,0)</f>
        <v>0</v>
      </c>
      <c r="BH1810" s="214">
        <f>IF(N1810="sníž. přenesená",J1810,0)</f>
        <v>0</v>
      </c>
      <c r="BI1810" s="214">
        <f>IF(N1810="nulová",J1810,0)</f>
        <v>0</v>
      </c>
      <c r="BJ1810" s="25" t="s">
        <v>76</v>
      </c>
      <c r="BK1810" s="214">
        <f>ROUND(I1810*H1810,2)</f>
        <v>0</v>
      </c>
      <c r="BL1810" s="25" t="s">
        <v>271</v>
      </c>
      <c r="BM1810" s="25" t="s">
        <v>2204</v>
      </c>
    </row>
    <row r="1811" spans="2:51" s="15" customFormat="1" ht="13.5">
      <c r="B1811" s="283"/>
      <c r="C1811" s="284"/>
      <c r="D1811" s="217" t="s">
        <v>198</v>
      </c>
      <c r="E1811" s="285" t="s">
        <v>21</v>
      </c>
      <c r="F1811" s="286" t="s">
        <v>1277</v>
      </c>
      <c r="G1811" s="284"/>
      <c r="H1811" s="287" t="s">
        <v>21</v>
      </c>
      <c r="I1811" s="288"/>
      <c r="J1811" s="284"/>
      <c r="K1811" s="284"/>
      <c r="L1811" s="289"/>
      <c r="M1811" s="290"/>
      <c r="N1811" s="291"/>
      <c r="O1811" s="291"/>
      <c r="P1811" s="291"/>
      <c r="Q1811" s="291"/>
      <c r="R1811" s="291"/>
      <c r="S1811" s="291"/>
      <c r="T1811" s="292"/>
      <c r="AT1811" s="293" t="s">
        <v>198</v>
      </c>
      <c r="AU1811" s="293" t="s">
        <v>80</v>
      </c>
      <c r="AV1811" s="15" t="s">
        <v>76</v>
      </c>
      <c r="AW1811" s="15" t="s">
        <v>33</v>
      </c>
      <c r="AX1811" s="15" t="s">
        <v>69</v>
      </c>
      <c r="AY1811" s="293" t="s">
        <v>189</v>
      </c>
    </row>
    <row r="1812" spans="2:51" s="12" customFormat="1" ht="13.5">
      <c r="B1812" s="215"/>
      <c r="C1812" s="216"/>
      <c r="D1812" s="217" t="s">
        <v>198</v>
      </c>
      <c r="E1812" s="218" t="s">
        <v>21</v>
      </c>
      <c r="F1812" s="219" t="s">
        <v>1278</v>
      </c>
      <c r="G1812" s="216"/>
      <c r="H1812" s="220">
        <v>24.2</v>
      </c>
      <c r="I1812" s="221"/>
      <c r="J1812" s="216"/>
      <c r="K1812" s="216"/>
      <c r="L1812" s="222"/>
      <c r="M1812" s="223"/>
      <c r="N1812" s="224"/>
      <c r="O1812" s="224"/>
      <c r="P1812" s="224"/>
      <c r="Q1812" s="224"/>
      <c r="R1812" s="224"/>
      <c r="S1812" s="224"/>
      <c r="T1812" s="225"/>
      <c r="AT1812" s="226" t="s">
        <v>198</v>
      </c>
      <c r="AU1812" s="226" t="s">
        <v>80</v>
      </c>
      <c r="AV1812" s="12" t="s">
        <v>80</v>
      </c>
      <c r="AW1812" s="12" t="s">
        <v>33</v>
      </c>
      <c r="AX1812" s="12" t="s">
        <v>69</v>
      </c>
      <c r="AY1812" s="226" t="s">
        <v>189</v>
      </c>
    </row>
    <row r="1813" spans="2:51" s="12" customFormat="1" ht="13.5">
      <c r="B1813" s="215"/>
      <c r="C1813" s="216"/>
      <c r="D1813" s="217" t="s">
        <v>198</v>
      </c>
      <c r="E1813" s="218" t="s">
        <v>21</v>
      </c>
      <c r="F1813" s="219" t="s">
        <v>1279</v>
      </c>
      <c r="G1813" s="216"/>
      <c r="H1813" s="220">
        <v>11.7</v>
      </c>
      <c r="I1813" s="221"/>
      <c r="J1813" s="216"/>
      <c r="K1813" s="216"/>
      <c r="L1813" s="222"/>
      <c r="M1813" s="223"/>
      <c r="N1813" s="224"/>
      <c r="O1813" s="224"/>
      <c r="P1813" s="224"/>
      <c r="Q1813" s="224"/>
      <c r="R1813" s="224"/>
      <c r="S1813" s="224"/>
      <c r="T1813" s="225"/>
      <c r="AT1813" s="226" t="s">
        <v>198</v>
      </c>
      <c r="AU1813" s="226" t="s">
        <v>80</v>
      </c>
      <c r="AV1813" s="12" t="s">
        <v>80</v>
      </c>
      <c r="AW1813" s="12" t="s">
        <v>33</v>
      </c>
      <c r="AX1813" s="12" t="s">
        <v>69</v>
      </c>
      <c r="AY1813" s="226" t="s">
        <v>189</v>
      </c>
    </row>
    <row r="1814" spans="2:51" s="12" customFormat="1" ht="13.5">
      <c r="B1814" s="215"/>
      <c r="C1814" s="216"/>
      <c r="D1814" s="217" t="s">
        <v>198</v>
      </c>
      <c r="E1814" s="218" t="s">
        <v>21</v>
      </c>
      <c r="F1814" s="219" t="s">
        <v>1280</v>
      </c>
      <c r="G1814" s="216"/>
      <c r="H1814" s="220">
        <v>10.5</v>
      </c>
      <c r="I1814" s="221"/>
      <c r="J1814" s="216"/>
      <c r="K1814" s="216"/>
      <c r="L1814" s="222"/>
      <c r="M1814" s="223"/>
      <c r="N1814" s="224"/>
      <c r="O1814" s="224"/>
      <c r="P1814" s="224"/>
      <c r="Q1814" s="224"/>
      <c r="R1814" s="224"/>
      <c r="S1814" s="224"/>
      <c r="T1814" s="225"/>
      <c r="AT1814" s="226" t="s">
        <v>198</v>
      </c>
      <c r="AU1814" s="226" t="s">
        <v>80</v>
      </c>
      <c r="AV1814" s="12" t="s">
        <v>80</v>
      </c>
      <c r="AW1814" s="12" t="s">
        <v>33</v>
      </c>
      <c r="AX1814" s="12" t="s">
        <v>69</v>
      </c>
      <c r="AY1814" s="226" t="s">
        <v>189</v>
      </c>
    </row>
    <row r="1815" spans="2:51" s="12" customFormat="1" ht="13.5">
      <c r="B1815" s="215"/>
      <c r="C1815" s="216"/>
      <c r="D1815" s="217" t="s">
        <v>198</v>
      </c>
      <c r="E1815" s="218" t="s">
        <v>21</v>
      </c>
      <c r="F1815" s="219" t="s">
        <v>1281</v>
      </c>
      <c r="G1815" s="216"/>
      <c r="H1815" s="220">
        <v>10.6</v>
      </c>
      <c r="I1815" s="221"/>
      <c r="J1815" s="216"/>
      <c r="K1815" s="216"/>
      <c r="L1815" s="222"/>
      <c r="M1815" s="223"/>
      <c r="N1815" s="224"/>
      <c r="O1815" s="224"/>
      <c r="P1815" s="224"/>
      <c r="Q1815" s="224"/>
      <c r="R1815" s="224"/>
      <c r="S1815" s="224"/>
      <c r="T1815" s="225"/>
      <c r="AT1815" s="226" t="s">
        <v>198</v>
      </c>
      <c r="AU1815" s="226" t="s">
        <v>80</v>
      </c>
      <c r="AV1815" s="12" t="s">
        <v>80</v>
      </c>
      <c r="AW1815" s="12" t="s">
        <v>33</v>
      </c>
      <c r="AX1815" s="12" t="s">
        <v>69</v>
      </c>
      <c r="AY1815" s="226" t="s">
        <v>189</v>
      </c>
    </row>
    <row r="1816" spans="2:51" s="12" customFormat="1" ht="13.5">
      <c r="B1816" s="215"/>
      <c r="C1816" s="216"/>
      <c r="D1816" s="217" t="s">
        <v>198</v>
      </c>
      <c r="E1816" s="218" t="s">
        <v>21</v>
      </c>
      <c r="F1816" s="219" t="s">
        <v>1282</v>
      </c>
      <c r="G1816" s="216"/>
      <c r="H1816" s="220">
        <v>18.3</v>
      </c>
      <c r="I1816" s="221"/>
      <c r="J1816" s="216"/>
      <c r="K1816" s="216"/>
      <c r="L1816" s="222"/>
      <c r="M1816" s="223"/>
      <c r="N1816" s="224"/>
      <c r="O1816" s="224"/>
      <c r="P1816" s="224"/>
      <c r="Q1816" s="224"/>
      <c r="R1816" s="224"/>
      <c r="S1816" s="224"/>
      <c r="T1816" s="225"/>
      <c r="AT1816" s="226" t="s">
        <v>198</v>
      </c>
      <c r="AU1816" s="226" t="s">
        <v>80</v>
      </c>
      <c r="AV1816" s="12" t="s">
        <v>80</v>
      </c>
      <c r="AW1816" s="12" t="s">
        <v>33</v>
      </c>
      <c r="AX1816" s="12" t="s">
        <v>69</v>
      </c>
      <c r="AY1816" s="226" t="s">
        <v>189</v>
      </c>
    </row>
    <row r="1817" spans="2:51" s="12" customFormat="1" ht="13.5">
      <c r="B1817" s="215"/>
      <c r="C1817" s="216"/>
      <c r="D1817" s="217" t="s">
        <v>198</v>
      </c>
      <c r="E1817" s="218" t="s">
        <v>21</v>
      </c>
      <c r="F1817" s="219" t="s">
        <v>1000</v>
      </c>
      <c r="G1817" s="216"/>
      <c r="H1817" s="220">
        <v>2.7</v>
      </c>
      <c r="I1817" s="221"/>
      <c r="J1817" s="216"/>
      <c r="K1817" s="216"/>
      <c r="L1817" s="222"/>
      <c r="M1817" s="223"/>
      <c r="N1817" s="224"/>
      <c r="O1817" s="224"/>
      <c r="P1817" s="224"/>
      <c r="Q1817" s="224"/>
      <c r="R1817" s="224"/>
      <c r="S1817" s="224"/>
      <c r="T1817" s="225"/>
      <c r="AT1817" s="226" t="s">
        <v>198</v>
      </c>
      <c r="AU1817" s="226" t="s">
        <v>80</v>
      </c>
      <c r="AV1817" s="12" t="s">
        <v>80</v>
      </c>
      <c r="AW1817" s="12" t="s">
        <v>33</v>
      </c>
      <c r="AX1817" s="12" t="s">
        <v>69</v>
      </c>
      <c r="AY1817" s="226" t="s">
        <v>189</v>
      </c>
    </row>
    <row r="1818" spans="2:51" s="13" customFormat="1" ht="13.5">
      <c r="B1818" s="227"/>
      <c r="C1818" s="228"/>
      <c r="D1818" s="217" t="s">
        <v>198</v>
      </c>
      <c r="E1818" s="242" t="s">
        <v>21</v>
      </c>
      <c r="F1818" s="243" t="s">
        <v>200</v>
      </c>
      <c r="G1818" s="228"/>
      <c r="H1818" s="244">
        <v>78</v>
      </c>
      <c r="I1818" s="233"/>
      <c r="J1818" s="228"/>
      <c r="K1818" s="228"/>
      <c r="L1818" s="234"/>
      <c r="M1818" s="235"/>
      <c r="N1818" s="236"/>
      <c r="O1818" s="236"/>
      <c r="P1818" s="236"/>
      <c r="Q1818" s="236"/>
      <c r="R1818" s="236"/>
      <c r="S1818" s="236"/>
      <c r="T1818" s="237"/>
      <c r="AT1818" s="238" t="s">
        <v>198</v>
      </c>
      <c r="AU1818" s="238" t="s">
        <v>80</v>
      </c>
      <c r="AV1818" s="13" t="s">
        <v>115</v>
      </c>
      <c r="AW1818" s="13" t="s">
        <v>33</v>
      </c>
      <c r="AX1818" s="13" t="s">
        <v>69</v>
      </c>
      <c r="AY1818" s="238" t="s">
        <v>189</v>
      </c>
    </row>
    <row r="1819" spans="2:51" s="12" customFormat="1" ht="13.5">
      <c r="B1819" s="215"/>
      <c r="C1819" s="216"/>
      <c r="D1819" s="217" t="s">
        <v>198</v>
      </c>
      <c r="E1819" s="218" t="s">
        <v>21</v>
      </c>
      <c r="F1819" s="219" t="s">
        <v>1283</v>
      </c>
      <c r="G1819" s="216"/>
      <c r="H1819" s="220">
        <v>24.2</v>
      </c>
      <c r="I1819" s="221"/>
      <c r="J1819" s="216"/>
      <c r="K1819" s="216"/>
      <c r="L1819" s="222"/>
      <c r="M1819" s="223"/>
      <c r="N1819" s="224"/>
      <c r="O1819" s="224"/>
      <c r="P1819" s="224"/>
      <c r="Q1819" s="224"/>
      <c r="R1819" s="224"/>
      <c r="S1819" s="224"/>
      <c r="T1819" s="225"/>
      <c r="AT1819" s="226" t="s">
        <v>198</v>
      </c>
      <c r="AU1819" s="226" t="s">
        <v>80</v>
      </c>
      <c r="AV1819" s="12" t="s">
        <v>80</v>
      </c>
      <c r="AW1819" s="12" t="s">
        <v>33</v>
      </c>
      <c r="AX1819" s="12" t="s">
        <v>69</v>
      </c>
      <c r="AY1819" s="226" t="s">
        <v>189</v>
      </c>
    </row>
    <row r="1820" spans="2:51" s="12" customFormat="1" ht="13.5">
      <c r="B1820" s="215"/>
      <c r="C1820" s="216"/>
      <c r="D1820" s="217" t="s">
        <v>198</v>
      </c>
      <c r="E1820" s="218" t="s">
        <v>21</v>
      </c>
      <c r="F1820" s="219" t="s">
        <v>1284</v>
      </c>
      <c r="G1820" s="216"/>
      <c r="H1820" s="220">
        <v>24.7</v>
      </c>
      <c r="I1820" s="221"/>
      <c r="J1820" s="216"/>
      <c r="K1820" s="216"/>
      <c r="L1820" s="222"/>
      <c r="M1820" s="223"/>
      <c r="N1820" s="224"/>
      <c r="O1820" s="224"/>
      <c r="P1820" s="224"/>
      <c r="Q1820" s="224"/>
      <c r="R1820" s="224"/>
      <c r="S1820" s="224"/>
      <c r="T1820" s="225"/>
      <c r="AT1820" s="226" t="s">
        <v>198</v>
      </c>
      <c r="AU1820" s="226" t="s">
        <v>80</v>
      </c>
      <c r="AV1820" s="12" t="s">
        <v>80</v>
      </c>
      <c r="AW1820" s="12" t="s">
        <v>33</v>
      </c>
      <c r="AX1820" s="12" t="s">
        <v>69</v>
      </c>
      <c r="AY1820" s="226" t="s">
        <v>189</v>
      </c>
    </row>
    <row r="1821" spans="2:51" s="12" customFormat="1" ht="13.5">
      <c r="B1821" s="215"/>
      <c r="C1821" s="216"/>
      <c r="D1821" s="217" t="s">
        <v>198</v>
      </c>
      <c r="E1821" s="218" t="s">
        <v>21</v>
      </c>
      <c r="F1821" s="219" t="s">
        <v>1285</v>
      </c>
      <c r="G1821" s="216"/>
      <c r="H1821" s="220">
        <v>24.9</v>
      </c>
      <c r="I1821" s="221"/>
      <c r="J1821" s="216"/>
      <c r="K1821" s="216"/>
      <c r="L1821" s="222"/>
      <c r="M1821" s="223"/>
      <c r="N1821" s="224"/>
      <c r="O1821" s="224"/>
      <c r="P1821" s="224"/>
      <c r="Q1821" s="224"/>
      <c r="R1821" s="224"/>
      <c r="S1821" s="224"/>
      <c r="T1821" s="225"/>
      <c r="AT1821" s="226" t="s">
        <v>198</v>
      </c>
      <c r="AU1821" s="226" t="s">
        <v>80</v>
      </c>
      <c r="AV1821" s="12" t="s">
        <v>80</v>
      </c>
      <c r="AW1821" s="12" t="s">
        <v>33</v>
      </c>
      <c r="AX1821" s="12" t="s">
        <v>69</v>
      </c>
      <c r="AY1821" s="226" t="s">
        <v>189</v>
      </c>
    </row>
    <row r="1822" spans="2:51" s="12" customFormat="1" ht="13.5">
      <c r="B1822" s="215"/>
      <c r="C1822" s="216"/>
      <c r="D1822" s="217" t="s">
        <v>198</v>
      </c>
      <c r="E1822" s="218" t="s">
        <v>21</v>
      </c>
      <c r="F1822" s="219" t="s">
        <v>1286</v>
      </c>
      <c r="G1822" s="216"/>
      <c r="H1822" s="220">
        <v>6.8</v>
      </c>
      <c r="I1822" s="221"/>
      <c r="J1822" s="216"/>
      <c r="K1822" s="216"/>
      <c r="L1822" s="222"/>
      <c r="M1822" s="223"/>
      <c r="N1822" s="224"/>
      <c r="O1822" s="224"/>
      <c r="P1822" s="224"/>
      <c r="Q1822" s="224"/>
      <c r="R1822" s="224"/>
      <c r="S1822" s="224"/>
      <c r="T1822" s="225"/>
      <c r="AT1822" s="226" t="s">
        <v>198</v>
      </c>
      <c r="AU1822" s="226" t="s">
        <v>80</v>
      </c>
      <c r="AV1822" s="12" t="s">
        <v>80</v>
      </c>
      <c r="AW1822" s="12" t="s">
        <v>33</v>
      </c>
      <c r="AX1822" s="12" t="s">
        <v>69</v>
      </c>
      <c r="AY1822" s="226" t="s">
        <v>189</v>
      </c>
    </row>
    <row r="1823" spans="2:51" s="12" customFormat="1" ht="13.5">
      <c r="B1823" s="215"/>
      <c r="C1823" s="216"/>
      <c r="D1823" s="217" t="s">
        <v>198</v>
      </c>
      <c r="E1823" s="218" t="s">
        <v>21</v>
      </c>
      <c r="F1823" s="219" t="s">
        <v>1287</v>
      </c>
      <c r="G1823" s="216"/>
      <c r="H1823" s="220">
        <v>13.9</v>
      </c>
      <c r="I1823" s="221"/>
      <c r="J1823" s="216"/>
      <c r="K1823" s="216"/>
      <c r="L1823" s="222"/>
      <c r="M1823" s="223"/>
      <c r="N1823" s="224"/>
      <c r="O1823" s="224"/>
      <c r="P1823" s="224"/>
      <c r="Q1823" s="224"/>
      <c r="R1823" s="224"/>
      <c r="S1823" s="224"/>
      <c r="T1823" s="225"/>
      <c r="AT1823" s="226" t="s">
        <v>198</v>
      </c>
      <c r="AU1823" s="226" t="s">
        <v>80</v>
      </c>
      <c r="AV1823" s="12" t="s">
        <v>80</v>
      </c>
      <c r="AW1823" s="12" t="s">
        <v>33</v>
      </c>
      <c r="AX1823" s="12" t="s">
        <v>69</v>
      </c>
      <c r="AY1823" s="226" t="s">
        <v>189</v>
      </c>
    </row>
    <row r="1824" spans="2:51" s="12" customFormat="1" ht="13.5">
      <c r="B1824" s="215"/>
      <c r="C1824" s="216"/>
      <c r="D1824" s="217" t="s">
        <v>198</v>
      </c>
      <c r="E1824" s="218" t="s">
        <v>21</v>
      </c>
      <c r="F1824" s="219" t="s">
        <v>1288</v>
      </c>
      <c r="G1824" s="216"/>
      <c r="H1824" s="220">
        <v>19.6</v>
      </c>
      <c r="I1824" s="221"/>
      <c r="J1824" s="216"/>
      <c r="K1824" s="216"/>
      <c r="L1824" s="222"/>
      <c r="M1824" s="223"/>
      <c r="N1824" s="224"/>
      <c r="O1824" s="224"/>
      <c r="P1824" s="224"/>
      <c r="Q1824" s="224"/>
      <c r="R1824" s="224"/>
      <c r="S1824" s="224"/>
      <c r="T1824" s="225"/>
      <c r="AT1824" s="226" t="s">
        <v>198</v>
      </c>
      <c r="AU1824" s="226" t="s">
        <v>80</v>
      </c>
      <c r="AV1824" s="12" t="s">
        <v>80</v>
      </c>
      <c r="AW1824" s="12" t="s">
        <v>33</v>
      </c>
      <c r="AX1824" s="12" t="s">
        <v>69</v>
      </c>
      <c r="AY1824" s="226" t="s">
        <v>189</v>
      </c>
    </row>
    <row r="1825" spans="2:51" s="12" customFormat="1" ht="13.5">
      <c r="B1825" s="215"/>
      <c r="C1825" s="216"/>
      <c r="D1825" s="217" t="s">
        <v>198</v>
      </c>
      <c r="E1825" s="218" t="s">
        <v>21</v>
      </c>
      <c r="F1825" s="219" t="s">
        <v>1289</v>
      </c>
      <c r="G1825" s="216"/>
      <c r="H1825" s="220">
        <v>30.1</v>
      </c>
      <c r="I1825" s="221"/>
      <c r="J1825" s="216"/>
      <c r="K1825" s="216"/>
      <c r="L1825" s="222"/>
      <c r="M1825" s="223"/>
      <c r="N1825" s="224"/>
      <c r="O1825" s="224"/>
      <c r="P1825" s="224"/>
      <c r="Q1825" s="224"/>
      <c r="R1825" s="224"/>
      <c r="S1825" s="224"/>
      <c r="T1825" s="225"/>
      <c r="AT1825" s="226" t="s">
        <v>198</v>
      </c>
      <c r="AU1825" s="226" t="s">
        <v>80</v>
      </c>
      <c r="AV1825" s="12" t="s">
        <v>80</v>
      </c>
      <c r="AW1825" s="12" t="s">
        <v>33</v>
      </c>
      <c r="AX1825" s="12" t="s">
        <v>69</v>
      </c>
      <c r="AY1825" s="226" t="s">
        <v>189</v>
      </c>
    </row>
    <row r="1826" spans="2:51" s="12" customFormat="1" ht="13.5">
      <c r="B1826" s="215"/>
      <c r="C1826" s="216"/>
      <c r="D1826" s="217" t="s">
        <v>198</v>
      </c>
      <c r="E1826" s="218" t="s">
        <v>21</v>
      </c>
      <c r="F1826" s="219" t="s">
        <v>1290</v>
      </c>
      <c r="G1826" s="216"/>
      <c r="H1826" s="220">
        <v>62.5</v>
      </c>
      <c r="I1826" s="221"/>
      <c r="J1826" s="216"/>
      <c r="K1826" s="216"/>
      <c r="L1826" s="222"/>
      <c r="M1826" s="223"/>
      <c r="N1826" s="224"/>
      <c r="O1826" s="224"/>
      <c r="P1826" s="224"/>
      <c r="Q1826" s="224"/>
      <c r="R1826" s="224"/>
      <c r="S1826" s="224"/>
      <c r="T1826" s="225"/>
      <c r="AT1826" s="226" t="s">
        <v>198</v>
      </c>
      <c r="AU1826" s="226" t="s">
        <v>80</v>
      </c>
      <c r="AV1826" s="12" t="s">
        <v>80</v>
      </c>
      <c r="AW1826" s="12" t="s">
        <v>33</v>
      </c>
      <c r="AX1826" s="12" t="s">
        <v>69</v>
      </c>
      <c r="AY1826" s="226" t="s">
        <v>189</v>
      </c>
    </row>
    <row r="1827" spans="2:51" s="12" customFormat="1" ht="13.5">
      <c r="B1827" s="215"/>
      <c r="C1827" s="216"/>
      <c r="D1827" s="217" t="s">
        <v>198</v>
      </c>
      <c r="E1827" s="218" t="s">
        <v>21</v>
      </c>
      <c r="F1827" s="219" t="s">
        <v>1291</v>
      </c>
      <c r="G1827" s="216"/>
      <c r="H1827" s="220">
        <v>29.2</v>
      </c>
      <c r="I1827" s="221"/>
      <c r="J1827" s="216"/>
      <c r="K1827" s="216"/>
      <c r="L1827" s="222"/>
      <c r="M1827" s="223"/>
      <c r="N1827" s="224"/>
      <c r="O1827" s="224"/>
      <c r="P1827" s="224"/>
      <c r="Q1827" s="224"/>
      <c r="R1827" s="224"/>
      <c r="S1827" s="224"/>
      <c r="T1827" s="225"/>
      <c r="AT1827" s="226" t="s">
        <v>198</v>
      </c>
      <c r="AU1827" s="226" t="s">
        <v>80</v>
      </c>
      <c r="AV1827" s="12" t="s">
        <v>80</v>
      </c>
      <c r="AW1827" s="12" t="s">
        <v>33</v>
      </c>
      <c r="AX1827" s="12" t="s">
        <v>69</v>
      </c>
      <c r="AY1827" s="226" t="s">
        <v>189</v>
      </c>
    </row>
    <row r="1828" spans="2:51" s="12" customFormat="1" ht="13.5">
      <c r="B1828" s="215"/>
      <c r="C1828" s="216"/>
      <c r="D1828" s="217" t="s">
        <v>198</v>
      </c>
      <c r="E1828" s="218" t="s">
        <v>21</v>
      </c>
      <c r="F1828" s="219" t="s">
        <v>1292</v>
      </c>
      <c r="G1828" s="216"/>
      <c r="H1828" s="220">
        <v>20</v>
      </c>
      <c r="I1828" s="221"/>
      <c r="J1828" s="216"/>
      <c r="K1828" s="216"/>
      <c r="L1828" s="222"/>
      <c r="M1828" s="223"/>
      <c r="N1828" s="224"/>
      <c r="O1828" s="224"/>
      <c r="P1828" s="224"/>
      <c r="Q1828" s="224"/>
      <c r="R1828" s="224"/>
      <c r="S1828" s="224"/>
      <c r="T1828" s="225"/>
      <c r="AT1828" s="226" t="s">
        <v>198</v>
      </c>
      <c r="AU1828" s="226" t="s">
        <v>80</v>
      </c>
      <c r="AV1828" s="12" t="s">
        <v>80</v>
      </c>
      <c r="AW1828" s="12" t="s">
        <v>33</v>
      </c>
      <c r="AX1828" s="12" t="s">
        <v>69</v>
      </c>
      <c r="AY1828" s="226" t="s">
        <v>189</v>
      </c>
    </row>
    <row r="1829" spans="2:51" s="13" customFormat="1" ht="13.5">
      <c r="B1829" s="227"/>
      <c r="C1829" s="228"/>
      <c r="D1829" s="217" t="s">
        <v>198</v>
      </c>
      <c r="E1829" s="242" t="s">
        <v>21</v>
      </c>
      <c r="F1829" s="243" t="s">
        <v>200</v>
      </c>
      <c r="G1829" s="228"/>
      <c r="H1829" s="244">
        <v>255.9</v>
      </c>
      <c r="I1829" s="233"/>
      <c r="J1829" s="228"/>
      <c r="K1829" s="228"/>
      <c r="L1829" s="234"/>
      <c r="M1829" s="235"/>
      <c r="N1829" s="236"/>
      <c r="O1829" s="236"/>
      <c r="P1829" s="236"/>
      <c r="Q1829" s="236"/>
      <c r="R1829" s="236"/>
      <c r="S1829" s="236"/>
      <c r="T1829" s="237"/>
      <c r="AT1829" s="238" t="s">
        <v>198</v>
      </c>
      <c r="AU1829" s="238" t="s">
        <v>80</v>
      </c>
      <c r="AV1829" s="13" t="s">
        <v>115</v>
      </c>
      <c r="AW1829" s="13" t="s">
        <v>33</v>
      </c>
      <c r="AX1829" s="13" t="s">
        <v>69</v>
      </c>
      <c r="AY1829" s="238" t="s">
        <v>189</v>
      </c>
    </row>
    <row r="1830" spans="2:51" s="14" customFormat="1" ht="13.5">
      <c r="B1830" s="245"/>
      <c r="C1830" s="246"/>
      <c r="D1830" s="229" t="s">
        <v>198</v>
      </c>
      <c r="E1830" s="247" t="s">
        <v>21</v>
      </c>
      <c r="F1830" s="248" t="s">
        <v>239</v>
      </c>
      <c r="G1830" s="246"/>
      <c r="H1830" s="249">
        <v>333.9</v>
      </c>
      <c r="I1830" s="250"/>
      <c r="J1830" s="246"/>
      <c r="K1830" s="246"/>
      <c r="L1830" s="251"/>
      <c r="M1830" s="252"/>
      <c r="N1830" s="253"/>
      <c r="O1830" s="253"/>
      <c r="P1830" s="253"/>
      <c r="Q1830" s="253"/>
      <c r="R1830" s="253"/>
      <c r="S1830" s="253"/>
      <c r="T1830" s="254"/>
      <c r="AT1830" s="255" t="s">
        <v>198</v>
      </c>
      <c r="AU1830" s="255" t="s">
        <v>80</v>
      </c>
      <c r="AV1830" s="14" t="s">
        <v>196</v>
      </c>
      <c r="AW1830" s="14" t="s">
        <v>33</v>
      </c>
      <c r="AX1830" s="14" t="s">
        <v>76</v>
      </c>
      <c r="AY1830" s="255" t="s">
        <v>189</v>
      </c>
    </row>
    <row r="1831" spans="2:65" s="1" customFormat="1" ht="22.5" customHeight="1">
      <c r="B1831" s="42"/>
      <c r="C1831" s="256" t="s">
        <v>2205</v>
      </c>
      <c r="D1831" s="256" t="s">
        <v>293</v>
      </c>
      <c r="E1831" s="257" t="s">
        <v>2206</v>
      </c>
      <c r="F1831" s="258" t="s">
        <v>2207</v>
      </c>
      <c r="G1831" s="259" t="s">
        <v>194</v>
      </c>
      <c r="H1831" s="260">
        <v>337.239</v>
      </c>
      <c r="I1831" s="261"/>
      <c r="J1831" s="262">
        <f>ROUND(I1831*H1831,2)</f>
        <v>0</v>
      </c>
      <c r="K1831" s="258" t="s">
        <v>195</v>
      </c>
      <c r="L1831" s="263"/>
      <c r="M1831" s="264" t="s">
        <v>21</v>
      </c>
      <c r="N1831" s="265" t="s">
        <v>40</v>
      </c>
      <c r="O1831" s="43"/>
      <c r="P1831" s="212">
        <f>O1831*H1831</f>
        <v>0</v>
      </c>
      <c r="Q1831" s="212">
        <v>0.00355</v>
      </c>
      <c r="R1831" s="212">
        <f>Q1831*H1831</f>
        <v>1.19719845</v>
      </c>
      <c r="S1831" s="212">
        <v>0</v>
      </c>
      <c r="T1831" s="213">
        <f>S1831*H1831</f>
        <v>0</v>
      </c>
      <c r="AR1831" s="25" t="s">
        <v>355</v>
      </c>
      <c r="AT1831" s="25" t="s">
        <v>293</v>
      </c>
      <c r="AU1831" s="25" t="s">
        <v>80</v>
      </c>
      <c r="AY1831" s="25" t="s">
        <v>189</v>
      </c>
      <c r="BE1831" s="214">
        <f>IF(N1831="základní",J1831,0)</f>
        <v>0</v>
      </c>
      <c r="BF1831" s="214">
        <f>IF(N1831="snížená",J1831,0)</f>
        <v>0</v>
      </c>
      <c r="BG1831" s="214">
        <f>IF(N1831="zákl. přenesená",J1831,0)</f>
        <v>0</v>
      </c>
      <c r="BH1831" s="214">
        <f>IF(N1831="sníž. přenesená",J1831,0)</f>
        <v>0</v>
      </c>
      <c r="BI1831" s="214">
        <f>IF(N1831="nulová",J1831,0)</f>
        <v>0</v>
      </c>
      <c r="BJ1831" s="25" t="s">
        <v>76</v>
      </c>
      <c r="BK1831" s="214">
        <f>ROUND(I1831*H1831,2)</f>
        <v>0</v>
      </c>
      <c r="BL1831" s="25" t="s">
        <v>271</v>
      </c>
      <c r="BM1831" s="25" t="s">
        <v>2208</v>
      </c>
    </row>
    <row r="1832" spans="2:51" s="12" customFormat="1" ht="13.5">
      <c r="B1832" s="215"/>
      <c r="C1832" s="216"/>
      <c r="D1832" s="217" t="s">
        <v>198</v>
      </c>
      <c r="E1832" s="218" t="s">
        <v>21</v>
      </c>
      <c r="F1832" s="219" t="s">
        <v>2209</v>
      </c>
      <c r="G1832" s="216"/>
      <c r="H1832" s="220">
        <v>333.9</v>
      </c>
      <c r="I1832" s="221"/>
      <c r="J1832" s="216"/>
      <c r="K1832" s="216"/>
      <c r="L1832" s="222"/>
      <c r="M1832" s="223"/>
      <c r="N1832" s="224"/>
      <c r="O1832" s="224"/>
      <c r="P1832" s="224"/>
      <c r="Q1832" s="224"/>
      <c r="R1832" s="224"/>
      <c r="S1832" s="224"/>
      <c r="T1832" s="225"/>
      <c r="AT1832" s="226" t="s">
        <v>198</v>
      </c>
      <c r="AU1832" s="226" t="s">
        <v>80</v>
      </c>
      <c r="AV1832" s="12" t="s">
        <v>80</v>
      </c>
      <c r="AW1832" s="12" t="s">
        <v>33</v>
      </c>
      <c r="AX1832" s="12" t="s">
        <v>69</v>
      </c>
      <c r="AY1832" s="226" t="s">
        <v>189</v>
      </c>
    </row>
    <row r="1833" spans="2:51" s="12" customFormat="1" ht="13.5">
      <c r="B1833" s="215"/>
      <c r="C1833" s="216"/>
      <c r="D1833" s="229" t="s">
        <v>198</v>
      </c>
      <c r="E1833" s="239" t="s">
        <v>21</v>
      </c>
      <c r="F1833" s="240" t="s">
        <v>2210</v>
      </c>
      <c r="G1833" s="216"/>
      <c r="H1833" s="241">
        <v>337.239</v>
      </c>
      <c r="I1833" s="221"/>
      <c r="J1833" s="216"/>
      <c r="K1833" s="216"/>
      <c r="L1833" s="222"/>
      <c r="M1833" s="223"/>
      <c r="N1833" s="224"/>
      <c r="O1833" s="224"/>
      <c r="P1833" s="224"/>
      <c r="Q1833" s="224"/>
      <c r="R1833" s="224"/>
      <c r="S1833" s="224"/>
      <c r="T1833" s="225"/>
      <c r="AT1833" s="226" t="s">
        <v>198</v>
      </c>
      <c r="AU1833" s="226" t="s">
        <v>80</v>
      </c>
      <c r="AV1833" s="12" t="s">
        <v>80</v>
      </c>
      <c r="AW1833" s="12" t="s">
        <v>33</v>
      </c>
      <c r="AX1833" s="12" t="s">
        <v>76</v>
      </c>
      <c r="AY1833" s="226" t="s">
        <v>189</v>
      </c>
    </row>
    <row r="1834" spans="2:65" s="1" customFormat="1" ht="22.5" customHeight="1">
      <c r="B1834" s="42"/>
      <c r="C1834" s="203" t="s">
        <v>2211</v>
      </c>
      <c r="D1834" s="203" t="s">
        <v>191</v>
      </c>
      <c r="E1834" s="204" t="s">
        <v>2212</v>
      </c>
      <c r="F1834" s="205" t="s">
        <v>2213</v>
      </c>
      <c r="G1834" s="206" t="s">
        <v>194</v>
      </c>
      <c r="H1834" s="207">
        <v>8.7</v>
      </c>
      <c r="I1834" s="208"/>
      <c r="J1834" s="209">
        <f>ROUND(I1834*H1834,2)</f>
        <v>0</v>
      </c>
      <c r="K1834" s="205" t="s">
        <v>21</v>
      </c>
      <c r="L1834" s="62"/>
      <c r="M1834" s="210" t="s">
        <v>21</v>
      </c>
      <c r="N1834" s="211" t="s">
        <v>40</v>
      </c>
      <c r="O1834" s="43"/>
      <c r="P1834" s="212">
        <f>O1834*H1834</f>
        <v>0</v>
      </c>
      <c r="Q1834" s="212">
        <v>0.0004</v>
      </c>
      <c r="R1834" s="212">
        <f>Q1834*H1834</f>
        <v>0.00348</v>
      </c>
      <c r="S1834" s="212">
        <v>0</v>
      </c>
      <c r="T1834" s="213">
        <f>S1834*H1834</f>
        <v>0</v>
      </c>
      <c r="AR1834" s="25" t="s">
        <v>271</v>
      </c>
      <c r="AT1834" s="25" t="s">
        <v>191</v>
      </c>
      <c r="AU1834" s="25" t="s">
        <v>80</v>
      </c>
      <c r="AY1834" s="25" t="s">
        <v>189</v>
      </c>
      <c r="BE1834" s="214">
        <f>IF(N1834="základní",J1834,0)</f>
        <v>0</v>
      </c>
      <c r="BF1834" s="214">
        <f>IF(N1834="snížená",J1834,0)</f>
        <v>0</v>
      </c>
      <c r="BG1834" s="214">
        <f>IF(N1834="zákl. přenesená",J1834,0)</f>
        <v>0</v>
      </c>
      <c r="BH1834" s="214">
        <f>IF(N1834="sníž. přenesená",J1834,0)</f>
        <v>0</v>
      </c>
      <c r="BI1834" s="214">
        <f>IF(N1834="nulová",J1834,0)</f>
        <v>0</v>
      </c>
      <c r="BJ1834" s="25" t="s">
        <v>76</v>
      </c>
      <c r="BK1834" s="214">
        <f>ROUND(I1834*H1834,2)</f>
        <v>0</v>
      </c>
      <c r="BL1834" s="25" t="s">
        <v>271</v>
      </c>
      <c r="BM1834" s="25" t="s">
        <v>2214</v>
      </c>
    </row>
    <row r="1835" spans="2:51" s="12" customFormat="1" ht="13.5">
      <c r="B1835" s="215"/>
      <c r="C1835" s="216"/>
      <c r="D1835" s="217" t="s">
        <v>198</v>
      </c>
      <c r="E1835" s="218" t="s">
        <v>21</v>
      </c>
      <c r="F1835" s="219" t="s">
        <v>1006</v>
      </c>
      <c r="G1835" s="216"/>
      <c r="H1835" s="220">
        <v>8.7</v>
      </c>
      <c r="I1835" s="221"/>
      <c r="J1835" s="216"/>
      <c r="K1835" s="216"/>
      <c r="L1835" s="222"/>
      <c r="M1835" s="223"/>
      <c r="N1835" s="224"/>
      <c r="O1835" s="224"/>
      <c r="P1835" s="224"/>
      <c r="Q1835" s="224"/>
      <c r="R1835" s="224"/>
      <c r="S1835" s="224"/>
      <c r="T1835" s="225"/>
      <c r="AT1835" s="226" t="s">
        <v>198</v>
      </c>
      <c r="AU1835" s="226" t="s">
        <v>80</v>
      </c>
      <c r="AV1835" s="12" t="s">
        <v>80</v>
      </c>
      <c r="AW1835" s="12" t="s">
        <v>33</v>
      </c>
      <c r="AX1835" s="12" t="s">
        <v>69</v>
      </c>
      <c r="AY1835" s="226" t="s">
        <v>189</v>
      </c>
    </row>
    <row r="1836" spans="2:51" s="13" customFormat="1" ht="13.5">
      <c r="B1836" s="227"/>
      <c r="C1836" s="228"/>
      <c r="D1836" s="229" t="s">
        <v>198</v>
      </c>
      <c r="E1836" s="230" t="s">
        <v>21</v>
      </c>
      <c r="F1836" s="231" t="s">
        <v>200</v>
      </c>
      <c r="G1836" s="228"/>
      <c r="H1836" s="232">
        <v>8.7</v>
      </c>
      <c r="I1836" s="233"/>
      <c r="J1836" s="228"/>
      <c r="K1836" s="228"/>
      <c r="L1836" s="234"/>
      <c r="M1836" s="235"/>
      <c r="N1836" s="236"/>
      <c r="O1836" s="236"/>
      <c r="P1836" s="236"/>
      <c r="Q1836" s="236"/>
      <c r="R1836" s="236"/>
      <c r="S1836" s="236"/>
      <c r="T1836" s="237"/>
      <c r="AT1836" s="238" t="s">
        <v>198</v>
      </c>
      <c r="AU1836" s="238" t="s">
        <v>80</v>
      </c>
      <c r="AV1836" s="13" t="s">
        <v>115</v>
      </c>
      <c r="AW1836" s="13" t="s">
        <v>33</v>
      </c>
      <c r="AX1836" s="13" t="s">
        <v>76</v>
      </c>
      <c r="AY1836" s="238" t="s">
        <v>189</v>
      </c>
    </row>
    <row r="1837" spans="2:65" s="1" customFormat="1" ht="22.5" customHeight="1">
      <c r="B1837" s="42"/>
      <c r="C1837" s="203" t="s">
        <v>2215</v>
      </c>
      <c r="D1837" s="203" t="s">
        <v>191</v>
      </c>
      <c r="E1837" s="204" t="s">
        <v>2216</v>
      </c>
      <c r="F1837" s="205" t="s">
        <v>2217</v>
      </c>
      <c r="G1837" s="206" t="s">
        <v>235</v>
      </c>
      <c r="H1837" s="207">
        <v>306.3</v>
      </c>
      <c r="I1837" s="208"/>
      <c r="J1837" s="209">
        <f>ROUND(I1837*H1837,2)</f>
        <v>0</v>
      </c>
      <c r="K1837" s="205" t="s">
        <v>195</v>
      </c>
      <c r="L1837" s="62"/>
      <c r="M1837" s="210" t="s">
        <v>21</v>
      </c>
      <c r="N1837" s="211" t="s">
        <v>40</v>
      </c>
      <c r="O1837" s="43"/>
      <c r="P1837" s="212">
        <f>O1837*H1837</f>
        <v>0</v>
      </c>
      <c r="Q1837" s="212">
        <v>3E-05</v>
      </c>
      <c r="R1837" s="212">
        <f>Q1837*H1837</f>
        <v>0.009189000000000001</v>
      </c>
      <c r="S1837" s="212">
        <v>0</v>
      </c>
      <c r="T1837" s="213">
        <f>S1837*H1837</f>
        <v>0</v>
      </c>
      <c r="AR1837" s="25" t="s">
        <v>271</v>
      </c>
      <c r="AT1837" s="25" t="s">
        <v>191</v>
      </c>
      <c r="AU1837" s="25" t="s">
        <v>80</v>
      </c>
      <c r="AY1837" s="25" t="s">
        <v>189</v>
      </c>
      <c r="BE1837" s="214">
        <f>IF(N1837="základní",J1837,0)</f>
        <v>0</v>
      </c>
      <c r="BF1837" s="214">
        <f>IF(N1837="snížená",J1837,0)</f>
        <v>0</v>
      </c>
      <c r="BG1837" s="214">
        <f>IF(N1837="zákl. přenesená",J1837,0)</f>
        <v>0</v>
      </c>
      <c r="BH1837" s="214">
        <f>IF(N1837="sníž. přenesená",J1837,0)</f>
        <v>0</v>
      </c>
      <c r="BI1837" s="214">
        <f>IF(N1837="nulová",J1837,0)</f>
        <v>0</v>
      </c>
      <c r="BJ1837" s="25" t="s">
        <v>76</v>
      </c>
      <c r="BK1837" s="214">
        <f>ROUND(I1837*H1837,2)</f>
        <v>0</v>
      </c>
      <c r="BL1837" s="25" t="s">
        <v>271</v>
      </c>
      <c r="BM1837" s="25" t="s">
        <v>2218</v>
      </c>
    </row>
    <row r="1838" spans="2:51" s="12" customFormat="1" ht="13.5">
      <c r="B1838" s="215"/>
      <c r="C1838" s="216"/>
      <c r="D1838" s="217" t="s">
        <v>198</v>
      </c>
      <c r="E1838" s="218" t="s">
        <v>21</v>
      </c>
      <c r="F1838" s="219" t="s">
        <v>2219</v>
      </c>
      <c r="G1838" s="216"/>
      <c r="H1838" s="220">
        <v>97</v>
      </c>
      <c r="I1838" s="221"/>
      <c r="J1838" s="216"/>
      <c r="K1838" s="216"/>
      <c r="L1838" s="222"/>
      <c r="M1838" s="223"/>
      <c r="N1838" s="224"/>
      <c r="O1838" s="224"/>
      <c r="P1838" s="224"/>
      <c r="Q1838" s="224"/>
      <c r="R1838" s="224"/>
      <c r="S1838" s="224"/>
      <c r="T1838" s="225"/>
      <c r="AT1838" s="226" t="s">
        <v>198</v>
      </c>
      <c r="AU1838" s="226" t="s">
        <v>80</v>
      </c>
      <c r="AV1838" s="12" t="s">
        <v>80</v>
      </c>
      <c r="AW1838" s="12" t="s">
        <v>33</v>
      </c>
      <c r="AX1838" s="12" t="s">
        <v>69</v>
      </c>
      <c r="AY1838" s="226" t="s">
        <v>189</v>
      </c>
    </row>
    <row r="1839" spans="2:51" s="12" customFormat="1" ht="27">
      <c r="B1839" s="215"/>
      <c r="C1839" s="216"/>
      <c r="D1839" s="217" t="s">
        <v>198</v>
      </c>
      <c r="E1839" s="218" t="s">
        <v>21</v>
      </c>
      <c r="F1839" s="219" t="s">
        <v>2220</v>
      </c>
      <c r="G1839" s="216"/>
      <c r="H1839" s="220">
        <v>209.3</v>
      </c>
      <c r="I1839" s="221"/>
      <c r="J1839" s="216"/>
      <c r="K1839" s="216"/>
      <c r="L1839" s="222"/>
      <c r="M1839" s="223"/>
      <c r="N1839" s="224"/>
      <c r="O1839" s="224"/>
      <c r="P1839" s="224"/>
      <c r="Q1839" s="224"/>
      <c r="R1839" s="224"/>
      <c r="S1839" s="224"/>
      <c r="T1839" s="225"/>
      <c r="AT1839" s="226" t="s">
        <v>198</v>
      </c>
      <c r="AU1839" s="226" t="s">
        <v>80</v>
      </c>
      <c r="AV1839" s="12" t="s">
        <v>80</v>
      </c>
      <c r="AW1839" s="12" t="s">
        <v>33</v>
      </c>
      <c r="AX1839" s="12" t="s">
        <v>69</v>
      </c>
      <c r="AY1839" s="226" t="s">
        <v>189</v>
      </c>
    </row>
    <row r="1840" spans="2:51" s="13" customFormat="1" ht="13.5">
      <c r="B1840" s="227"/>
      <c r="C1840" s="228"/>
      <c r="D1840" s="229" t="s">
        <v>198</v>
      </c>
      <c r="E1840" s="230" t="s">
        <v>21</v>
      </c>
      <c r="F1840" s="231" t="s">
        <v>200</v>
      </c>
      <c r="G1840" s="228"/>
      <c r="H1840" s="232">
        <v>306.3</v>
      </c>
      <c r="I1840" s="233"/>
      <c r="J1840" s="228"/>
      <c r="K1840" s="228"/>
      <c r="L1840" s="234"/>
      <c r="M1840" s="235"/>
      <c r="N1840" s="236"/>
      <c r="O1840" s="236"/>
      <c r="P1840" s="236"/>
      <c r="Q1840" s="236"/>
      <c r="R1840" s="236"/>
      <c r="S1840" s="236"/>
      <c r="T1840" s="237"/>
      <c r="AT1840" s="238" t="s">
        <v>198</v>
      </c>
      <c r="AU1840" s="238" t="s">
        <v>80</v>
      </c>
      <c r="AV1840" s="13" t="s">
        <v>115</v>
      </c>
      <c r="AW1840" s="13" t="s">
        <v>33</v>
      </c>
      <c r="AX1840" s="13" t="s">
        <v>76</v>
      </c>
      <c r="AY1840" s="238" t="s">
        <v>189</v>
      </c>
    </row>
    <row r="1841" spans="2:65" s="1" customFormat="1" ht="22.5" customHeight="1">
      <c r="B1841" s="42"/>
      <c r="C1841" s="256" t="s">
        <v>2221</v>
      </c>
      <c r="D1841" s="256" t="s">
        <v>293</v>
      </c>
      <c r="E1841" s="257" t="s">
        <v>2222</v>
      </c>
      <c r="F1841" s="258" t="s">
        <v>2223</v>
      </c>
      <c r="G1841" s="259" t="s">
        <v>235</v>
      </c>
      <c r="H1841" s="260">
        <v>336.93</v>
      </c>
      <c r="I1841" s="261"/>
      <c r="J1841" s="262">
        <f>ROUND(I1841*H1841,2)</f>
        <v>0</v>
      </c>
      <c r="K1841" s="258" t="s">
        <v>195</v>
      </c>
      <c r="L1841" s="263"/>
      <c r="M1841" s="264" t="s">
        <v>21</v>
      </c>
      <c r="N1841" s="265" t="s">
        <v>40</v>
      </c>
      <c r="O1841" s="43"/>
      <c r="P1841" s="212">
        <f>O1841*H1841</f>
        <v>0</v>
      </c>
      <c r="Q1841" s="212">
        <v>0.00028</v>
      </c>
      <c r="R1841" s="212">
        <f>Q1841*H1841</f>
        <v>0.09434039999999999</v>
      </c>
      <c r="S1841" s="212">
        <v>0</v>
      </c>
      <c r="T1841" s="213">
        <f>S1841*H1841</f>
        <v>0</v>
      </c>
      <c r="AR1841" s="25" t="s">
        <v>355</v>
      </c>
      <c r="AT1841" s="25" t="s">
        <v>293</v>
      </c>
      <c r="AU1841" s="25" t="s">
        <v>80</v>
      </c>
      <c r="AY1841" s="25" t="s">
        <v>189</v>
      </c>
      <c r="BE1841" s="214">
        <f>IF(N1841="základní",J1841,0)</f>
        <v>0</v>
      </c>
      <c r="BF1841" s="214">
        <f>IF(N1841="snížená",J1841,0)</f>
        <v>0</v>
      </c>
      <c r="BG1841" s="214">
        <f>IF(N1841="zákl. přenesená",J1841,0)</f>
        <v>0</v>
      </c>
      <c r="BH1841" s="214">
        <f>IF(N1841="sníž. přenesená",J1841,0)</f>
        <v>0</v>
      </c>
      <c r="BI1841" s="214">
        <f>IF(N1841="nulová",J1841,0)</f>
        <v>0</v>
      </c>
      <c r="BJ1841" s="25" t="s">
        <v>76</v>
      </c>
      <c r="BK1841" s="214">
        <f>ROUND(I1841*H1841,2)</f>
        <v>0</v>
      </c>
      <c r="BL1841" s="25" t="s">
        <v>271</v>
      </c>
      <c r="BM1841" s="25" t="s">
        <v>2224</v>
      </c>
    </row>
    <row r="1842" spans="2:51" s="12" customFormat="1" ht="13.5">
      <c r="B1842" s="215"/>
      <c r="C1842" s="216"/>
      <c r="D1842" s="217" t="s">
        <v>198</v>
      </c>
      <c r="E1842" s="218" t="s">
        <v>21</v>
      </c>
      <c r="F1842" s="219" t="s">
        <v>2225</v>
      </c>
      <c r="G1842" s="216"/>
      <c r="H1842" s="220">
        <v>306.3</v>
      </c>
      <c r="I1842" s="221"/>
      <c r="J1842" s="216"/>
      <c r="K1842" s="216"/>
      <c r="L1842" s="222"/>
      <c r="M1842" s="223"/>
      <c r="N1842" s="224"/>
      <c r="O1842" s="224"/>
      <c r="P1842" s="224"/>
      <c r="Q1842" s="224"/>
      <c r="R1842" s="224"/>
      <c r="S1842" s="224"/>
      <c r="T1842" s="225"/>
      <c r="AT1842" s="226" t="s">
        <v>198</v>
      </c>
      <c r="AU1842" s="226" t="s">
        <v>80</v>
      </c>
      <c r="AV1842" s="12" t="s">
        <v>80</v>
      </c>
      <c r="AW1842" s="12" t="s">
        <v>33</v>
      </c>
      <c r="AX1842" s="12" t="s">
        <v>69</v>
      </c>
      <c r="AY1842" s="226" t="s">
        <v>189</v>
      </c>
    </row>
    <row r="1843" spans="2:51" s="12" customFormat="1" ht="13.5">
      <c r="B1843" s="215"/>
      <c r="C1843" s="216"/>
      <c r="D1843" s="229" t="s">
        <v>198</v>
      </c>
      <c r="E1843" s="239" t="s">
        <v>21</v>
      </c>
      <c r="F1843" s="240" t="s">
        <v>2226</v>
      </c>
      <c r="G1843" s="216"/>
      <c r="H1843" s="241">
        <v>336.93</v>
      </c>
      <c r="I1843" s="221"/>
      <c r="J1843" s="216"/>
      <c r="K1843" s="216"/>
      <c r="L1843" s="222"/>
      <c r="M1843" s="223"/>
      <c r="N1843" s="224"/>
      <c r="O1843" s="224"/>
      <c r="P1843" s="224"/>
      <c r="Q1843" s="224"/>
      <c r="R1843" s="224"/>
      <c r="S1843" s="224"/>
      <c r="T1843" s="225"/>
      <c r="AT1843" s="226" t="s">
        <v>198</v>
      </c>
      <c r="AU1843" s="226" t="s">
        <v>80</v>
      </c>
      <c r="AV1843" s="12" t="s">
        <v>80</v>
      </c>
      <c r="AW1843" s="12" t="s">
        <v>33</v>
      </c>
      <c r="AX1843" s="12" t="s">
        <v>76</v>
      </c>
      <c r="AY1843" s="226" t="s">
        <v>189</v>
      </c>
    </row>
    <row r="1844" spans="2:65" s="1" customFormat="1" ht="22.5" customHeight="1">
      <c r="B1844" s="42"/>
      <c r="C1844" s="203" t="s">
        <v>2227</v>
      </c>
      <c r="D1844" s="203" t="s">
        <v>191</v>
      </c>
      <c r="E1844" s="204" t="s">
        <v>2228</v>
      </c>
      <c r="F1844" s="205" t="s">
        <v>2229</v>
      </c>
      <c r="G1844" s="206" t="s">
        <v>284</v>
      </c>
      <c r="H1844" s="207">
        <v>1.65</v>
      </c>
      <c r="I1844" s="208"/>
      <c r="J1844" s="209">
        <f>ROUND(I1844*H1844,2)</f>
        <v>0</v>
      </c>
      <c r="K1844" s="205" t="s">
        <v>195</v>
      </c>
      <c r="L1844" s="62"/>
      <c r="M1844" s="210" t="s">
        <v>21</v>
      </c>
      <c r="N1844" s="211" t="s">
        <v>40</v>
      </c>
      <c r="O1844" s="43"/>
      <c r="P1844" s="212">
        <f>O1844*H1844</f>
        <v>0</v>
      </c>
      <c r="Q1844" s="212">
        <v>0</v>
      </c>
      <c r="R1844" s="212">
        <f>Q1844*H1844</f>
        <v>0</v>
      </c>
      <c r="S1844" s="212">
        <v>0</v>
      </c>
      <c r="T1844" s="213">
        <f>S1844*H1844</f>
        <v>0</v>
      </c>
      <c r="AR1844" s="25" t="s">
        <v>271</v>
      </c>
      <c r="AT1844" s="25" t="s">
        <v>191</v>
      </c>
      <c r="AU1844" s="25" t="s">
        <v>80</v>
      </c>
      <c r="AY1844" s="25" t="s">
        <v>189</v>
      </c>
      <c r="BE1844" s="214">
        <f>IF(N1844="základní",J1844,0)</f>
        <v>0</v>
      </c>
      <c r="BF1844" s="214">
        <f>IF(N1844="snížená",J1844,0)</f>
        <v>0</v>
      </c>
      <c r="BG1844" s="214">
        <f>IF(N1844="zákl. přenesená",J1844,0)</f>
        <v>0</v>
      </c>
      <c r="BH1844" s="214">
        <f>IF(N1844="sníž. přenesená",J1844,0)</f>
        <v>0</v>
      </c>
      <c r="BI1844" s="214">
        <f>IF(N1844="nulová",J1844,0)</f>
        <v>0</v>
      </c>
      <c r="BJ1844" s="25" t="s">
        <v>76</v>
      </c>
      <c r="BK1844" s="214">
        <f>ROUND(I1844*H1844,2)</f>
        <v>0</v>
      </c>
      <c r="BL1844" s="25" t="s">
        <v>271</v>
      </c>
      <c r="BM1844" s="25" t="s">
        <v>2230</v>
      </c>
    </row>
    <row r="1845" spans="2:63" s="11" customFormat="1" ht="29.85" customHeight="1">
      <c r="B1845" s="186"/>
      <c r="C1845" s="187"/>
      <c r="D1845" s="200" t="s">
        <v>68</v>
      </c>
      <c r="E1845" s="201" t="s">
        <v>2231</v>
      </c>
      <c r="F1845" s="201" t="s">
        <v>2232</v>
      </c>
      <c r="G1845" s="187"/>
      <c r="H1845" s="187"/>
      <c r="I1845" s="190"/>
      <c r="J1845" s="202">
        <f>BK1845</f>
        <v>0</v>
      </c>
      <c r="K1845" s="187"/>
      <c r="L1845" s="192"/>
      <c r="M1845" s="193"/>
      <c r="N1845" s="194"/>
      <c r="O1845" s="194"/>
      <c r="P1845" s="195">
        <f>SUM(P1846:P1854)</f>
        <v>0</v>
      </c>
      <c r="Q1845" s="194"/>
      <c r="R1845" s="195">
        <f>SUM(R1846:R1854)</f>
        <v>0</v>
      </c>
      <c r="S1845" s="194"/>
      <c r="T1845" s="196">
        <f>SUM(T1846:T1854)</f>
        <v>0</v>
      </c>
      <c r="AR1845" s="197" t="s">
        <v>80</v>
      </c>
      <c r="AT1845" s="198" t="s">
        <v>68</v>
      </c>
      <c r="AU1845" s="198" t="s">
        <v>76</v>
      </c>
      <c r="AY1845" s="197" t="s">
        <v>189</v>
      </c>
      <c r="BK1845" s="199">
        <f>SUM(BK1846:BK1854)</f>
        <v>0</v>
      </c>
    </row>
    <row r="1846" spans="2:65" s="1" customFormat="1" ht="44.25" customHeight="1">
      <c r="B1846" s="42"/>
      <c r="C1846" s="203" t="s">
        <v>2233</v>
      </c>
      <c r="D1846" s="203" t="s">
        <v>191</v>
      </c>
      <c r="E1846" s="204" t="s">
        <v>2234</v>
      </c>
      <c r="F1846" s="205" t="s">
        <v>2235</v>
      </c>
      <c r="G1846" s="206" t="s">
        <v>194</v>
      </c>
      <c r="H1846" s="207">
        <v>221.1</v>
      </c>
      <c r="I1846" s="208"/>
      <c r="J1846" s="209">
        <f>ROUND(I1846*H1846,2)</f>
        <v>0</v>
      </c>
      <c r="K1846" s="205" t="s">
        <v>21</v>
      </c>
      <c r="L1846" s="62"/>
      <c r="M1846" s="210" t="s">
        <v>21</v>
      </c>
      <c r="N1846" s="211" t="s">
        <v>40</v>
      </c>
      <c r="O1846" s="43"/>
      <c r="P1846" s="212">
        <f>O1846*H1846</f>
        <v>0</v>
      </c>
      <c r="Q1846" s="212">
        <v>0</v>
      </c>
      <c r="R1846" s="212">
        <f>Q1846*H1846</f>
        <v>0</v>
      </c>
      <c r="S1846" s="212">
        <v>0</v>
      </c>
      <c r="T1846" s="213">
        <f>S1846*H1846</f>
        <v>0</v>
      </c>
      <c r="AR1846" s="25" t="s">
        <v>271</v>
      </c>
      <c r="AT1846" s="25" t="s">
        <v>191</v>
      </c>
      <c r="AU1846" s="25" t="s">
        <v>80</v>
      </c>
      <c r="AY1846" s="25" t="s">
        <v>189</v>
      </c>
      <c r="BE1846" s="214">
        <f>IF(N1846="základní",J1846,0)</f>
        <v>0</v>
      </c>
      <c r="BF1846" s="214">
        <f>IF(N1846="snížená",J1846,0)</f>
        <v>0</v>
      </c>
      <c r="BG1846" s="214">
        <f>IF(N1846="zákl. přenesená",J1846,0)</f>
        <v>0</v>
      </c>
      <c r="BH1846" s="214">
        <f>IF(N1846="sníž. přenesená",J1846,0)</f>
        <v>0</v>
      </c>
      <c r="BI1846" s="214">
        <f>IF(N1846="nulová",J1846,0)</f>
        <v>0</v>
      </c>
      <c r="BJ1846" s="25" t="s">
        <v>76</v>
      </c>
      <c r="BK1846" s="214">
        <f>ROUND(I1846*H1846,2)</f>
        <v>0</v>
      </c>
      <c r="BL1846" s="25" t="s">
        <v>271</v>
      </c>
      <c r="BM1846" s="25" t="s">
        <v>2236</v>
      </c>
    </row>
    <row r="1847" spans="2:51" s="15" customFormat="1" ht="13.5">
      <c r="B1847" s="283"/>
      <c r="C1847" s="284"/>
      <c r="D1847" s="217" t="s">
        <v>198</v>
      </c>
      <c r="E1847" s="285" t="s">
        <v>21</v>
      </c>
      <c r="F1847" s="286" t="s">
        <v>1553</v>
      </c>
      <c r="G1847" s="284"/>
      <c r="H1847" s="287" t="s">
        <v>21</v>
      </c>
      <c r="I1847" s="288"/>
      <c r="J1847" s="284"/>
      <c r="K1847" s="284"/>
      <c r="L1847" s="289"/>
      <c r="M1847" s="290"/>
      <c r="N1847" s="291"/>
      <c r="O1847" s="291"/>
      <c r="P1847" s="291"/>
      <c r="Q1847" s="291"/>
      <c r="R1847" s="291"/>
      <c r="S1847" s="291"/>
      <c r="T1847" s="292"/>
      <c r="AT1847" s="293" t="s">
        <v>198</v>
      </c>
      <c r="AU1847" s="293" t="s">
        <v>80</v>
      </c>
      <c r="AV1847" s="15" t="s">
        <v>76</v>
      </c>
      <c r="AW1847" s="15" t="s">
        <v>33</v>
      </c>
      <c r="AX1847" s="15" t="s">
        <v>69</v>
      </c>
      <c r="AY1847" s="293" t="s">
        <v>189</v>
      </c>
    </row>
    <row r="1848" spans="2:51" s="12" customFormat="1" ht="13.5">
      <c r="B1848" s="215"/>
      <c r="C1848" s="216"/>
      <c r="D1848" s="217" t="s">
        <v>198</v>
      </c>
      <c r="E1848" s="218" t="s">
        <v>21</v>
      </c>
      <c r="F1848" s="219" t="s">
        <v>989</v>
      </c>
      <c r="G1848" s="216"/>
      <c r="H1848" s="220">
        <v>33.4</v>
      </c>
      <c r="I1848" s="221"/>
      <c r="J1848" s="216"/>
      <c r="K1848" s="216"/>
      <c r="L1848" s="222"/>
      <c r="M1848" s="223"/>
      <c r="N1848" s="224"/>
      <c r="O1848" s="224"/>
      <c r="P1848" s="224"/>
      <c r="Q1848" s="224"/>
      <c r="R1848" s="224"/>
      <c r="S1848" s="224"/>
      <c r="T1848" s="225"/>
      <c r="AT1848" s="226" t="s">
        <v>198</v>
      </c>
      <c r="AU1848" s="226" t="s">
        <v>80</v>
      </c>
      <c r="AV1848" s="12" t="s">
        <v>80</v>
      </c>
      <c r="AW1848" s="12" t="s">
        <v>33</v>
      </c>
      <c r="AX1848" s="12" t="s">
        <v>69</v>
      </c>
      <c r="AY1848" s="226" t="s">
        <v>189</v>
      </c>
    </row>
    <row r="1849" spans="2:51" s="12" customFormat="1" ht="13.5">
      <c r="B1849" s="215"/>
      <c r="C1849" s="216"/>
      <c r="D1849" s="217" t="s">
        <v>198</v>
      </c>
      <c r="E1849" s="218" t="s">
        <v>21</v>
      </c>
      <c r="F1849" s="219" t="s">
        <v>990</v>
      </c>
      <c r="G1849" s="216"/>
      <c r="H1849" s="220">
        <v>69</v>
      </c>
      <c r="I1849" s="221"/>
      <c r="J1849" s="216"/>
      <c r="K1849" s="216"/>
      <c r="L1849" s="222"/>
      <c r="M1849" s="223"/>
      <c r="N1849" s="224"/>
      <c r="O1849" s="224"/>
      <c r="P1849" s="224"/>
      <c r="Q1849" s="224"/>
      <c r="R1849" s="224"/>
      <c r="S1849" s="224"/>
      <c r="T1849" s="225"/>
      <c r="AT1849" s="226" t="s">
        <v>198</v>
      </c>
      <c r="AU1849" s="226" t="s">
        <v>80</v>
      </c>
      <c r="AV1849" s="12" t="s">
        <v>80</v>
      </c>
      <c r="AW1849" s="12" t="s">
        <v>33</v>
      </c>
      <c r="AX1849" s="12" t="s">
        <v>69</v>
      </c>
      <c r="AY1849" s="226" t="s">
        <v>189</v>
      </c>
    </row>
    <row r="1850" spans="2:51" s="13" customFormat="1" ht="13.5">
      <c r="B1850" s="227"/>
      <c r="C1850" s="228"/>
      <c r="D1850" s="217" t="s">
        <v>198</v>
      </c>
      <c r="E1850" s="242" t="s">
        <v>21</v>
      </c>
      <c r="F1850" s="243" t="s">
        <v>200</v>
      </c>
      <c r="G1850" s="228"/>
      <c r="H1850" s="244">
        <v>102.4</v>
      </c>
      <c r="I1850" s="233"/>
      <c r="J1850" s="228"/>
      <c r="K1850" s="228"/>
      <c r="L1850" s="234"/>
      <c r="M1850" s="235"/>
      <c r="N1850" s="236"/>
      <c r="O1850" s="236"/>
      <c r="P1850" s="236"/>
      <c r="Q1850" s="236"/>
      <c r="R1850" s="236"/>
      <c r="S1850" s="236"/>
      <c r="T1850" s="237"/>
      <c r="AT1850" s="238" t="s">
        <v>198</v>
      </c>
      <c r="AU1850" s="238" t="s">
        <v>80</v>
      </c>
      <c r="AV1850" s="13" t="s">
        <v>115</v>
      </c>
      <c r="AW1850" s="13" t="s">
        <v>33</v>
      </c>
      <c r="AX1850" s="13" t="s">
        <v>69</v>
      </c>
      <c r="AY1850" s="238" t="s">
        <v>189</v>
      </c>
    </row>
    <row r="1851" spans="2:51" s="15" customFormat="1" ht="13.5">
      <c r="B1851" s="283"/>
      <c r="C1851" s="284"/>
      <c r="D1851" s="217" t="s">
        <v>198</v>
      </c>
      <c r="E1851" s="285" t="s">
        <v>21</v>
      </c>
      <c r="F1851" s="286" t="s">
        <v>1542</v>
      </c>
      <c r="G1851" s="284"/>
      <c r="H1851" s="287" t="s">
        <v>21</v>
      </c>
      <c r="I1851" s="288"/>
      <c r="J1851" s="284"/>
      <c r="K1851" s="284"/>
      <c r="L1851" s="289"/>
      <c r="M1851" s="290"/>
      <c r="N1851" s="291"/>
      <c r="O1851" s="291"/>
      <c r="P1851" s="291"/>
      <c r="Q1851" s="291"/>
      <c r="R1851" s="291"/>
      <c r="S1851" s="291"/>
      <c r="T1851" s="292"/>
      <c r="AT1851" s="293" t="s">
        <v>198</v>
      </c>
      <c r="AU1851" s="293" t="s">
        <v>80</v>
      </c>
      <c r="AV1851" s="15" t="s">
        <v>76</v>
      </c>
      <c r="AW1851" s="15" t="s">
        <v>33</v>
      </c>
      <c r="AX1851" s="15" t="s">
        <v>69</v>
      </c>
      <c r="AY1851" s="293" t="s">
        <v>189</v>
      </c>
    </row>
    <row r="1852" spans="2:51" s="12" customFormat="1" ht="13.5">
      <c r="B1852" s="215"/>
      <c r="C1852" s="216"/>
      <c r="D1852" s="217" t="s">
        <v>198</v>
      </c>
      <c r="E1852" s="218" t="s">
        <v>21</v>
      </c>
      <c r="F1852" s="219" t="s">
        <v>991</v>
      </c>
      <c r="G1852" s="216"/>
      <c r="H1852" s="220">
        <v>118.7</v>
      </c>
      <c r="I1852" s="221"/>
      <c r="J1852" s="216"/>
      <c r="K1852" s="216"/>
      <c r="L1852" s="222"/>
      <c r="M1852" s="223"/>
      <c r="N1852" s="224"/>
      <c r="O1852" s="224"/>
      <c r="P1852" s="224"/>
      <c r="Q1852" s="224"/>
      <c r="R1852" s="224"/>
      <c r="S1852" s="224"/>
      <c r="T1852" s="225"/>
      <c r="AT1852" s="226" t="s">
        <v>198</v>
      </c>
      <c r="AU1852" s="226" t="s">
        <v>80</v>
      </c>
      <c r="AV1852" s="12" t="s">
        <v>80</v>
      </c>
      <c r="AW1852" s="12" t="s">
        <v>33</v>
      </c>
      <c r="AX1852" s="12" t="s">
        <v>69</v>
      </c>
      <c r="AY1852" s="226" t="s">
        <v>189</v>
      </c>
    </row>
    <row r="1853" spans="2:51" s="13" customFormat="1" ht="13.5">
      <c r="B1853" s="227"/>
      <c r="C1853" s="228"/>
      <c r="D1853" s="217" t="s">
        <v>198</v>
      </c>
      <c r="E1853" s="242" t="s">
        <v>21</v>
      </c>
      <c r="F1853" s="243" t="s">
        <v>200</v>
      </c>
      <c r="G1853" s="228"/>
      <c r="H1853" s="244">
        <v>118.7</v>
      </c>
      <c r="I1853" s="233"/>
      <c r="J1853" s="228"/>
      <c r="K1853" s="228"/>
      <c r="L1853" s="234"/>
      <c r="M1853" s="235"/>
      <c r="N1853" s="236"/>
      <c r="O1853" s="236"/>
      <c r="P1853" s="236"/>
      <c r="Q1853" s="236"/>
      <c r="R1853" s="236"/>
      <c r="S1853" s="236"/>
      <c r="T1853" s="237"/>
      <c r="AT1853" s="238" t="s">
        <v>198</v>
      </c>
      <c r="AU1853" s="238" t="s">
        <v>80</v>
      </c>
      <c r="AV1853" s="13" t="s">
        <v>115</v>
      </c>
      <c r="AW1853" s="13" t="s">
        <v>33</v>
      </c>
      <c r="AX1853" s="13" t="s">
        <v>69</v>
      </c>
      <c r="AY1853" s="238" t="s">
        <v>189</v>
      </c>
    </row>
    <row r="1854" spans="2:51" s="14" customFormat="1" ht="13.5">
      <c r="B1854" s="245"/>
      <c r="C1854" s="246"/>
      <c r="D1854" s="217" t="s">
        <v>198</v>
      </c>
      <c r="E1854" s="280" t="s">
        <v>21</v>
      </c>
      <c r="F1854" s="281" t="s">
        <v>239</v>
      </c>
      <c r="G1854" s="246"/>
      <c r="H1854" s="282">
        <v>221.1</v>
      </c>
      <c r="I1854" s="250"/>
      <c r="J1854" s="246"/>
      <c r="K1854" s="246"/>
      <c r="L1854" s="251"/>
      <c r="M1854" s="252"/>
      <c r="N1854" s="253"/>
      <c r="O1854" s="253"/>
      <c r="P1854" s="253"/>
      <c r="Q1854" s="253"/>
      <c r="R1854" s="253"/>
      <c r="S1854" s="253"/>
      <c r="T1854" s="254"/>
      <c r="AT1854" s="255" t="s">
        <v>198</v>
      </c>
      <c r="AU1854" s="255" t="s">
        <v>80</v>
      </c>
      <c r="AV1854" s="14" t="s">
        <v>196</v>
      </c>
      <c r="AW1854" s="14" t="s">
        <v>33</v>
      </c>
      <c r="AX1854" s="14" t="s">
        <v>76</v>
      </c>
      <c r="AY1854" s="255" t="s">
        <v>189</v>
      </c>
    </row>
    <row r="1855" spans="2:63" s="11" customFormat="1" ht="29.85" customHeight="1">
      <c r="B1855" s="186"/>
      <c r="C1855" s="187"/>
      <c r="D1855" s="200" t="s">
        <v>68</v>
      </c>
      <c r="E1855" s="201" t="s">
        <v>2237</v>
      </c>
      <c r="F1855" s="201" t="s">
        <v>2238</v>
      </c>
      <c r="G1855" s="187"/>
      <c r="H1855" s="187"/>
      <c r="I1855" s="190"/>
      <c r="J1855" s="202">
        <f>BK1855</f>
        <v>0</v>
      </c>
      <c r="K1855" s="187"/>
      <c r="L1855" s="192"/>
      <c r="M1855" s="193"/>
      <c r="N1855" s="194"/>
      <c r="O1855" s="194"/>
      <c r="P1855" s="195">
        <f>SUM(P1856:P1922)</f>
        <v>0</v>
      </c>
      <c r="Q1855" s="194"/>
      <c r="R1855" s="195">
        <f>SUM(R1856:R1922)</f>
        <v>20.024321</v>
      </c>
      <c r="S1855" s="194"/>
      <c r="T1855" s="196">
        <f>SUM(T1856:T1922)</f>
        <v>0</v>
      </c>
      <c r="AR1855" s="197" t="s">
        <v>80</v>
      </c>
      <c r="AT1855" s="198" t="s">
        <v>68</v>
      </c>
      <c r="AU1855" s="198" t="s">
        <v>76</v>
      </c>
      <c r="AY1855" s="197" t="s">
        <v>189</v>
      </c>
      <c r="BK1855" s="199">
        <f>SUM(BK1856:BK1922)</f>
        <v>0</v>
      </c>
    </row>
    <row r="1856" spans="2:65" s="1" customFormat="1" ht="31.5" customHeight="1">
      <c r="B1856" s="42"/>
      <c r="C1856" s="203" t="s">
        <v>2239</v>
      </c>
      <c r="D1856" s="203" t="s">
        <v>191</v>
      </c>
      <c r="E1856" s="204" t="s">
        <v>2240</v>
      </c>
      <c r="F1856" s="205" t="s">
        <v>2241</v>
      </c>
      <c r="G1856" s="206" t="s">
        <v>194</v>
      </c>
      <c r="H1856" s="207">
        <v>586.76</v>
      </c>
      <c r="I1856" s="208"/>
      <c r="J1856" s="209">
        <f>ROUND(I1856*H1856,2)</f>
        <v>0</v>
      </c>
      <c r="K1856" s="205" t="s">
        <v>195</v>
      </c>
      <c r="L1856" s="62"/>
      <c r="M1856" s="210" t="s">
        <v>21</v>
      </c>
      <c r="N1856" s="211" t="s">
        <v>40</v>
      </c>
      <c r="O1856" s="43"/>
      <c r="P1856" s="212">
        <f>O1856*H1856</f>
        <v>0</v>
      </c>
      <c r="Q1856" s="212">
        <v>0.003</v>
      </c>
      <c r="R1856" s="212">
        <f>Q1856*H1856</f>
        <v>1.76028</v>
      </c>
      <c r="S1856" s="212">
        <v>0</v>
      </c>
      <c r="T1856" s="213">
        <f>S1856*H1856</f>
        <v>0</v>
      </c>
      <c r="AR1856" s="25" t="s">
        <v>271</v>
      </c>
      <c r="AT1856" s="25" t="s">
        <v>191</v>
      </c>
      <c r="AU1856" s="25" t="s">
        <v>80</v>
      </c>
      <c r="AY1856" s="25" t="s">
        <v>189</v>
      </c>
      <c r="BE1856" s="214">
        <f>IF(N1856="základní",J1856,0)</f>
        <v>0</v>
      </c>
      <c r="BF1856" s="214">
        <f>IF(N1856="snížená",J1856,0)</f>
        <v>0</v>
      </c>
      <c r="BG1856" s="214">
        <f>IF(N1856="zákl. přenesená",J1856,0)</f>
        <v>0</v>
      </c>
      <c r="BH1856" s="214">
        <f>IF(N1856="sníž. přenesená",J1856,0)</f>
        <v>0</v>
      </c>
      <c r="BI1856" s="214">
        <f>IF(N1856="nulová",J1856,0)</f>
        <v>0</v>
      </c>
      <c r="BJ1856" s="25" t="s">
        <v>76</v>
      </c>
      <c r="BK1856" s="214">
        <f>ROUND(I1856*H1856,2)</f>
        <v>0</v>
      </c>
      <c r="BL1856" s="25" t="s">
        <v>271</v>
      </c>
      <c r="BM1856" s="25" t="s">
        <v>2242</v>
      </c>
    </row>
    <row r="1857" spans="2:51" s="12" customFormat="1" ht="13.5">
      <c r="B1857" s="215"/>
      <c r="C1857" s="216"/>
      <c r="D1857" s="217" t="s">
        <v>198</v>
      </c>
      <c r="E1857" s="218" t="s">
        <v>21</v>
      </c>
      <c r="F1857" s="219" t="s">
        <v>2243</v>
      </c>
      <c r="G1857" s="216"/>
      <c r="H1857" s="220">
        <v>12.09</v>
      </c>
      <c r="I1857" s="221"/>
      <c r="J1857" s="216"/>
      <c r="K1857" s="216"/>
      <c r="L1857" s="222"/>
      <c r="M1857" s="223"/>
      <c r="N1857" s="224"/>
      <c r="O1857" s="224"/>
      <c r="P1857" s="224"/>
      <c r="Q1857" s="224"/>
      <c r="R1857" s="224"/>
      <c r="S1857" s="224"/>
      <c r="T1857" s="225"/>
      <c r="AT1857" s="226" t="s">
        <v>198</v>
      </c>
      <c r="AU1857" s="226" t="s">
        <v>80</v>
      </c>
      <c r="AV1857" s="12" t="s">
        <v>80</v>
      </c>
      <c r="AW1857" s="12" t="s">
        <v>33</v>
      </c>
      <c r="AX1857" s="12" t="s">
        <v>69</v>
      </c>
      <c r="AY1857" s="226" t="s">
        <v>189</v>
      </c>
    </row>
    <row r="1858" spans="2:51" s="12" customFormat="1" ht="13.5">
      <c r="B1858" s="215"/>
      <c r="C1858" s="216"/>
      <c r="D1858" s="217" t="s">
        <v>198</v>
      </c>
      <c r="E1858" s="218" t="s">
        <v>21</v>
      </c>
      <c r="F1858" s="219" t="s">
        <v>2244</v>
      </c>
      <c r="G1858" s="216"/>
      <c r="H1858" s="220">
        <v>22.88</v>
      </c>
      <c r="I1858" s="221"/>
      <c r="J1858" s="216"/>
      <c r="K1858" s="216"/>
      <c r="L1858" s="222"/>
      <c r="M1858" s="223"/>
      <c r="N1858" s="224"/>
      <c r="O1858" s="224"/>
      <c r="P1858" s="224"/>
      <c r="Q1858" s="224"/>
      <c r="R1858" s="224"/>
      <c r="S1858" s="224"/>
      <c r="T1858" s="225"/>
      <c r="AT1858" s="226" t="s">
        <v>198</v>
      </c>
      <c r="AU1858" s="226" t="s">
        <v>80</v>
      </c>
      <c r="AV1858" s="12" t="s">
        <v>80</v>
      </c>
      <c r="AW1858" s="12" t="s">
        <v>33</v>
      </c>
      <c r="AX1858" s="12" t="s">
        <v>69</v>
      </c>
      <c r="AY1858" s="226" t="s">
        <v>189</v>
      </c>
    </row>
    <row r="1859" spans="2:51" s="12" customFormat="1" ht="13.5">
      <c r="B1859" s="215"/>
      <c r="C1859" s="216"/>
      <c r="D1859" s="217" t="s">
        <v>198</v>
      </c>
      <c r="E1859" s="218" t="s">
        <v>21</v>
      </c>
      <c r="F1859" s="219" t="s">
        <v>2245</v>
      </c>
      <c r="G1859" s="216"/>
      <c r="H1859" s="220">
        <v>24.04</v>
      </c>
      <c r="I1859" s="221"/>
      <c r="J1859" s="216"/>
      <c r="K1859" s="216"/>
      <c r="L1859" s="222"/>
      <c r="M1859" s="223"/>
      <c r="N1859" s="224"/>
      <c r="O1859" s="224"/>
      <c r="P1859" s="224"/>
      <c r="Q1859" s="224"/>
      <c r="R1859" s="224"/>
      <c r="S1859" s="224"/>
      <c r="T1859" s="225"/>
      <c r="AT1859" s="226" t="s">
        <v>198</v>
      </c>
      <c r="AU1859" s="226" t="s">
        <v>80</v>
      </c>
      <c r="AV1859" s="12" t="s">
        <v>80</v>
      </c>
      <c r="AW1859" s="12" t="s">
        <v>33</v>
      </c>
      <c r="AX1859" s="12" t="s">
        <v>69</v>
      </c>
      <c r="AY1859" s="226" t="s">
        <v>189</v>
      </c>
    </row>
    <row r="1860" spans="2:51" s="12" customFormat="1" ht="13.5">
      <c r="B1860" s="215"/>
      <c r="C1860" s="216"/>
      <c r="D1860" s="217" t="s">
        <v>198</v>
      </c>
      <c r="E1860" s="218" t="s">
        <v>21</v>
      </c>
      <c r="F1860" s="219" t="s">
        <v>1461</v>
      </c>
      <c r="G1860" s="216"/>
      <c r="H1860" s="220">
        <v>43.57</v>
      </c>
      <c r="I1860" s="221"/>
      <c r="J1860" s="216"/>
      <c r="K1860" s="216"/>
      <c r="L1860" s="222"/>
      <c r="M1860" s="223"/>
      <c r="N1860" s="224"/>
      <c r="O1860" s="224"/>
      <c r="P1860" s="224"/>
      <c r="Q1860" s="224"/>
      <c r="R1860" s="224"/>
      <c r="S1860" s="224"/>
      <c r="T1860" s="225"/>
      <c r="AT1860" s="226" t="s">
        <v>198</v>
      </c>
      <c r="AU1860" s="226" t="s">
        <v>80</v>
      </c>
      <c r="AV1860" s="12" t="s">
        <v>80</v>
      </c>
      <c r="AW1860" s="12" t="s">
        <v>33</v>
      </c>
      <c r="AX1860" s="12" t="s">
        <v>69</v>
      </c>
      <c r="AY1860" s="226" t="s">
        <v>189</v>
      </c>
    </row>
    <row r="1861" spans="2:51" s="12" customFormat="1" ht="13.5">
      <c r="B1861" s="215"/>
      <c r="C1861" s="216"/>
      <c r="D1861" s="217" t="s">
        <v>198</v>
      </c>
      <c r="E1861" s="218" t="s">
        <v>21</v>
      </c>
      <c r="F1861" s="219" t="s">
        <v>1424</v>
      </c>
      <c r="G1861" s="216"/>
      <c r="H1861" s="220">
        <v>196.9</v>
      </c>
      <c r="I1861" s="221"/>
      <c r="J1861" s="216"/>
      <c r="K1861" s="216"/>
      <c r="L1861" s="222"/>
      <c r="M1861" s="223"/>
      <c r="N1861" s="224"/>
      <c r="O1861" s="224"/>
      <c r="P1861" s="224"/>
      <c r="Q1861" s="224"/>
      <c r="R1861" s="224"/>
      <c r="S1861" s="224"/>
      <c r="T1861" s="225"/>
      <c r="AT1861" s="226" t="s">
        <v>198</v>
      </c>
      <c r="AU1861" s="226" t="s">
        <v>80</v>
      </c>
      <c r="AV1861" s="12" t="s">
        <v>80</v>
      </c>
      <c r="AW1861" s="12" t="s">
        <v>33</v>
      </c>
      <c r="AX1861" s="12" t="s">
        <v>69</v>
      </c>
      <c r="AY1861" s="226" t="s">
        <v>189</v>
      </c>
    </row>
    <row r="1862" spans="2:51" s="12" customFormat="1" ht="13.5">
      <c r="B1862" s="215"/>
      <c r="C1862" s="216"/>
      <c r="D1862" s="217" t="s">
        <v>198</v>
      </c>
      <c r="E1862" s="218" t="s">
        <v>21</v>
      </c>
      <c r="F1862" s="219" t="s">
        <v>2246</v>
      </c>
      <c r="G1862" s="216"/>
      <c r="H1862" s="220">
        <v>14.36</v>
      </c>
      <c r="I1862" s="221"/>
      <c r="J1862" s="216"/>
      <c r="K1862" s="216"/>
      <c r="L1862" s="222"/>
      <c r="M1862" s="223"/>
      <c r="N1862" s="224"/>
      <c r="O1862" s="224"/>
      <c r="P1862" s="224"/>
      <c r="Q1862" s="224"/>
      <c r="R1862" s="224"/>
      <c r="S1862" s="224"/>
      <c r="T1862" s="225"/>
      <c r="AT1862" s="226" t="s">
        <v>198</v>
      </c>
      <c r="AU1862" s="226" t="s">
        <v>80</v>
      </c>
      <c r="AV1862" s="12" t="s">
        <v>80</v>
      </c>
      <c r="AW1862" s="12" t="s">
        <v>33</v>
      </c>
      <c r="AX1862" s="12" t="s">
        <v>69</v>
      </c>
      <c r="AY1862" s="226" t="s">
        <v>189</v>
      </c>
    </row>
    <row r="1863" spans="2:51" s="12" customFormat="1" ht="13.5">
      <c r="B1863" s="215"/>
      <c r="C1863" s="216"/>
      <c r="D1863" s="217" t="s">
        <v>198</v>
      </c>
      <c r="E1863" s="218" t="s">
        <v>21</v>
      </c>
      <c r="F1863" s="219" t="s">
        <v>2247</v>
      </c>
      <c r="G1863" s="216"/>
      <c r="H1863" s="220">
        <v>27.07</v>
      </c>
      <c r="I1863" s="221"/>
      <c r="J1863" s="216"/>
      <c r="K1863" s="216"/>
      <c r="L1863" s="222"/>
      <c r="M1863" s="223"/>
      <c r="N1863" s="224"/>
      <c r="O1863" s="224"/>
      <c r="P1863" s="224"/>
      <c r="Q1863" s="224"/>
      <c r="R1863" s="224"/>
      <c r="S1863" s="224"/>
      <c r="T1863" s="225"/>
      <c r="AT1863" s="226" t="s">
        <v>198</v>
      </c>
      <c r="AU1863" s="226" t="s">
        <v>80</v>
      </c>
      <c r="AV1863" s="12" t="s">
        <v>80</v>
      </c>
      <c r="AW1863" s="12" t="s">
        <v>33</v>
      </c>
      <c r="AX1863" s="12" t="s">
        <v>69</v>
      </c>
      <c r="AY1863" s="226" t="s">
        <v>189</v>
      </c>
    </row>
    <row r="1864" spans="2:51" s="13" customFormat="1" ht="13.5">
      <c r="B1864" s="227"/>
      <c r="C1864" s="228"/>
      <c r="D1864" s="217" t="s">
        <v>198</v>
      </c>
      <c r="E1864" s="242" t="s">
        <v>21</v>
      </c>
      <c r="F1864" s="243" t="s">
        <v>200</v>
      </c>
      <c r="G1864" s="228"/>
      <c r="H1864" s="244">
        <v>340.91</v>
      </c>
      <c r="I1864" s="233"/>
      <c r="J1864" s="228"/>
      <c r="K1864" s="228"/>
      <c r="L1864" s="234"/>
      <c r="M1864" s="235"/>
      <c r="N1864" s="236"/>
      <c r="O1864" s="236"/>
      <c r="P1864" s="236"/>
      <c r="Q1864" s="236"/>
      <c r="R1864" s="236"/>
      <c r="S1864" s="236"/>
      <c r="T1864" s="237"/>
      <c r="AT1864" s="238" t="s">
        <v>198</v>
      </c>
      <c r="AU1864" s="238" t="s">
        <v>80</v>
      </c>
      <c r="AV1864" s="13" t="s">
        <v>115</v>
      </c>
      <c r="AW1864" s="13" t="s">
        <v>33</v>
      </c>
      <c r="AX1864" s="13" t="s">
        <v>69</v>
      </c>
      <c r="AY1864" s="238" t="s">
        <v>189</v>
      </c>
    </row>
    <row r="1865" spans="2:51" s="12" customFormat="1" ht="13.5">
      <c r="B1865" s="215"/>
      <c r="C1865" s="216"/>
      <c r="D1865" s="217" t="s">
        <v>198</v>
      </c>
      <c r="E1865" s="218" t="s">
        <v>21</v>
      </c>
      <c r="F1865" s="219" t="s">
        <v>2248</v>
      </c>
      <c r="G1865" s="216"/>
      <c r="H1865" s="220">
        <v>4.8</v>
      </c>
      <c r="I1865" s="221"/>
      <c r="J1865" s="216"/>
      <c r="K1865" s="216"/>
      <c r="L1865" s="222"/>
      <c r="M1865" s="223"/>
      <c r="N1865" s="224"/>
      <c r="O1865" s="224"/>
      <c r="P1865" s="224"/>
      <c r="Q1865" s="224"/>
      <c r="R1865" s="224"/>
      <c r="S1865" s="224"/>
      <c r="T1865" s="225"/>
      <c r="AT1865" s="226" t="s">
        <v>198</v>
      </c>
      <c r="AU1865" s="226" t="s">
        <v>80</v>
      </c>
      <c r="AV1865" s="12" t="s">
        <v>80</v>
      </c>
      <c r="AW1865" s="12" t="s">
        <v>33</v>
      </c>
      <c r="AX1865" s="12" t="s">
        <v>69</v>
      </c>
      <c r="AY1865" s="226" t="s">
        <v>189</v>
      </c>
    </row>
    <row r="1866" spans="2:51" s="12" customFormat="1" ht="13.5">
      <c r="B1866" s="215"/>
      <c r="C1866" s="216"/>
      <c r="D1866" s="217" t="s">
        <v>198</v>
      </c>
      <c r="E1866" s="218" t="s">
        <v>21</v>
      </c>
      <c r="F1866" s="219" t="s">
        <v>2249</v>
      </c>
      <c r="G1866" s="216"/>
      <c r="H1866" s="220">
        <v>33.88</v>
      </c>
      <c r="I1866" s="221"/>
      <c r="J1866" s="216"/>
      <c r="K1866" s="216"/>
      <c r="L1866" s="222"/>
      <c r="M1866" s="223"/>
      <c r="N1866" s="224"/>
      <c r="O1866" s="224"/>
      <c r="P1866" s="224"/>
      <c r="Q1866" s="224"/>
      <c r="R1866" s="224"/>
      <c r="S1866" s="224"/>
      <c r="T1866" s="225"/>
      <c r="AT1866" s="226" t="s">
        <v>198</v>
      </c>
      <c r="AU1866" s="226" t="s">
        <v>80</v>
      </c>
      <c r="AV1866" s="12" t="s">
        <v>80</v>
      </c>
      <c r="AW1866" s="12" t="s">
        <v>33</v>
      </c>
      <c r="AX1866" s="12" t="s">
        <v>69</v>
      </c>
      <c r="AY1866" s="226" t="s">
        <v>189</v>
      </c>
    </row>
    <row r="1867" spans="2:51" s="12" customFormat="1" ht="13.5">
      <c r="B1867" s="215"/>
      <c r="C1867" s="216"/>
      <c r="D1867" s="217" t="s">
        <v>198</v>
      </c>
      <c r="E1867" s="218" t="s">
        <v>21</v>
      </c>
      <c r="F1867" s="219" t="s">
        <v>2250</v>
      </c>
      <c r="G1867" s="216"/>
      <c r="H1867" s="220">
        <v>34.3</v>
      </c>
      <c r="I1867" s="221"/>
      <c r="J1867" s="216"/>
      <c r="K1867" s="216"/>
      <c r="L1867" s="222"/>
      <c r="M1867" s="223"/>
      <c r="N1867" s="224"/>
      <c r="O1867" s="224"/>
      <c r="P1867" s="224"/>
      <c r="Q1867" s="224"/>
      <c r="R1867" s="224"/>
      <c r="S1867" s="224"/>
      <c r="T1867" s="225"/>
      <c r="AT1867" s="226" t="s">
        <v>198</v>
      </c>
      <c r="AU1867" s="226" t="s">
        <v>80</v>
      </c>
      <c r="AV1867" s="12" t="s">
        <v>80</v>
      </c>
      <c r="AW1867" s="12" t="s">
        <v>33</v>
      </c>
      <c r="AX1867" s="12" t="s">
        <v>69</v>
      </c>
      <c r="AY1867" s="226" t="s">
        <v>189</v>
      </c>
    </row>
    <row r="1868" spans="2:51" s="12" customFormat="1" ht="13.5">
      <c r="B1868" s="215"/>
      <c r="C1868" s="216"/>
      <c r="D1868" s="217" t="s">
        <v>198</v>
      </c>
      <c r="E1868" s="218" t="s">
        <v>21</v>
      </c>
      <c r="F1868" s="219" t="s">
        <v>2251</v>
      </c>
      <c r="G1868" s="216"/>
      <c r="H1868" s="220">
        <v>11.85</v>
      </c>
      <c r="I1868" s="221"/>
      <c r="J1868" s="216"/>
      <c r="K1868" s="216"/>
      <c r="L1868" s="222"/>
      <c r="M1868" s="223"/>
      <c r="N1868" s="224"/>
      <c r="O1868" s="224"/>
      <c r="P1868" s="224"/>
      <c r="Q1868" s="224"/>
      <c r="R1868" s="224"/>
      <c r="S1868" s="224"/>
      <c r="T1868" s="225"/>
      <c r="AT1868" s="226" t="s">
        <v>198</v>
      </c>
      <c r="AU1868" s="226" t="s">
        <v>80</v>
      </c>
      <c r="AV1868" s="12" t="s">
        <v>80</v>
      </c>
      <c r="AW1868" s="12" t="s">
        <v>33</v>
      </c>
      <c r="AX1868" s="12" t="s">
        <v>69</v>
      </c>
      <c r="AY1868" s="226" t="s">
        <v>189</v>
      </c>
    </row>
    <row r="1869" spans="2:51" s="13" customFormat="1" ht="13.5">
      <c r="B1869" s="227"/>
      <c r="C1869" s="228"/>
      <c r="D1869" s="217" t="s">
        <v>198</v>
      </c>
      <c r="E1869" s="242" t="s">
        <v>21</v>
      </c>
      <c r="F1869" s="243" t="s">
        <v>200</v>
      </c>
      <c r="G1869" s="228"/>
      <c r="H1869" s="244">
        <v>84.83</v>
      </c>
      <c r="I1869" s="233"/>
      <c r="J1869" s="228"/>
      <c r="K1869" s="228"/>
      <c r="L1869" s="234"/>
      <c r="M1869" s="235"/>
      <c r="N1869" s="236"/>
      <c r="O1869" s="236"/>
      <c r="P1869" s="236"/>
      <c r="Q1869" s="236"/>
      <c r="R1869" s="236"/>
      <c r="S1869" s="236"/>
      <c r="T1869" s="237"/>
      <c r="AT1869" s="238" t="s">
        <v>198</v>
      </c>
      <c r="AU1869" s="238" t="s">
        <v>80</v>
      </c>
      <c r="AV1869" s="13" t="s">
        <v>115</v>
      </c>
      <c r="AW1869" s="13" t="s">
        <v>33</v>
      </c>
      <c r="AX1869" s="13" t="s">
        <v>69</v>
      </c>
      <c r="AY1869" s="238" t="s">
        <v>189</v>
      </c>
    </row>
    <row r="1870" spans="2:51" s="12" customFormat="1" ht="13.5">
      <c r="B1870" s="215"/>
      <c r="C1870" s="216"/>
      <c r="D1870" s="217" t="s">
        <v>198</v>
      </c>
      <c r="E1870" s="218" t="s">
        <v>21</v>
      </c>
      <c r="F1870" s="219" t="s">
        <v>2252</v>
      </c>
      <c r="G1870" s="216"/>
      <c r="H1870" s="220">
        <v>4.8</v>
      </c>
      <c r="I1870" s="221"/>
      <c r="J1870" s="216"/>
      <c r="K1870" s="216"/>
      <c r="L1870" s="222"/>
      <c r="M1870" s="223"/>
      <c r="N1870" s="224"/>
      <c r="O1870" s="224"/>
      <c r="P1870" s="224"/>
      <c r="Q1870" s="224"/>
      <c r="R1870" s="224"/>
      <c r="S1870" s="224"/>
      <c r="T1870" s="225"/>
      <c r="AT1870" s="226" t="s">
        <v>198</v>
      </c>
      <c r="AU1870" s="226" t="s">
        <v>80</v>
      </c>
      <c r="AV1870" s="12" t="s">
        <v>80</v>
      </c>
      <c r="AW1870" s="12" t="s">
        <v>33</v>
      </c>
      <c r="AX1870" s="12" t="s">
        <v>69</v>
      </c>
      <c r="AY1870" s="226" t="s">
        <v>189</v>
      </c>
    </row>
    <row r="1871" spans="2:51" s="12" customFormat="1" ht="13.5">
      <c r="B1871" s="215"/>
      <c r="C1871" s="216"/>
      <c r="D1871" s="217" t="s">
        <v>198</v>
      </c>
      <c r="E1871" s="218" t="s">
        <v>21</v>
      </c>
      <c r="F1871" s="219" t="s">
        <v>2253</v>
      </c>
      <c r="G1871" s="216"/>
      <c r="H1871" s="220">
        <v>26.88</v>
      </c>
      <c r="I1871" s="221"/>
      <c r="J1871" s="216"/>
      <c r="K1871" s="216"/>
      <c r="L1871" s="222"/>
      <c r="M1871" s="223"/>
      <c r="N1871" s="224"/>
      <c r="O1871" s="224"/>
      <c r="P1871" s="224"/>
      <c r="Q1871" s="224"/>
      <c r="R1871" s="224"/>
      <c r="S1871" s="224"/>
      <c r="T1871" s="225"/>
      <c r="AT1871" s="226" t="s">
        <v>198</v>
      </c>
      <c r="AU1871" s="226" t="s">
        <v>80</v>
      </c>
      <c r="AV1871" s="12" t="s">
        <v>80</v>
      </c>
      <c r="AW1871" s="12" t="s">
        <v>33</v>
      </c>
      <c r="AX1871" s="12" t="s">
        <v>69</v>
      </c>
      <c r="AY1871" s="226" t="s">
        <v>189</v>
      </c>
    </row>
    <row r="1872" spans="2:51" s="12" customFormat="1" ht="13.5">
      <c r="B1872" s="215"/>
      <c r="C1872" s="216"/>
      <c r="D1872" s="217" t="s">
        <v>198</v>
      </c>
      <c r="E1872" s="218" t="s">
        <v>21</v>
      </c>
      <c r="F1872" s="219" t="s">
        <v>2254</v>
      </c>
      <c r="G1872" s="216"/>
      <c r="H1872" s="220">
        <v>39.2</v>
      </c>
      <c r="I1872" s="221"/>
      <c r="J1872" s="216"/>
      <c r="K1872" s="216"/>
      <c r="L1872" s="222"/>
      <c r="M1872" s="223"/>
      <c r="N1872" s="224"/>
      <c r="O1872" s="224"/>
      <c r="P1872" s="224"/>
      <c r="Q1872" s="224"/>
      <c r="R1872" s="224"/>
      <c r="S1872" s="224"/>
      <c r="T1872" s="225"/>
      <c r="AT1872" s="226" t="s">
        <v>198</v>
      </c>
      <c r="AU1872" s="226" t="s">
        <v>80</v>
      </c>
      <c r="AV1872" s="12" t="s">
        <v>80</v>
      </c>
      <c r="AW1872" s="12" t="s">
        <v>33</v>
      </c>
      <c r="AX1872" s="12" t="s">
        <v>69</v>
      </c>
      <c r="AY1872" s="226" t="s">
        <v>189</v>
      </c>
    </row>
    <row r="1873" spans="2:51" s="12" customFormat="1" ht="13.5">
      <c r="B1873" s="215"/>
      <c r="C1873" s="216"/>
      <c r="D1873" s="217" t="s">
        <v>198</v>
      </c>
      <c r="E1873" s="218" t="s">
        <v>21</v>
      </c>
      <c r="F1873" s="219" t="s">
        <v>2255</v>
      </c>
      <c r="G1873" s="216"/>
      <c r="H1873" s="220">
        <v>15.4</v>
      </c>
      <c r="I1873" s="221"/>
      <c r="J1873" s="216"/>
      <c r="K1873" s="216"/>
      <c r="L1873" s="222"/>
      <c r="M1873" s="223"/>
      <c r="N1873" s="224"/>
      <c r="O1873" s="224"/>
      <c r="P1873" s="224"/>
      <c r="Q1873" s="224"/>
      <c r="R1873" s="224"/>
      <c r="S1873" s="224"/>
      <c r="T1873" s="225"/>
      <c r="AT1873" s="226" t="s">
        <v>198</v>
      </c>
      <c r="AU1873" s="226" t="s">
        <v>80</v>
      </c>
      <c r="AV1873" s="12" t="s">
        <v>80</v>
      </c>
      <c r="AW1873" s="12" t="s">
        <v>33</v>
      </c>
      <c r="AX1873" s="12" t="s">
        <v>69</v>
      </c>
      <c r="AY1873" s="226" t="s">
        <v>189</v>
      </c>
    </row>
    <row r="1874" spans="2:51" s="12" customFormat="1" ht="13.5">
      <c r="B1874" s="215"/>
      <c r="C1874" s="216"/>
      <c r="D1874" s="217" t="s">
        <v>198</v>
      </c>
      <c r="E1874" s="218" t="s">
        <v>21</v>
      </c>
      <c r="F1874" s="219" t="s">
        <v>2256</v>
      </c>
      <c r="G1874" s="216"/>
      <c r="H1874" s="220">
        <v>2.1</v>
      </c>
      <c r="I1874" s="221"/>
      <c r="J1874" s="216"/>
      <c r="K1874" s="216"/>
      <c r="L1874" s="222"/>
      <c r="M1874" s="223"/>
      <c r="N1874" s="224"/>
      <c r="O1874" s="224"/>
      <c r="P1874" s="224"/>
      <c r="Q1874" s="224"/>
      <c r="R1874" s="224"/>
      <c r="S1874" s="224"/>
      <c r="T1874" s="225"/>
      <c r="AT1874" s="226" t="s">
        <v>198</v>
      </c>
      <c r="AU1874" s="226" t="s">
        <v>80</v>
      </c>
      <c r="AV1874" s="12" t="s">
        <v>80</v>
      </c>
      <c r="AW1874" s="12" t="s">
        <v>33</v>
      </c>
      <c r="AX1874" s="12" t="s">
        <v>69</v>
      </c>
      <c r="AY1874" s="226" t="s">
        <v>189</v>
      </c>
    </row>
    <row r="1875" spans="2:51" s="12" customFormat="1" ht="13.5">
      <c r="B1875" s="215"/>
      <c r="C1875" s="216"/>
      <c r="D1875" s="217" t="s">
        <v>198</v>
      </c>
      <c r="E1875" s="218" t="s">
        <v>21</v>
      </c>
      <c r="F1875" s="219" t="s">
        <v>2257</v>
      </c>
      <c r="G1875" s="216"/>
      <c r="H1875" s="220">
        <v>12</v>
      </c>
      <c r="I1875" s="221"/>
      <c r="J1875" s="216"/>
      <c r="K1875" s="216"/>
      <c r="L1875" s="222"/>
      <c r="M1875" s="223"/>
      <c r="N1875" s="224"/>
      <c r="O1875" s="224"/>
      <c r="P1875" s="224"/>
      <c r="Q1875" s="224"/>
      <c r="R1875" s="224"/>
      <c r="S1875" s="224"/>
      <c r="T1875" s="225"/>
      <c r="AT1875" s="226" t="s">
        <v>198</v>
      </c>
      <c r="AU1875" s="226" t="s">
        <v>80</v>
      </c>
      <c r="AV1875" s="12" t="s">
        <v>80</v>
      </c>
      <c r="AW1875" s="12" t="s">
        <v>33</v>
      </c>
      <c r="AX1875" s="12" t="s">
        <v>69</v>
      </c>
      <c r="AY1875" s="226" t="s">
        <v>189</v>
      </c>
    </row>
    <row r="1876" spans="2:51" s="12" customFormat="1" ht="13.5">
      <c r="B1876" s="215"/>
      <c r="C1876" s="216"/>
      <c r="D1876" s="217" t="s">
        <v>198</v>
      </c>
      <c r="E1876" s="218" t="s">
        <v>21</v>
      </c>
      <c r="F1876" s="219" t="s">
        <v>2258</v>
      </c>
      <c r="G1876" s="216"/>
      <c r="H1876" s="220">
        <v>27.8</v>
      </c>
      <c r="I1876" s="221"/>
      <c r="J1876" s="216"/>
      <c r="K1876" s="216"/>
      <c r="L1876" s="222"/>
      <c r="M1876" s="223"/>
      <c r="N1876" s="224"/>
      <c r="O1876" s="224"/>
      <c r="P1876" s="224"/>
      <c r="Q1876" s="224"/>
      <c r="R1876" s="224"/>
      <c r="S1876" s="224"/>
      <c r="T1876" s="225"/>
      <c r="AT1876" s="226" t="s">
        <v>198</v>
      </c>
      <c r="AU1876" s="226" t="s">
        <v>80</v>
      </c>
      <c r="AV1876" s="12" t="s">
        <v>80</v>
      </c>
      <c r="AW1876" s="12" t="s">
        <v>33</v>
      </c>
      <c r="AX1876" s="12" t="s">
        <v>69</v>
      </c>
      <c r="AY1876" s="226" t="s">
        <v>189</v>
      </c>
    </row>
    <row r="1877" spans="2:51" s="12" customFormat="1" ht="13.5">
      <c r="B1877" s="215"/>
      <c r="C1877" s="216"/>
      <c r="D1877" s="217" t="s">
        <v>198</v>
      </c>
      <c r="E1877" s="218" t="s">
        <v>21</v>
      </c>
      <c r="F1877" s="219" t="s">
        <v>2259</v>
      </c>
      <c r="G1877" s="216"/>
      <c r="H1877" s="220">
        <v>32.84</v>
      </c>
      <c r="I1877" s="221"/>
      <c r="J1877" s="216"/>
      <c r="K1877" s="216"/>
      <c r="L1877" s="222"/>
      <c r="M1877" s="223"/>
      <c r="N1877" s="224"/>
      <c r="O1877" s="224"/>
      <c r="P1877" s="224"/>
      <c r="Q1877" s="224"/>
      <c r="R1877" s="224"/>
      <c r="S1877" s="224"/>
      <c r="T1877" s="225"/>
      <c r="AT1877" s="226" t="s">
        <v>198</v>
      </c>
      <c r="AU1877" s="226" t="s">
        <v>80</v>
      </c>
      <c r="AV1877" s="12" t="s">
        <v>80</v>
      </c>
      <c r="AW1877" s="12" t="s">
        <v>33</v>
      </c>
      <c r="AX1877" s="12" t="s">
        <v>69</v>
      </c>
      <c r="AY1877" s="226" t="s">
        <v>189</v>
      </c>
    </row>
    <row r="1878" spans="2:51" s="13" customFormat="1" ht="13.5">
      <c r="B1878" s="227"/>
      <c r="C1878" s="228"/>
      <c r="D1878" s="217" t="s">
        <v>198</v>
      </c>
      <c r="E1878" s="242" t="s">
        <v>21</v>
      </c>
      <c r="F1878" s="243" t="s">
        <v>200</v>
      </c>
      <c r="G1878" s="228"/>
      <c r="H1878" s="244">
        <v>161.02</v>
      </c>
      <c r="I1878" s="233"/>
      <c r="J1878" s="228"/>
      <c r="K1878" s="228"/>
      <c r="L1878" s="234"/>
      <c r="M1878" s="235"/>
      <c r="N1878" s="236"/>
      <c r="O1878" s="236"/>
      <c r="P1878" s="236"/>
      <c r="Q1878" s="236"/>
      <c r="R1878" s="236"/>
      <c r="S1878" s="236"/>
      <c r="T1878" s="237"/>
      <c r="AT1878" s="238" t="s">
        <v>198</v>
      </c>
      <c r="AU1878" s="238" t="s">
        <v>80</v>
      </c>
      <c r="AV1878" s="13" t="s">
        <v>115</v>
      </c>
      <c r="AW1878" s="13" t="s">
        <v>33</v>
      </c>
      <c r="AX1878" s="13" t="s">
        <v>69</v>
      </c>
      <c r="AY1878" s="238" t="s">
        <v>189</v>
      </c>
    </row>
    <row r="1879" spans="2:51" s="14" customFormat="1" ht="13.5">
      <c r="B1879" s="245"/>
      <c r="C1879" s="246"/>
      <c r="D1879" s="229" t="s">
        <v>198</v>
      </c>
      <c r="E1879" s="247" t="s">
        <v>21</v>
      </c>
      <c r="F1879" s="248" t="s">
        <v>239</v>
      </c>
      <c r="G1879" s="246"/>
      <c r="H1879" s="249">
        <v>586.76</v>
      </c>
      <c r="I1879" s="250"/>
      <c r="J1879" s="246"/>
      <c r="K1879" s="246"/>
      <c r="L1879" s="251"/>
      <c r="M1879" s="252"/>
      <c r="N1879" s="253"/>
      <c r="O1879" s="253"/>
      <c r="P1879" s="253"/>
      <c r="Q1879" s="253"/>
      <c r="R1879" s="253"/>
      <c r="S1879" s="253"/>
      <c r="T1879" s="254"/>
      <c r="AT1879" s="255" t="s">
        <v>198</v>
      </c>
      <c r="AU1879" s="255" t="s">
        <v>80</v>
      </c>
      <c r="AV1879" s="14" t="s">
        <v>196</v>
      </c>
      <c r="AW1879" s="14" t="s">
        <v>33</v>
      </c>
      <c r="AX1879" s="14" t="s">
        <v>76</v>
      </c>
      <c r="AY1879" s="255" t="s">
        <v>189</v>
      </c>
    </row>
    <row r="1880" spans="2:65" s="1" customFormat="1" ht="22.5" customHeight="1">
      <c r="B1880" s="42"/>
      <c r="C1880" s="256" t="s">
        <v>2260</v>
      </c>
      <c r="D1880" s="256" t="s">
        <v>293</v>
      </c>
      <c r="E1880" s="257" t="s">
        <v>2261</v>
      </c>
      <c r="F1880" s="258" t="s">
        <v>2262</v>
      </c>
      <c r="G1880" s="259" t="s">
        <v>194</v>
      </c>
      <c r="H1880" s="260">
        <v>645.337</v>
      </c>
      <c r="I1880" s="261"/>
      <c r="J1880" s="262">
        <f>ROUND(I1880*H1880,2)</f>
        <v>0</v>
      </c>
      <c r="K1880" s="258" t="s">
        <v>195</v>
      </c>
      <c r="L1880" s="263"/>
      <c r="M1880" s="264" t="s">
        <v>21</v>
      </c>
      <c r="N1880" s="265" t="s">
        <v>40</v>
      </c>
      <c r="O1880" s="43"/>
      <c r="P1880" s="212">
        <f>O1880*H1880</f>
        <v>0</v>
      </c>
      <c r="Q1880" s="212">
        <v>0.0118</v>
      </c>
      <c r="R1880" s="212">
        <f>Q1880*H1880</f>
        <v>7.614976599999999</v>
      </c>
      <c r="S1880" s="212">
        <v>0</v>
      </c>
      <c r="T1880" s="213">
        <f>S1880*H1880</f>
        <v>0</v>
      </c>
      <c r="AR1880" s="25" t="s">
        <v>355</v>
      </c>
      <c r="AT1880" s="25" t="s">
        <v>293</v>
      </c>
      <c r="AU1880" s="25" t="s">
        <v>80</v>
      </c>
      <c r="AY1880" s="25" t="s">
        <v>189</v>
      </c>
      <c r="BE1880" s="214">
        <f>IF(N1880="základní",J1880,0)</f>
        <v>0</v>
      </c>
      <c r="BF1880" s="214">
        <f>IF(N1880="snížená",J1880,0)</f>
        <v>0</v>
      </c>
      <c r="BG1880" s="214">
        <f>IF(N1880="zákl. přenesená",J1880,0)</f>
        <v>0</v>
      </c>
      <c r="BH1880" s="214">
        <f>IF(N1880="sníž. přenesená",J1880,0)</f>
        <v>0</v>
      </c>
      <c r="BI1880" s="214">
        <f>IF(N1880="nulová",J1880,0)</f>
        <v>0</v>
      </c>
      <c r="BJ1880" s="25" t="s">
        <v>76</v>
      </c>
      <c r="BK1880" s="214">
        <f>ROUND(I1880*H1880,2)</f>
        <v>0</v>
      </c>
      <c r="BL1880" s="25" t="s">
        <v>271</v>
      </c>
      <c r="BM1880" s="25" t="s">
        <v>2263</v>
      </c>
    </row>
    <row r="1881" spans="2:51" s="12" customFormat="1" ht="13.5">
      <c r="B1881" s="215"/>
      <c r="C1881" s="216"/>
      <c r="D1881" s="217" t="s">
        <v>198</v>
      </c>
      <c r="E1881" s="218" t="s">
        <v>21</v>
      </c>
      <c r="F1881" s="219" t="s">
        <v>2264</v>
      </c>
      <c r="G1881" s="216"/>
      <c r="H1881" s="220">
        <v>586.67</v>
      </c>
      <c r="I1881" s="221"/>
      <c r="J1881" s="216"/>
      <c r="K1881" s="216"/>
      <c r="L1881" s="222"/>
      <c r="M1881" s="223"/>
      <c r="N1881" s="224"/>
      <c r="O1881" s="224"/>
      <c r="P1881" s="224"/>
      <c r="Q1881" s="224"/>
      <c r="R1881" s="224"/>
      <c r="S1881" s="224"/>
      <c r="T1881" s="225"/>
      <c r="AT1881" s="226" t="s">
        <v>198</v>
      </c>
      <c r="AU1881" s="226" t="s">
        <v>80</v>
      </c>
      <c r="AV1881" s="12" t="s">
        <v>80</v>
      </c>
      <c r="AW1881" s="12" t="s">
        <v>33</v>
      </c>
      <c r="AX1881" s="12" t="s">
        <v>69</v>
      </c>
      <c r="AY1881" s="226" t="s">
        <v>189</v>
      </c>
    </row>
    <row r="1882" spans="2:51" s="12" customFormat="1" ht="13.5">
      <c r="B1882" s="215"/>
      <c r="C1882" s="216"/>
      <c r="D1882" s="229" t="s">
        <v>198</v>
      </c>
      <c r="E1882" s="239" t="s">
        <v>21</v>
      </c>
      <c r="F1882" s="240" t="s">
        <v>2265</v>
      </c>
      <c r="G1882" s="216"/>
      <c r="H1882" s="241">
        <v>645.337</v>
      </c>
      <c r="I1882" s="221"/>
      <c r="J1882" s="216"/>
      <c r="K1882" s="216"/>
      <c r="L1882" s="222"/>
      <c r="M1882" s="223"/>
      <c r="N1882" s="224"/>
      <c r="O1882" s="224"/>
      <c r="P1882" s="224"/>
      <c r="Q1882" s="224"/>
      <c r="R1882" s="224"/>
      <c r="S1882" s="224"/>
      <c r="T1882" s="225"/>
      <c r="AT1882" s="226" t="s">
        <v>198</v>
      </c>
      <c r="AU1882" s="226" t="s">
        <v>80</v>
      </c>
      <c r="AV1882" s="12" t="s">
        <v>80</v>
      </c>
      <c r="AW1882" s="12" t="s">
        <v>33</v>
      </c>
      <c r="AX1882" s="12" t="s">
        <v>76</v>
      </c>
      <c r="AY1882" s="226" t="s">
        <v>189</v>
      </c>
    </row>
    <row r="1883" spans="2:65" s="1" customFormat="1" ht="31.5" customHeight="1">
      <c r="B1883" s="42"/>
      <c r="C1883" s="203" t="s">
        <v>2266</v>
      </c>
      <c r="D1883" s="203" t="s">
        <v>191</v>
      </c>
      <c r="E1883" s="204" t="s">
        <v>2267</v>
      </c>
      <c r="F1883" s="205" t="s">
        <v>2268</v>
      </c>
      <c r="G1883" s="206" t="s">
        <v>194</v>
      </c>
      <c r="H1883" s="207">
        <v>586.76</v>
      </c>
      <c r="I1883" s="208"/>
      <c r="J1883" s="209">
        <f>ROUND(I1883*H1883,2)</f>
        <v>0</v>
      </c>
      <c r="K1883" s="205" t="s">
        <v>195</v>
      </c>
      <c r="L1883" s="62"/>
      <c r="M1883" s="210" t="s">
        <v>21</v>
      </c>
      <c r="N1883" s="211" t="s">
        <v>40</v>
      </c>
      <c r="O1883" s="43"/>
      <c r="P1883" s="212">
        <f>O1883*H1883</f>
        <v>0</v>
      </c>
      <c r="Q1883" s="212">
        <v>0</v>
      </c>
      <c r="R1883" s="212">
        <f>Q1883*H1883</f>
        <v>0</v>
      </c>
      <c r="S1883" s="212">
        <v>0</v>
      </c>
      <c r="T1883" s="213">
        <f>S1883*H1883</f>
        <v>0</v>
      </c>
      <c r="AR1883" s="25" t="s">
        <v>271</v>
      </c>
      <c r="AT1883" s="25" t="s">
        <v>191</v>
      </c>
      <c r="AU1883" s="25" t="s">
        <v>80</v>
      </c>
      <c r="AY1883" s="25" t="s">
        <v>189</v>
      </c>
      <c r="BE1883" s="214">
        <f>IF(N1883="základní",J1883,0)</f>
        <v>0</v>
      </c>
      <c r="BF1883" s="214">
        <f>IF(N1883="snížená",J1883,0)</f>
        <v>0</v>
      </c>
      <c r="BG1883" s="214">
        <f>IF(N1883="zákl. přenesená",J1883,0)</f>
        <v>0</v>
      </c>
      <c r="BH1883" s="214">
        <f>IF(N1883="sníž. přenesená",J1883,0)</f>
        <v>0</v>
      </c>
      <c r="BI1883" s="214">
        <f>IF(N1883="nulová",J1883,0)</f>
        <v>0</v>
      </c>
      <c r="BJ1883" s="25" t="s">
        <v>76</v>
      </c>
      <c r="BK1883" s="214">
        <f>ROUND(I1883*H1883,2)</f>
        <v>0</v>
      </c>
      <c r="BL1883" s="25" t="s">
        <v>271</v>
      </c>
      <c r="BM1883" s="25" t="s">
        <v>2269</v>
      </c>
    </row>
    <row r="1884" spans="2:51" s="12" customFormat="1" ht="13.5">
      <c r="B1884" s="215"/>
      <c r="C1884" s="216"/>
      <c r="D1884" s="229" t="s">
        <v>198</v>
      </c>
      <c r="E1884" s="239" t="s">
        <v>21</v>
      </c>
      <c r="F1884" s="240" t="s">
        <v>2270</v>
      </c>
      <c r="G1884" s="216"/>
      <c r="H1884" s="241">
        <v>586.76</v>
      </c>
      <c r="I1884" s="221"/>
      <c r="J1884" s="216"/>
      <c r="K1884" s="216"/>
      <c r="L1884" s="222"/>
      <c r="M1884" s="223"/>
      <c r="N1884" s="224"/>
      <c r="O1884" s="224"/>
      <c r="P1884" s="224"/>
      <c r="Q1884" s="224"/>
      <c r="R1884" s="224"/>
      <c r="S1884" s="224"/>
      <c r="T1884" s="225"/>
      <c r="AT1884" s="226" t="s">
        <v>198</v>
      </c>
      <c r="AU1884" s="226" t="s">
        <v>80</v>
      </c>
      <c r="AV1884" s="12" t="s">
        <v>80</v>
      </c>
      <c r="AW1884" s="12" t="s">
        <v>33</v>
      </c>
      <c r="AX1884" s="12" t="s">
        <v>76</v>
      </c>
      <c r="AY1884" s="226" t="s">
        <v>189</v>
      </c>
    </row>
    <row r="1885" spans="2:65" s="1" customFormat="1" ht="22.5" customHeight="1">
      <c r="B1885" s="42"/>
      <c r="C1885" s="203" t="s">
        <v>2271</v>
      </c>
      <c r="D1885" s="203" t="s">
        <v>191</v>
      </c>
      <c r="E1885" s="204" t="s">
        <v>2272</v>
      </c>
      <c r="F1885" s="205" t="s">
        <v>2273</v>
      </c>
      <c r="G1885" s="206" t="s">
        <v>235</v>
      </c>
      <c r="H1885" s="207">
        <v>569.69</v>
      </c>
      <c r="I1885" s="208"/>
      <c r="J1885" s="209">
        <f>ROUND(I1885*H1885,2)</f>
        <v>0</v>
      </c>
      <c r="K1885" s="205" t="s">
        <v>195</v>
      </c>
      <c r="L1885" s="62"/>
      <c r="M1885" s="210" t="s">
        <v>21</v>
      </c>
      <c r="N1885" s="211" t="s">
        <v>40</v>
      </c>
      <c r="O1885" s="43"/>
      <c r="P1885" s="212">
        <f>O1885*H1885</f>
        <v>0</v>
      </c>
      <c r="Q1885" s="212">
        <v>0.00026</v>
      </c>
      <c r="R1885" s="212">
        <f>Q1885*H1885</f>
        <v>0.1481194</v>
      </c>
      <c r="S1885" s="212">
        <v>0</v>
      </c>
      <c r="T1885" s="213">
        <f>S1885*H1885</f>
        <v>0</v>
      </c>
      <c r="AR1885" s="25" t="s">
        <v>271</v>
      </c>
      <c r="AT1885" s="25" t="s">
        <v>191</v>
      </c>
      <c r="AU1885" s="25" t="s">
        <v>80</v>
      </c>
      <c r="AY1885" s="25" t="s">
        <v>189</v>
      </c>
      <c r="BE1885" s="214">
        <f>IF(N1885="základní",J1885,0)</f>
        <v>0</v>
      </c>
      <c r="BF1885" s="214">
        <f>IF(N1885="snížená",J1885,0)</f>
        <v>0</v>
      </c>
      <c r="BG1885" s="214">
        <f>IF(N1885="zákl. přenesená",J1885,0)</f>
        <v>0</v>
      </c>
      <c r="BH1885" s="214">
        <f>IF(N1885="sníž. přenesená",J1885,0)</f>
        <v>0</v>
      </c>
      <c r="BI1885" s="214">
        <f>IF(N1885="nulová",J1885,0)</f>
        <v>0</v>
      </c>
      <c r="BJ1885" s="25" t="s">
        <v>76</v>
      </c>
      <c r="BK1885" s="214">
        <f>ROUND(I1885*H1885,2)</f>
        <v>0</v>
      </c>
      <c r="BL1885" s="25" t="s">
        <v>271</v>
      </c>
      <c r="BM1885" s="25" t="s">
        <v>2274</v>
      </c>
    </row>
    <row r="1886" spans="2:51" s="12" customFormat="1" ht="13.5">
      <c r="B1886" s="215"/>
      <c r="C1886" s="216"/>
      <c r="D1886" s="217" t="s">
        <v>198</v>
      </c>
      <c r="E1886" s="218" t="s">
        <v>21</v>
      </c>
      <c r="F1886" s="219" t="s">
        <v>2243</v>
      </c>
      <c r="G1886" s="216"/>
      <c r="H1886" s="220">
        <v>12.09</v>
      </c>
      <c r="I1886" s="221"/>
      <c r="J1886" s="216"/>
      <c r="K1886" s="216"/>
      <c r="L1886" s="222"/>
      <c r="M1886" s="223"/>
      <c r="N1886" s="224"/>
      <c r="O1886" s="224"/>
      <c r="P1886" s="224"/>
      <c r="Q1886" s="224"/>
      <c r="R1886" s="224"/>
      <c r="S1886" s="224"/>
      <c r="T1886" s="225"/>
      <c r="AT1886" s="226" t="s">
        <v>198</v>
      </c>
      <c r="AU1886" s="226" t="s">
        <v>80</v>
      </c>
      <c r="AV1886" s="12" t="s">
        <v>80</v>
      </c>
      <c r="AW1886" s="12" t="s">
        <v>33</v>
      </c>
      <c r="AX1886" s="12" t="s">
        <v>69</v>
      </c>
      <c r="AY1886" s="226" t="s">
        <v>189</v>
      </c>
    </row>
    <row r="1887" spans="2:51" s="12" customFormat="1" ht="13.5">
      <c r="B1887" s="215"/>
      <c r="C1887" s="216"/>
      <c r="D1887" s="217" t="s">
        <v>198</v>
      </c>
      <c r="E1887" s="218" t="s">
        <v>21</v>
      </c>
      <c r="F1887" s="219" t="s">
        <v>2244</v>
      </c>
      <c r="G1887" s="216"/>
      <c r="H1887" s="220">
        <v>22.88</v>
      </c>
      <c r="I1887" s="221"/>
      <c r="J1887" s="216"/>
      <c r="K1887" s="216"/>
      <c r="L1887" s="222"/>
      <c r="M1887" s="223"/>
      <c r="N1887" s="224"/>
      <c r="O1887" s="224"/>
      <c r="P1887" s="224"/>
      <c r="Q1887" s="224"/>
      <c r="R1887" s="224"/>
      <c r="S1887" s="224"/>
      <c r="T1887" s="225"/>
      <c r="AT1887" s="226" t="s">
        <v>198</v>
      </c>
      <c r="AU1887" s="226" t="s">
        <v>80</v>
      </c>
      <c r="AV1887" s="12" t="s">
        <v>80</v>
      </c>
      <c r="AW1887" s="12" t="s">
        <v>33</v>
      </c>
      <c r="AX1887" s="12" t="s">
        <v>69</v>
      </c>
      <c r="AY1887" s="226" t="s">
        <v>189</v>
      </c>
    </row>
    <row r="1888" spans="2:51" s="12" customFormat="1" ht="13.5">
      <c r="B1888" s="215"/>
      <c r="C1888" s="216"/>
      <c r="D1888" s="217" t="s">
        <v>198</v>
      </c>
      <c r="E1888" s="218" t="s">
        <v>21</v>
      </c>
      <c r="F1888" s="219" t="s">
        <v>2245</v>
      </c>
      <c r="G1888" s="216"/>
      <c r="H1888" s="220">
        <v>24.04</v>
      </c>
      <c r="I1888" s="221"/>
      <c r="J1888" s="216"/>
      <c r="K1888" s="216"/>
      <c r="L1888" s="222"/>
      <c r="M1888" s="223"/>
      <c r="N1888" s="224"/>
      <c r="O1888" s="224"/>
      <c r="P1888" s="224"/>
      <c r="Q1888" s="224"/>
      <c r="R1888" s="224"/>
      <c r="S1888" s="224"/>
      <c r="T1888" s="225"/>
      <c r="AT1888" s="226" t="s">
        <v>198</v>
      </c>
      <c r="AU1888" s="226" t="s">
        <v>80</v>
      </c>
      <c r="AV1888" s="12" t="s">
        <v>80</v>
      </c>
      <c r="AW1888" s="12" t="s">
        <v>33</v>
      </c>
      <c r="AX1888" s="12" t="s">
        <v>69</v>
      </c>
      <c r="AY1888" s="226" t="s">
        <v>189</v>
      </c>
    </row>
    <row r="1889" spans="2:51" s="12" customFormat="1" ht="13.5">
      <c r="B1889" s="215"/>
      <c r="C1889" s="216"/>
      <c r="D1889" s="217" t="s">
        <v>198</v>
      </c>
      <c r="E1889" s="218" t="s">
        <v>21</v>
      </c>
      <c r="F1889" s="219" t="s">
        <v>1461</v>
      </c>
      <c r="G1889" s="216"/>
      <c r="H1889" s="220">
        <v>43.57</v>
      </c>
      <c r="I1889" s="221"/>
      <c r="J1889" s="216"/>
      <c r="K1889" s="216"/>
      <c r="L1889" s="222"/>
      <c r="M1889" s="223"/>
      <c r="N1889" s="224"/>
      <c r="O1889" s="224"/>
      <c r="P1889" s="224"/>
      <c r="Q1889" s="224"/>
      <c r="R1889" s="224"/>
      <c r="S1889" s="224"/>
      <c r="T1889" s="225"/>
      <c r="AT1889" s="226" t="s">
        <v>198</v>
      </c>
      <c r="AU1889" s="226" t="s">
        <v>80</v>
      </c>
      <c r="AV1889" s="12" t="s">
        <v>80</v>
      </c>
      <c r="AW1889" s="12" t="s">
        <v>33</v>
      </c>
      <c r="AX1889" s="12" t="s">
        <v>69</v>
      </c>
      <c r="AY1889" s="226" t="s">
        <v>189</v>
      </c>
    </row>
    <row r="1890" spans="2:51" s="12" customFormat="1" ht="13.5">
      <c r="B1890" s="215"/>
      <c r="C1890" s="216"/>
      <c r="D1890" s="217" t="s">
        <v>198</v>
      </c>
      <c r="E1890" s="218" t="s">
        <v>21</v>
      </c>
      <c r="F1890" s="219" t="s">
        <v>2275</v>
      </c>
      <c r="G1890" s="216"/>
      <c r="H1890" s="220">
        <v>196.9</v>
      </c>
      <c r="I1890" s="221"/>
      <c r="J1890" s="216"/>
      <c r="K1890" s="216"/>
      <c r="L1890" s="222"/>
      <c r="M1890" s="223"/>
      <c r="N1890" s="224"/>
      <c r="O1890" s="224"/>
      <c r="P1890" s="224"/>
      <c r="Q1890" s="224"/>
      <c r="R1890" s="224"/>
      <c r="S1890" s="224"/>
      <c r="T1890" s="225"/>
      <c r="AT1890" s="226" t="s">
        <v>198</v>
      </c>
      <c r="AU1890" s="226" t="s">
        <v>80</v>
      </c>
      <c r="AV1890" s="12" t="s">
        <v>80</v>
      </c>
      <c r="AW1890" s="12" t="s">
        <v>33</v>
      </c>
      <c r="AX1890" s="12" t="s">
        <v>69</v>
      </c>
      <c r="AY1890" s="226" t="s">
        <v>189</v>
      </c>
    </row>
    <row r="1891" spans="2:51" s="12" customFormat="1" ht="13.5">
      <c r="B1891" s="215"/>
      <c r="C1891" s="216"/>
      <c r="D1891" s="217" t="s">
        <v>198</v>
      </c>
      <c r="E1891" s="218" t="s">
        <v>21</v>
      </c>
      <c r="F1891" s="219" t="s">
        <v>2246</v>
      </c>
      <c r="G1891" s="216"/>
      <c r="H1891" s="220">
        <v>14.36</v>
      </c>
      <c r="I1891" s="221"/>
      <c r="J1891" s="216"/>
      <c r="K1891" s="216"/>
      <c r="L1891" s="222"/>
      <c r="M1891" s="223"/>
      <c r="N1891" s="224"/>
      <c r="O1891" s="224"/>
      <c r="P1891" s="224"/>
      <c r="Q1891" s="224"/>
      <c r="R1891" s="224"/>
      <c r="S1891" s="224"/>
      <c r="T1891" s="225"/>
      <c r="AT1891" s="226" t="s">
        <v>198</v>
      </c>
      <c r="AU1891" s="226" t="s">
        <v>80</v>
      </c>
      <c r="AV1891" s="12" t="s">
        <v>80</v>
      </c>
      <c r="AW1891" s="12" t="s">
        <v>33</v>
      </c>
      <c r="AX1891" s="12" t="s">
        <v>69</v>
      </c>
      <c r="AY1891" s="226" t="s">
        <v>189</v>
      </c>
    </row>
    <row r="1892" spans="2:51" s="12" customFormat="1" ht="13.5">
      <c r="B1892" s="215"/>
      <c r="C1892" s="216"/>
      <c r="D1892" s="217" t="s">
        <v>198</v>
      </c>
      <c r="E1892" s="218" t="s">
        <v>21</v>
      </c>
      <c r="F1892" s="219" t="s">
        <v>2276</v>
      </c>
      <c r="G1892" s="216"/>
      <c r="H1892" s="220">
        <v>19.6</v>
      </c>
      <c r="I1892" s="221"/>
      <c r="J1892" s="216"/>
      <c r="K1892" s="216"/>
      <c r="L1892" s="222"/>
      <c r="M1892" s="223"/>
      <c r="N1892" s="224"/>
      <c r="O1892" s="224"/>
      <c r="P1892" s="224"/>
      <c r="Q1892" s="224"/>
      <c r="R1892" s="224"/>
      <c r="S1892" s="224"/>
      <c r="T1892" s="225"/>
      <c r="AT1892" s="226" t="s">
        <v>198</v>
      </c>
      <c r="AU1892" s="226" t="s">
        <v>80</v>
      </c>
      <c r="AV1892" s="12" t="s">
        <v>80</v>
      </c>
      <c r="AW1892" s="12" t="s">
        <v>33</v>
      </c>
      <c r="AX1892" s="12" t="s">
        <v>69</v>
      </c>
      <c r="AY1892" s="226" t="s">
        <v>189</v>
      </c>
    </row>
    <row r="1893" spans="2:51" s="13" customFormat="1" ht="13.5">
      <c r="B1893" s="227"/>
      <c r="C1893" s="228"/>
      <c r="D1893" s="217" t="s">
        <v>198</v>
      </c>
      <c r="E1893" s="242" t="s">
        <v>21</v>
      </c>
      <c r="F1893" s="243" t="s">
        <v>200</v>
      </c>
      <c r="G1893" s="228"/>
      <c r="H1893" s="244">
        <v>333.44</v>
      </c>
      <c r="I1893" s="233"/>
      <c r="J1893" s="228"/>
      <c r="K1893" s="228"/>
      <c r="L1893" s="234"/>
      <c r="M1893" s="235"/>
      <c r="N1893" s="236"/>
      <c r="O1893" s="236"/>
      <c r="P1893" s="236"/>
      <c r="Q1893" s="236"/>
      <c r="R1893" s="236"/>
      <c r="S1893" s="236"/>
      <c r="T1893" s="237"/>
      <c r="AT1893" s="238" t="s">
        <v>198</v>
      </c>
      <c r="AU1893" s="238" t="s">
        <v>80</v>
      </c>
      <c r="AV1893" s="13" t="s">
        <v>115</v>
      </c>
      <c r="AW1893" s="13" t="s">
        <v>33</v>
      </c>
      <c r="AX1893" s="13" t="s">
        <v>69</v>
      </c>
      <c r="AY1893" s="238" t="s">
        <v>189</v>
      </c>
    </row>
    <row r="1894" spans="2:51" s="12" customFormat="1" ht="13.5">
      <c r="B1894" s="215"/>
      <c r="C1894" s="216"/>
      <c r="D1894" s="217" t="s">
        <v>198</v>
      </c>
      <c r="E1894" s="218" t="s">
        <v>21</v>
      </c>
      <c r="F1894" s="219" t="s">
        <v>2249</v>
      </c>
      <c r="G1894" s="216"/>
      <c r="H1894" s="220">
        <v>33.88</v>
      </c>
      <c r="I1894" s="221"/>
      <c r="J1894" s="216"/>
      <c r="K1894" s="216"/>
      <c r="L1894" s="222"/>
      <c r="M1894" s="223"/>
      <c r="N1894" s="224"/>
      <c r="O1894" s="224"/>
      <c r="P1894" s="224"/>
      <c r="Q1894" s="224"/>
      <c r="R1894" s="224"/>
      <c r="S1894" s="224"/>
      <c r="T1894" s="225"/>
      <c r="AT1894" s="226" t="s">
        <v>198</v>
      </c>
      <c r="AU1894" s="226" t="s">
        <v>80</v>
      </c>
      <c r="AV1894" s="12" t="s">
        <v>80</v>
      </c>
      <c r="AW1894" s="12" t="s">
        <v>33</v>
      </c>
      <c r="AX1894" s="12" t="s">
        <v>69</v>
      </c>
      <c r="AY1894" s="226" t="s">
        <v>189</v>
      </c>
    </row>
    <row r="1895" spans="2:51" s="12" customFormat="1" ht="13.5">
      <c r="B1895" s="215"/>
      <c r="C1895" s="216"/>
      <c r="D1895" s="217" t="s">
        <v>198</v>
      </c>
      <c r="E1895" s="218" t="s">
        <v>21</v>
      </c>
      <c r="F1895" s="219" t="s">
        <v>2250</v>
      </c>
      <c r="G1895" s="216"/>
      <c r="H1895" s="220">
        <v>34.3</v>
      </c>
      <c r="I1895" s="221"/>
      <c r="J1895" s="216"/>
      <c r="K1895" s="216"/>
      <c r="L1895" s="222"/>
      <c r="M1895" s="223"/>
      <c r="N1895" s="224"/>
      <c r="O1895" s="224"/>
      <c r="P1895" s="224"/>
      <c r="Q1895" s="224"/>
      <c r="R1895" s="224"/>
      <c r="S1895" s="224"/>
      <c r="T1895" s="225"/>
      <c r="AT1895" s="226" t="s">
        <v>198</v>
      </c>
      <c r="AU1895" s="226" t="s">
        <v>80</v>
      </c>
      <c r="AV1895" s="12" t="s">
        <v>80</v>
      </c>
      <c r="AW1895" s="12" t="s">
        <v>33</v>
      </c>
      <c r="AX1895" s="12" t="s">
        <v>69</v>
      </c>
      <c r="AY1895" s="226" t="s">
        <v>189</v>
      </c>
    </row>
    <row r="1896" spans="2:51" s="12" customFormat="1" ht="13.5">
      <c r="B1896" s="215"/>
      <c r="C1896" s="216"/>
      <c r="D1896" s="217" t="s">
        <v>198</v>
      </c>
      <c r="E1896" s="218" t="s">
        <v>21</v>
      </c>
      <c r="F1896" s="219" t="s">
        <v>2251</v>
      </c>
      <c r="G1896" s="216"/>
      <c r="H1896" s="220">
        <v>11.85</v>
      </c>
      <c r="I1896" s="221"/>
      <c r="J1896" s="216"/>
      <c r="K1896" s="216"/>
      <c r="L1896" s="222"/>
      <c r="M1896" s="223"/>
      <c r="N1896" s="224"/>
      <c r="O1896" s="224"/>
      <c r="P1896" s="224"/>
      <c r="Q1896" s="224"/>
      <c r="R1896" s="224"/>
      <c r="S1896" s="224"/>
      <c r="T1896" s="225"/>
      <c r="AT1896" s="226" t="s">
        <v>198</v>
      </c>
      <c r="AU1896" s="226" t="s">
        <v>80</v>
      </c>
      <c r="AV1896" s="12" t="s">
        <v>80</v>
      </c>
      <c r="AW1896" s="12" t="s">
        <v>33</v>
      </c>
      <c r="AX1896" s="12" t="s">
        <v>69</v>
      </c>
      <c r="AY1896" s="226" t="s">
        <v>189</v>
      </c>
    </row>
    <row r="1897" spans="2:51" s="13" customFormat="1" ht="13.5">
      <c r="B1897" s="227"/>
      <c r="C1897" s="228"/>
      <c r="D1897" s="217" t="s">
        <v>198</v>
      </c>
      <c r="E1897" s="242" t="s">
        <v>21</v>
      </c>
      <c r="F1897" s="243" t="s">
        <v>200</v>
      </c>
      <c r="G1897" s="228"/>
      <c r="H1897" s="244">
        <v>80.03</v>
      </c>
      <c r="I1897" s="233"/>
      <c r="J1897" s="228"/>
      <c r="K1897" s="228"/>
      <c r="L1897" s="234"/>
      <c r="M1897" s="235"/>
      <c r="N1897" s="236"/>
      <c r="O1897" s="236"/>
      <c r="P1897" s="236"/>
      <c r="Q1897" s="236"/>
      <c r="R1897" s="236"/>
      <c r="S1897" s="236"/>
      <c r="T1897" s="237"/>
      <c r="AT1897" s="238" t="s">
        <v>198</v>
      </c>
      <c r="AU1897" s="238" t="s">
        <v>80</v>
      </c>
      <c r="AV1897" s="13" t="s">
        <v>115</v>
      </c>
      <c r="AW1897" s="13" t="s">
        <v>33</v>
      </c>
      <c r="AX1897" s="13" t="s">
        <v>69</v>
      </c>
      <c r="AY1897" s="238" t="s">
        <v>189</v>
      </c>
    </row>
    <row r="1898" spans="2:51" s="12" customFormat="1" ht="13.5">
      <c r="B1898" s="215"/>
      <c r="C1898" s="216"/>
      <c r="D1898" s="217" t="s">
        <v>198</v>
      </c>
      <c r="E1898" s="218" t="s">
        <v>21</v>
      </c>
      <c r="F1898" s="219" t="s">
        <v>2253</v>
      </c>
      <c r="G1898" s="216"/>
      <c r="H1898" s="220">
        <v>26.88</v>
      </c>
      <c r="I1898" s="221"/>
      <c r="J1898" s="216"/>
      <c r="K1898" s="216"/>
      <c r="L1898" s="222"/>
      <c r="M1898" s="223"/>
      <c r="N1898" s="224"/>
      <c r="O1898" s="224"/>
      <c r="P1898" s="224"/>
      <c r="Q1898" s="224"/>
      <c r="R1898" s="224"/>
      <c r="S1898" s="224"/>
      <c r="T1898" s="225"/>
      <c r="AT1898" s="226" t="s">
        <v>198</v>
      </c>
      <c r="AU1898" s="226" t="s">
        <v>80</v>
      </c>
      <c r="AV1898" s="12" t="s">
        <v>80</v>
      </c>
      <c r="AW1898" s="12" t="s">
        <v>33</v>
      </c>
      <c r="AX1898" s="12" t="s">
        <v>69</v>
      </c>
      <c r="AY1898" s="226" t="s">
        <v>189</v>
      </c>
    </row>
    <row r="1899" spans="2:51" s="12" customFormat="1" ht="13.5">
      <c r="B1899" s="215"/>
      <c r="C1899" s="216"/>
      <c r="D1899" s="217" t="s">
        <v>198</v>
      </c>
      <c r="E1899" s="218" t="s">
        <v>21</v>
      </c>
      <c r="F1899" s="219" t="s">
        <v>2254</v>
      </c>
      <c r="G1899" s="216"/>
      <c r="H1899" s="220">
        <v>39.2</v>
      </c>
      <c r="I1899" s="221"/>
      <c r="J1899" s="216"/>
      <c r="K1899" s="216"/>
      <c r="L1899" s="222"/>
      <c r="M1899" s="223"/>
      <c r="N1899" s="224"/>
      <c r="O1899" s="224"/>
      <c r="P1899" s="224"/>
      <c r="Q1899" s="224"/>
      <c r="R1899" s="224"/>
      <c r="S1899" s="224"/>
      <c r="T1899" s="225"/>
      <c r="AT1899" s="226" t="s">
        <v>198</v>
      </c>
      <c r="AU1899" s="226" t="s">
        <v>80</v>
      </c>
      <c r="AV1899" s="12" t="s">
        <v>80</v>
      </c>
      <c r="AW1899" s="12" t="s">
        <v>33</v>
      </c>
      <c r="AX1899" s="12" t="s">
        <v>69</v>
      </c>
      <c r="AY1899" s="226" t="s">
        <v>189</v>
      </c>
    </row>
    <row r="1900" spans="2:51" s="12" customFormat="1" ht="13.5">
      <c r="B1900" s="215"/>
      <c r="C1900" s="216"/>
      <c r="D1900" s="217" t="s">
        <v>198</v>
      </c>
      <c r="E1900" s="218" t="s">
        <v>21</v>
      </c>
      <c r="F1900" s="219" t="s">
        <v>2255</v>
      </c>
      <c r="G1900" s="216"/>
      <c r="H1900" s="220">
        <v>15.4</v>
      </c>
      <c r="I1900" s="221"/>
      <c r="J1900" s="216"/>
      <c r="K1900" s="216"/>
      <c r="L1900" s="222"/>
      <c r="M1900" s="223"/>
      <c r="N1900" s="224"/>
      <c r="O1900" s="224"/>
      <c r="P1900" s="224"/>
      <c r="Q1900" s="224"/>
      <c r="R1900" s="224"/>
      <c r="S1900" s="224"/>
      <c r="T1900" s="225"/>
      <c r="AT1900" s="226" t="s">
        <v>198</v>
      </c>
      <c r="AU1900" s="226" t="s">
        <v>80</v>
      </c>
      <c r="AV1900" s="12" t="s">
        <v>80</v>
      </c>
      <c r="AW1900" s="12" t="s">
        <v>33</v>
      </c>
      <c r="AX1900" s="12" t="s">
        <v>69</v>
      </c>
      <c r="AY1900" s="226" t="s">
        <v>189</v>
      </c>
    </row>
    <row r="1901" spans="2:51" s="12" customFormat="1" ht="13.5">
      <c r="B1901" s="215"/>
      <c r="C1901" s="216"/>
      <c r="D1901" s="217" t="s">
        <v>198</v>
      </c>
      <c r="E1901" s="218" t="s">
        <v>21</v>
      </c>
      <c r="F1901" s="219" t="s">
        <v>2256</v>
      </c>
      <c r="G1901" s="216"/>
      <c r="H1901" s="220">
        <v>2.1</v>
      </c>
      <c r="I1901" s="221"/>
      <c r="J1901" s="216"/>
      <c r="K1901" s="216"/>
      <c r="L1901" s="222"/>
      <c r="M1901" s="223"/>
      <c r="N1901" s="224"/>
      <c r="O1901" s="224"/>
      <c r="P1901" s="224"/>
      <c r="Q1901" s="224"/>
      <c r="R1901" s="224"/>
      <c r="S1901" s="224"/>
      <c r="T1901" s="225"/>
      <c r="AT1901" s="226" t="s">
        <v>198</v>
      </c>
      <c r="AU1901" s="226" t="s">
        <v>80</v>
      </c>
      <c r="AV1901" s="12" t="s">
        <v>80</v>
      </c>
      <c r="AW1901" s="12" t="s">
        <v>33</v>
      </c>
      <c r="AX1901" s="12" t="s">
        <v>69</v>
      </c>
      <c r="AY1901" s="226" t="s">
        <v>189</v>
      </c>
    </row>
    <row r="1902" spans="2:51" s="12" customFormat="1" ht="13.5">
      <c r="B1902" s="215"/>
      <c r="C1902" s="216"/>
      <c r="D1902" s="217" t="s">
        <v>198</v>
      </c>
      <c r="E1902" s="218" t="s">
        <v>21</v>
      </c>
      <c r="F1902" s="219" t="s">
        <v>2257</v>
      </c>
      <c r="G1902" s="216"/>
      <c r="H1902" s="220">
        <v>12</v>
      </c>
      <c r="I1902" s="221"/>
      <c r="J1902" s="216"/>
      <c r="K1902" s="216"/>
      <c r="L1902" s="222"/>
      <c r="M1902" s="223"/>
      <c r="N1902" s="224"/>
      <c r="O1902" s="224"/>
      <c r="P1902" s="224"/>
      <c r="Q1902" s="224"/>
      <c r="R1902" s="224"/>
      <c r="S1902" s="224"/>
      <c r="T1902" s="225"/>
      <c r="AT1902" s="226" t="s">
        <v>198</v>
      </c>
      <c r="AU1902" s="226" t="s">
        <v>80</v>
      </c>
      <c r="AV1902" s="12" t="s">
        <v>80</v>
      </c>
      <c r="AW1902" s="12" t="s">
        <v>33</v>
      </c>
      <c r="AX1902" s="12" t="s">
        <v>69</v>
      </c>
      <c r="AY1902" s="226" t="s">
        <v>189</v>
      </c>
    </row>
    <row r="1903" spans="2:51" s="12" customFormat="1" ht="13.5">
      <c r="B1903" s="215"/>
      <c r="C1903" s="216"/>
      <c r="D1903" s="217" t="s">
        <v>198</v>
      </c>
      <c r="E1903" s="218" t="s">
        <v>21</v>
      </c>
      <c r="F1903" s="219" t="s">
        <v>2258</v>
      </c>
      <c r="G1903" s="216"/>
      <c r="H1903" s="220">
        <v>27.8</v>
      </c>
      <c r="I1903" s="221"/>
      <c r="J1903" s="216"/>
      <c r="K1903" s="216"/>
      <c r="L1903" s="222"/>
      <c r="M1903" s="223"/>
      <c r="N1903" s="224"/>
      <c r="O1903" s="224"/>
      <c r="P1903" s="224"/>
      <c r="Q1903" s="224"/>
      <c r="R1903" s="224"/>
      <c r="S1903" s="224"/>
      <c r="T1903" s="225"/>
      <c r="AT1903" s="226" t="s">
        <v>198</v>
      </c>
      <c r="AU1903" s="226" t="s">
        <v>80</v>
      </c>
      <c r="AV1903" s="12" t="s">
        <v>80</v>
      </c>
      <c r="AW1903" s="12" t="s">
        <v>33</v>
      </c>
      <c r="AX1903" s="12" t="s">
        <v>69</v>
      </c>
      <c r="AY1903" s="226" t="s">
        <v>189</v>
      </c>
    </row>
    <row r="1904" spans="2:51" s="12" customFormat="1" ht="13.5">
      <c r="B1904" s="215"/>
      <c r="C1904" s="216"/>
      <c r="D1904" s="217" t="s">
        <v>198</v>
      </c>
      <c r="E1904" s="218" t="s">
        <v>21</v>
      </c>
      <c r="F1904" s="219" t="s">
        <v>2259</v>
      </c>
      <c r="G1904" s="216"/>
      <c r="H1904" s="220">
        <v>32.84</v>
      </c>
      <c r="I1904" s="221"/>
      <c r="J1904" s="216"/>
      <c r="K1904" s="216"/>
      <c r="L1904" s="222"/>
      <c r="M1904" s="223"/>
      <c r="N1904" s="224"/>
      <c r="O1904" s="224"/>
      <c r="P1904" s="224"/>
      <c r="Q1904" s="224"/>
      <c r="R1904" s="224"/>
      <c r="S1904" s="224"/>
      <c r="T1904" s="225"/>
      <c r="AT1904" s="226" t="s">
        <v>198</v>
      </c>
      <c r="AU1904" s="226" t="s">
        <v>80</v>
      </c>
      <c r="AV1904" s="12" t="s">
        <v>80</v>
      </c>
      <c r="AW1904" s="12" t="s">
        <v>33</v>
      </c>
      <c r="AX1904" s="12" t="s">
        <v>69</v>
      </c>
      <c r="AY1904" s="226" t="s">
        <v>189</v>
      </c>
    </row>
    <row r="1905" spans="2:51" s="13" customFormat="1" ht="13.5">
      <c r="B1905" s="227"/>
      <c r="C1905" s="228"/>
      <c r="D1905" s="217" t="s">
        <v>198</v>
      </c>
      <c r="E1905" s="242" t="s">
        <v>21</v>
      </c>
      <c r="F1905" s="243" t="s">
        <v>200</v>
      </c>
      <c r="G1905" s="228"/>
      <c r="H1905" s="244">
        <v>156.22</v>
      </c>
      <c r="I1905" s="233"/>
      <c r="J1905" s="228"/>
      <c r="K1905" s="228"/>
      <c r="L1905" s="234"/>
      <c r="M1905" s="235"/>
      <c r="N1905" s="236"/>
      <c r="O1905" s="236"/>
      <c r="P1905" s="236"/>
      <c r="Q1905" s="236"/>
      <c r="R1905" s="236"/>
      <c r="S1905" s="236"/>
      <c r="T1905" s="237"/>
      <c r="AT1905" s="238" t="s">
        <v>198</v>
      </c>
      <c r="AU1905" s="238" t="s">
        <v>80</v>
      </c>
      <c r="AV1905" s="13" t="s">
        <v>115</v>
      </c>
      <c r="AW1905" s="13" t="s">
        <v>33</v>
      </c>
      <c r="AX1905" s="13" t="s">
        <v>69</v>
      </c>
      <c r="AY1905" s="238" t="s">
        <v>189</v>
      </c>
    </row>
    <row r="1906" spans="2:51" s="14" customFormat="1" ht="13.5">
      <c r="B1906" s="245"/>
      <c r="C1906" s="246"/>
      <c r="D1906" s="229" t="s">
        <v>198</v>
      </c>
      <c r="E1906" s="247" t="s">
        <v>21</v>
      </c>
      <c r="F1906" s="248" t="s">
        <v>239</v>
      </c>
      <c r="G1906" s="246"/>
      <c r="H1906" s="249">
        <v>569.69</v>
      </c>
      <c r="I1906" s="250"/>
      <c r="J1906" s="246"/>
      <c r="K1906" s="246"/>
      <c r="L1906" s="251"/>
      <c r="M1906" s="252"/>
      <c r="N1906" s="253"/>
      <c r="O1906" s="253"/>
      <c r="P1906" s="253"/>
      <c r="Q1906" s="253"/>
      <c r="R1906" s="253"/>
      <c r="S1906" s="253"/>
      <c r="T1906" s="254"/>
      <c r="AT1906" s="255" t="s">
        <v>198</v>
      </c>
      <c r="AU1906" s="255" t="s">
        <v>80</v>
      </c>
      <c r="AV1906" s="14" t="s">
        <v>196</v>
      </c>
      <c r="AW1906" s="14" t="s">
        <v>33</v>
      </c>
      <c r="AX1906" s="14" t="s">
        <v>76</v>
      </c>
      <c r="AY1906" s="255" t="s">
        <v>189</v>
      </c>
    </row>
    <row r="1907" spans="2:65" s="1" customFormat="1" ht="22.5" customHeight="1">
      <c r="B1907" s="42"/>
      <c r="C1907" s="203" t="s">
        <v>2277</v>
      </c>
      <c r="D1907" s="203" t="s">
        <v>191</v>
      </c>
      <c r="E1907" s="204" t="s">
        <v>2278</v>
      </c>
      <c r="F1907" s="205" t="s">
        <v>2279</v>
      </c>
      <c r="G1907" s="206" t="s">
        <v>194</v>
      </c>
      <c r="H1907" s="207">
        <v>267.54</v>
      </c>
      <c r="I1907" s="208"/>
      <c r="J1907" s="209">
        <f>ROUND(I1907*H1907,2)</f>
        <v>0</v>
      </c>
      <c r="K1907" s="205" t="s">
        <v>195</v>
      </c>
      <c r="L1907" s="62"/>
      <c r="M1907" s="210" t="s">
        <v>21</v>
      </c>
      <c r="N1907" s="211" t="s">
        <v>40</v>
      </c>
      <c r="O1907" s="43"/>
      <c r="P1907" s="212">
        <f>O1907*H1907</f>
        <v>0</v>
      </c>
      <c r="Q1907" s="212">
        <v>0.00295</v>
      </c>
      <c r="R1907" s="212">
        <f>Q1907*H1907</f>
        <v>0.789243</v>
      </c>
      <c r="S1907" s="212">
        <v>0</v>
      </c>
      <c r="T1907" s="213">
        <f>S1907*H1907</f>
        <v>0</v>
      </c>
      <c r="AR1907" s="25" t="s">
        <v>271</v>
      </c>
      <c r="AT1907" s="25" t="s">
        <v>191</v>
      </c>
      <c r="AU1907" s="25" t="s">
        <v>80</v>
      </c>
      <c r="AY1907" s="25" t="s">
        <v>189</v>
      </c>
      <c r="BE1907" s="214">
        <f>IF(N1907="základní",J1907,0)</f>
        <v>0</v>
      </c>
      <c r="BF1907" s="214">
        <f>IF(N1907="snížená",J1907,0)</f>
        <v>0</v>
      </c>
      <c r="BG1907" s="214">
        <f>IF(N1907="zákl. přenesená",J1907,0)</f>
        <v>0</v>
      </c>
      <c r="BH1907" s="214">
        <f>IF(N1907="sníž. přenesená",J1907,0)</f>
        <v>0</v>
      </c>
      <c r="BI1907" s="214">
        <f>IF(N1907="nulová",J1907,0)</f>
        <v>0</v>
      </c>
      <c r="BJ1907" s="25" t="s">
        <v>76</v>
      </c>
      <c r="BK1907" s="214">
        <f>ROUND(I1907*H1907,2)</f>
        <v>0</v>
      </c>
      <c r="BL1907" s="25" t="s">
        <v>271</v>
      </c>
      <c r="BM1907" s="25" t="s">
        <v>2280</v>
      </c>
    </row>
    <row r="1908" spans="2:51" s="15" customFormat="1" ht="13.5">
      <c r="B1908" s="283"/>
      <c r="C1908" s="284"/>
      <c r="D1908" s="217" t="s">
        <v>198</v>
      </c>
      <c r="E1908" s="285" t="s">
        <v>21</v>
      </c>
      <c r="F1908" s="286" t="s">
        <v>2281</v>
      </c>
      <c r="G1908" s="284"/>
      <c r="H1908" s="287" t="s">
        <v>21</v>
      </c>
      <c r="I1908" s="288"/>
      <c r="J1908" s="284"/>
      <c r="K1908" s="284"/>
      <c r="L1908" s="289"/>
      <c r="M1908" s="290"/>
      <c r="N1908" s="291"/>
      <c r="O1908" s="291"/>
      <c r="P1908" s="291"/>
      <c r="Q1908" s="291"/>
      <c r="R1908" s="291"/>
      <c r="S1908" s="291"/>
      <c r="T1908" s="292"/>
      <c r="AT1908" s="293" t="s">
        <v>198</v>
      </c>
      <c r="AU1908" s="293" t="s">
        <v>80</v>
      </c>
      <c r="AV1908" s="15" t="s">
        <v>76</v>
      </c>
      <c r="AW1908" s="15" t="s">
        <v>33</v>
      </c>
      <c r="AX1908" s="15" t="s">
        <v>69</v>
      </c>
      <c r="AY1908" s="293" t="s">
        <v>189</v>
      </c>
    </row>
    <row r="1909" spans="2:51" s="12" customFormat="1" ht="13.5">
      <c r="B1909" s="215"/>
      <c r="C1909" s="216"/>
      <c r="D1909" s="217" t="s">
        <v>198</v>
      </c>
      <c r="E1909" s="218" t="s">
        <v>21</v>
      </c>
      <c r="F1909" s="219" t="s">
        <v>2282</v>
      </c>
      <c r="G1909" s="216"/>
      <c r="H1909" s="220">
        <v>64.86</v>
      </c>
      <c r="I1909" s="221"/>
      <c r="J1909" s="216"/>
      <c r="K1909" s="216"/>
      <c r="L1909" s="222"/>
      <c r="M1909" s="223"/>
      <c r="N1909" s="224"/>
      <c r="O1909" s="224"/>
      <c r="P1909" s="224"/>
      <c r="Q1909" s="224"/>
      <c r="R1909" s="224"/>
      <c r="S1909" s="224"/>
      <c r="T1909" s="225"/>
      <c r="AT1909" s="226" t="s">
        <v>198</v>
      </c>
      <c r="AU1909" s="226" t="s">
        <v>80</v>
      </c>
      <c r="AV1909" s="12" t="s">
        <v>80</v>
      </c>
      <c r="AW1909" s="12" t="s">
        <v>33</v>
      </c>
      <c r="AX1909" s="12" t="s">
        <v>69</v>
      </c>
      <c r="AY1909" s="226" t="s">
        <v>189</v>
      </c>
    </row>
    <row r="1910" spans="2:51" s="13" customFormat="1" ht="13.5">
      <c r="B1910" s="227"/>
      <c r="C1910" s="228"/>
      <c r="D1910" s="217" t="s">
        <v>198</v>
      </c>
      <c r="E1910" s="242" t="s">
        <v>21</v>
      </c>
      <c r="F1910" s="243" t="s">
        <v>200</v>
      </c>
      <c r="G1910" s="228"/>
      <c r="H1910" s="244">
        <v>64.86</v>
      </c>
      <c r="I1910" s="233"/>
      <c r="J1910" s="228"/>
      <c r="K1910" s="228"/>
      <c r="L1910" s="234"/>
      <c r="M1910" s="235"/>
      <c r="N1910" s="236"/>
      <c r="O1910" s="236"/>
      <c r="P1910" s="236"/>
      <c r="Q1910" s="236"/>
      <c r="R1910" s="236"/>
      <c r="S1910" s="236"/>
      <c r="T1910" s="237"/>
      <c r="AT1910" s="238" t="s">
        <v>198</v>
      </c>
      <c r="AU1910" s="238" t="s">
        <v>80</v>
      </c>
      <c r="AV1910" s="13" t="s">
        <v>115</v>
      </c>
      <c r="AW1910" s="13" t="s">
        <v>33</v>
      </c>
      <c r="AX1910" s="13" t="s">
        <v>69</v>
      </c>
      <c r="AY1910" s="238" t="s">
        <v>189</v>
      </c>
    </row>
    <row r="1911" spans="2:51" s="12" customFormat="1" ht="13.5">
      <c r="B1911" s="215"/>
      <c r="C1911" s="216"/>
      <c r="D1911" s="217" t="s">
        <v>198</v>
      </c>
      <c r="E1911" s="218" t="s">
        <v>21</v>
      </c>
      <c r="F1911" s="219" t="s">
        <v>2283</v>
      </c>
      <c r="G1911" s="216"/>
      <c r="H1911" s="220">
        <v>68.83</v>
      </c>
      <c r="I1911" s="221"/>
      <c r="J1911" s="216"/>
      <c r="K1911" s="216"/>
      <c r="L1911" s="222"/>
      <c r="M1911" s="223"/>
      <c r="N1911" s="224"/>
      <c r="O1911" s="224"/>
      <c r="P1911" s="224"/>
      <c r="Q1911" s="224"/>
      <c r="R1911" s="224"/>
      <c r="S1911" s="224"/>
      <c r="T1911" s="225"/>
      <c r="AT1911" s="226" t="s">
        <v>198</v>
      </c>
      <c r="AU1911" s="226" t="s">
        <v>80</v>
      </c>
      <c r="AV1911" s="12" t="s">
        <v>80</v>
      </c>
      <c r="AW1911" s="12" t="s">
        <v>33</v>
      </c>
      <c r="AX1911" s="12" t="s">
        <v>69</v>
      </c>
      <c r="AY1911" s="226" t="s">
        <v>189</v>
      </c>
    </row>
    <row r="1912" spans="2:51" s="13" customFormat="1" ht="13.5">
      <c r="B1912" s="227"/>
      <c r="C1912" s="228"/>
      <c r="D1912" s="217" t="s">
        <v>198</v>
      </c>
      <c r="E1912" s="242" t="s">
        <v>21</v>
      </c>
      <c r="F1912" s="243" t="s">
        <v>200</v>
      </c>
      <c r="G1912" s="228"/>
      <c r="H1912" s="244">
        <v>68.83</v>
      </c>
      <c r="I1912" s="233"/>
      <c r="J1912" s="228"/>
      <c r="K1912" s="228"/>
      <c r="L1912" s="234"/>
      <c r="M1912" s="235"/>
      <c r="N1912" s="236"/>
      <c r="O1912" s="236"/>
      <c r="P1912" s="236"/>
      <c r="Q1912" s="236"/>
      <c r="R1912" s="236"/>
      <c r="S1912" s="236"/>
      <c r="T1912" s="237"/>
      <c r="AT1912" s="238" t="s">
        <v>198</v>
      </c>
      <c r="AU1912" s="238" t="s">
        <v>80</v>
      </c>
      <c r="AV1912" s="13" t="s">
        <v>115</v>
      </c>
      <c r="AW1912" s="13" t="s">
        <v>33</v>
      </c>
      <c r="AX1912" s="13" t="s">
        <v>69</v>
      </c>
      <c r="AY1912" s="238" t="s">
        <v>189</v>
      </c>
    </row>
    <row r="1913" spans="2:51" s="15" customFormat="1" ht="13.5">
      <c r="B1913" s="283"/>
      <c r="C1913" s="284"/>
      <c r="D1913" s="217" t="s">
        <v>198</v>
      </c>
      <c r="E1913" s="285" t="s">
        <v>21</v>
      </c>
      <c r="F1913" s="286" t="s">
        <v>2284</v>
      </c>
      <c r="G1913" s="284"/>
      <c r="H1913" s="287" t="s">
        <v>21</v>
      </c>
      <c r="I1913" s="288"/>
      <c r="J1913" s="284"/>
      <c r="K1913" s="284"/>
      <c r="L1913" s="289"/>
      <c r="M1913" s="290"/>
      <c r="N1913" s="291"/>
      <c r="O1913" s="291"/>
      <c r="P1913" s="291"/>
      <c r="Q1913" s="291"/>
      <c r="R1913" s="291"/>
      <c r="S1913" s="291"/>
      <c r="T1913" s="292"/>
      <c r="AT1913" s="293" t="s">
        <v>198</v>
      </c>
      <c r="AU1913" s="293" t="s">
        <v>80</v>
      </c>
      <c r="AV1913" s="15" t="s">
        <v>76</v>
      </c>
      <c r="AW1913" s="15" t="s">
        <v>33</v>
      </c>
      <c r="AX1913" s="15" t="s">
        <v>69</v>
      </c>
      <c r="AY1913" s="293" t="s">
        <v>189</v>
      </c>
    </row>
    <row r="1914" spans="2:51" s="12" customFormat="1" ht="13.5">
      <c r="B1914" s="215"/>
      <c r="C1914" s="216"/>
      <c r="D1914" s="217" t="s">
        <v>198</v>
      </c>
      <c r="E1914" s="218" t="s">
        <v>21</v>
      </c>
      <c r="F1914" s="219" t="s">
        <v>2285</v>
      </c>
      <c r="G1914" s="216"/>
      <c r="H1914" s="220">
        <v>75.6</v>
      </c>
      <c r="I1914" s="221"/>
      <c r="J1914" s="216"/>
      <c r="K1914" s="216"/>
      <c r="L1914" s="222"/>
      <c r="M1914" s="223"/>
      <c r="N1914" s="224"/>
      <c r="O1914" s="224"/>
      <c r="P1914" s="224"/>
      <c r="Q1914" s="224"/>
      <c r="R1914" s="224"/>
      <c r="S1914" s="224"/>
      <c r="T1914" s="225"/>
      <c r="AT1914" s="226" t="s">
        <v>198</v>
      </c>
      <c r="AU1914" s="226" t="s">
        <v>80</v>
      </c>
      <c r="AV1914" s="12" t="s">
        <v>80</v>
      </c>
      <c r="AW1914" s="12" t="s">
        <v>33</v>
      </c>
      <c r="AX1914" s="12" t="s">
        <v>69</v>
      </c>
      <c r="AY1914" s="226" t="s">
        <v>189</v>
      </c>
    </row>
    <row r="1915" spans="2:51" s="12" customFormat="1" ht="13.5">
      <c r="B1915" s="215"/>
      <c r="C1915" s="216"/>
      <c r="D1915" s="217" t="s">
        <v>198</v>
      </c>
      <c r="E1915" s="218" t="s">
        <v>21</v>
      </c>
      <c r="F1915" s="219" t="s">
        <v>2286</v>
      </c>
      <c r="G1915" s="216"/>
      <c r="H1915" s="220">
        <v>17.25</v>
      </c>
      <c r="I1915" s="221"/>
      <c r="J1915" s="216"/>
      <c r="K1915" s="216"/>
      <c r="L1915" s="222"/>
      <c r="M1915" s="223"/>
      <c r="N1915" s="224"/>
      <c r="O1915" s="224"/>
      <c r="P1915" s="224"/>
      <c r="Q1915" s="224"/>
      <c r="R1915" s="224"/>
      <c r="S1915" s="224"/>
      <c r="T1915" s="225"/>
      <c r="AT1915" s="226" t="s">
        <v>198</v>
      </c>
      <c r="AU1915" s="226" t="s">
        <v>80</v>
      </c>
      <c r="AV1915" s="12" t="s">
        <v>80</v>
      </c>
      <c r="AW1915" s="12" t="s">
        <v>33</v>
      </c>
      <c r="AX1915" s="12" t="s">
        <v>69</v>
      </c>
      <c r="AY1915" s="226" t="s">
        <v>189</v>
      </c>
    </row>
    <row r="1916" spans="2:51" s="12" customFormat="1" ht="13.5">
      <c r="B1916" s="215"/>
      <c r="C1916" s="216"/>
      <c r="D1916" s="217" t="s">
        <v>198</v>
      </c>
      <c r="E1916" s="218" t="s">
        <v>21</v>
      </c>
      <c r="F1916" s="219" t="s">
        <v>2287</v>
      </c>
      <c r="G1916" s="216"/>
      <c r="H1916" s="220">
        <v>22.8</v>
      </c>
      <c r="I1916" s="221"/>
      <c r="J1916" s="216"/>
      <c r="K1916" s="216"/>
      <c r="L1916" s="222"/>
      <c r="M1916" s="223"/>
      <c r="N1916" s="224"/>
      <c r="O1916" s="224"/>
      <c r="P1916" s="224"/>
      <c r="Q1916" s="224"/>
      <c r="R1916" s="224"/>
      <c r="S1916" s="224"/>
      <c r="T1916" s="225"/>
      <c r="AT1916" s="226" t="s">
        <v>198</v>
      </c>
      <c r="AU1916" s="226" t="s">
        <v>80</v>
      </c>
      <c r="AV1916" s="12" t="s">
        <v>80</v>
      </c>
      <c r="AW1916" s="12" t="s">
        <v>33</v>
      </c>
      <c r="AX1916" s="12" t="s">
        <v>69</v>
      </c>
      <c r="AY1916" s="226" t="s">
        <v>189</v>
      </c>
    </row>
    <row r="1917" spans="2:51" s="12" customFormat="1" ht="13.5">
      <c r="B1917" s="215"/>
      <c r="C1917" s="216"/>
      <c r="D1917" s="217" t="s">
        <v>198</v>
      </c>
      <c r="E1917" s="218" t="s">
        <v>21</v>
      </c>
      <c r="F1917" s="219" t="s">
        <v>2288</v>
      </c>
      <c r="G1917" s="216"/>
      <c r="H1917" s="220">
        <v>18.2</v>
      </c>
      <c r="I1917" s="221"/>
      <c r="J1917" s="216"/>
      <c r="K1917" s="216"/>
      <c r="L1917" s="222"/>
      <c r="M1917" s="223"/>
      <c r="N1917" s="224"/>
      <c r="O1917" s="224"/>
      <c r="P1917" s="224"/>
      <c r="Q1917" s="224"/>
      <c r="R1917" s="224"/>
      <c r="S1917" s="224"/>
      <c r="T1917" s="225"/>
      <c r="AT1917" s="226" t="s">
        <v>198</v>
      </c>
      <c r="AU1917" s="226" t="s">
        <v>80</v>
      </c>
      <c r="AV1917" s="12" t="s">
        <v>80</v>
      </c>
      <c r="AW1917" s="12" t="s">
        <v>33</v>
      </c>
      <c r="AX1917" s="12" t="s">
        <v>69</v>
      </c>
      <c r="AY1917" s="226" t="s">
        <v>189</v>
      </c>
    </row>
    <row r="1918" spans="2:51" s="13" customFormat="1" ht="13.5">
      <c r="B1918" s="227"/>
      <c r="C1918" s="228"/>
      <c r="D1918" s="217" t="s">
        <v>198</v>
      </c>
      <c r="E1918" s="242" t="s">
        <v>21</v>
      </c>
      <c r="F1918" s="243" t="s">
        <v>200</v>
      </c>
      <c r="G1918" s="228"/>
      <c r="H1918" s="244">
        <v>133.85</v>
      </c>
      <c r="I1918" s="233"/>
      <c r="J1918" s="228"/>
      <c r="K1918" s="228"/>
      <c r="L1918" s="234"/>
      <c r="M1918" s="235"/>
      <c r="N1918" s="236"/>
      <c r="O1918" s="236"/>
      <c r="P1918" s="236"/>
      <c r="Q1918" s="236"/>
      <c r="R1918" s="236"/>
      <c r="S1918" s="236"/>
      <c r="T1918" s="237"/>
      <c r="AT1918" s="238" t="s">
        <v>198</v>
      </c>
      <c r="AU1918" s="238" t="s">
        <v>80</v>
      </c>
      <c r="AV1918" s="13" t="s">
        <v>115</v>
      </c>
      <c r="AW1918" s="13" t="s">
        <v>33</v>
      </c>
      <c r="AX1918" s="13" t="s">
        <v>69</v>
      </c>
      <c r="AY1918" s="238" t="s">
        <v>189</v>
      </c>
    </row>
    <row r="1919" spans="2:51" s="14" customFormat="1" ht="13.5">
      <c r="B1919" s="245"/>
      <c r="C1919" s="246"/>
      <c r="D1919" s="229" t="s">
        <v>198</v>
      </c>
      <c r="E1919" s="247" t="s">
        <v>21</v>
      </c>
      <c r="F1919" s="248" t="s">
        <v>239</v>
      </c>
      <c r="G1919" s="246"/>
      <c r="H1919" s="249">
        <v>267.54</v>
      </c>
      <c r="I1919" s="250"/>
      <c r="J1919" s="246"/>
      <c r="K1919" s="246"/>
      <c r="L1919" s="251"/>
      <c r="M1919" s="252"/>
      <c r="N1919" s="253"/>
      <c r="O1919" s="253"/>
      <c r="P1919" s="253"/>
      <c r="Q1919" s="253"/>
      <c r="R1919" s="253"/>
      <c r="S1919" s="253"/>
      <c r="T1919" s="254"/>
      <c r="AT1919" s="255" t="s">
        <v>198</v>
      </c>
      <c r="AU1919" s="255" t="s">
        <v>80</v>
      </c>
      <c r="AV1919" s="14" t="s">
        <v>196</v>
      </c>
      <c r="AW1919" s="14" t="s">
        <v>33</v>
      </c>
      <c r="AX1919" s="14" t="s">
        <v>76</v>
      </c>
      <c r="AY1919" s="255" t="s">
        <v>189</v>
      </c>
    </row>
    <row r="1920" spans="2:65" s="1" customFormat="1" ht="22.5" customHeight="1">
      <c r="B1920" s="42"/>
      <c r="C1920" s="256" t="s">
        <v>2289</v>
      </c>
      <c r="D1920" s="256" t="s">
        <v>293</v>
      </c>
      <c r="E1920" s="257" t="s">
        <v>2290</v>
      </c>
      <c r="F1920" s="258" t="s">
        <v>2291</v>
      </c>
      <c r="G1920" s="259" t="s">
        <v>194</v>
      </c>
      <c r="H1920" s="260">
        <v>294.294</v>
      </c>
      <c r="I1920" s="261"/>
      <c r="J1920" s="262">
        <f>ROUND(I1920*H1920,2)</f>
        <v>0</v>
      </c>
      <c r="K1920" s="258" t="s">
        <v>21</v>
      </c>
      <c r="L1920" s="263"/>
      <c r="M1920" s="264" t="s">
        <v>21</v>
      </c>
      <c r="N1920" s="265" t="s">
        <v>40</v>
      </c>
      <c r="O1920" s="43"/>
      <c r="P1920" s="212">
        <f>O1920*H1920</f>
        <v>0</v>
      </c>
      <c r="Q1920" s="212">
        <v>0.033</v>
      </c>
      <c r="R1920" s="212">
        <f>Q1920*H1920</f>
        <v>9.711702</v>
      </c>
      <c r="S1920" s="212">
        <v>0</v>
      </c>
      <c r="T1920" s="213">
        <f>S1920*H1920</f>
        <v>0</v>
      </c>
      <c r="AR1920" s="25" t="s">
        <v>355</v>
      </c>
      <c r="AT1920" s="25" t="s">
        <v>293</v>
      </c>
      <c r="AU1920" s="25" t="s">
        <v>80</v>
      </c>
      <c r="AY1920" s="25" t="s">
        <v>189</v>
      </c>
      <c r="BE1920" s="214">
        <f>IF(N1920="základní",J1920,0)</f>
        <v>0</v>
      </c>
      <c r="BF1920" s="214">
        <f>IF(N1920="snížená",J1920,0)</f>
        <v>0</v>
      </c>
      <c r="BG1920" s="214">
        <f>IF(N1920="zákl. přenesená",J1920,0)</f>
        <v>0</v>
      </c>
      <c r="BH1920" s="214">
        <f>IF(N1920="sníž. přenesená",J1920,0)</f>
        <v>0</v>
      </c>
      <c r="BI1920" s="214">
        <f>IF(N1920="nulová",J1920,0)</f>
        <v>0</v>
      </c>
      <c r="BJ1920" s="25" t="s">
        <v>76</v>
      </c>
      <c r="BK1920" s="214">
        <f>ROUND(I1920*H1920,2)</f>
        <v>0</v>
      </c>
      <c r="BL1920" s="25" t="s">
        <v>271</v>
      </c>
      <c r="BM1920" s="25" t="s">
        <v>2292</v>
      </c>
    </row>
    <row r="1921" spans="2:51" s="12" customFormat="1" ht="13.5">
      <c r="B1921" s="215"/>
      <c r="C1921" s="216"/>
      <c r="D1921" s="229" t="s">
        <v>198</v>
      </c>
      <c r="E1921" s="239" t="s">
        <v>21</v>
      </c>
      <c r="F1921" s="240" t="s">
        <v>2293</v>
      </c>
      <c r="G1921" s="216"/>
      <c r="H1921" s="241">
        <v>294.294</v>
      </c>
      <c r="I1921" s="221"/>
      <c r="J1921" s="216"/>
      <c r="K1921" s="216"/>
      <c r="L1921" s="222"/>
      <c r="M1921" s="223"/>
      <c r="N1921" s="224"/>
      <c r="O1921" s="224"/>
      <c r="P1921" s="224"/>
      <c r="Q1921" s="224"/>
      <c r="R1921" s="224"/>
      <c r="S1921" s="224"/>
      <c r="T1921" s="225"/>
      <c r="AT1921" s="226" t="s">
        <v>198</v>
      </c>
      <c r="AU1921" s="226" t="s">
        <v>80</v>
      </c>
      <c r="AV1921" s="12" t="s">
        <v>80</v>
      </c>
      <c r="AW1921" s="12" t="s">
        <v>33</v>
      </c>
      <c r="AX1921" s="12" t="s">
        <v>76</v>
      </c>
      <c r="AY1921" s="226" t="s">
        <v>189</v>
      </c>
    </row>
    <row r="1922" spans="2:65" s="1" customFormat="1" ht="22.5" customHeight="1">
      <c r="B1922" s="42"/>
      <c r="C1922" s="203" t="s">
        <v>2294</v>
      </c>
      <c r="D1922" s="203" t="s">
        <v>191</v>
      </c>
      <c r="E1922" s="204" t="s">
        <v>2295</v>
      </c>
      <c r="F1922" s="205" t="s">
        <v>2296</v>
      </c>
      <c r="G1922" s="206" t="s">
        <v>284</v>
      </c>
      <c r="H1922" s="207">
        <v>20.024</v>
      </c>
      <c r="I1922" s="208"/>
      <c r="J1922" s="209">
        <f>ROUND(I1922*H1922,2)</f>
        <v>0</v>
      </c>
      <c r="K1922" s="205" t="s">
        <v>195</v>
      </c>
      <c r="L1922" s="62"/>
      <c r="M1922" s="210" t="s">
        <v>21</v>
      </c>
      <c r="N1922" s="211" t="s">
        <v>40</v>
      </c>
      <c r="O1922" s="43"/>
      <c r="P1922" s="212">
        <f>O1922*H1922</f>
        <v>0</v>
      </c>
      <c r="Q1922" s="212">
        <v>0</v>
      </c>
      <c r="R1922" s="212">
        <f>Q1922*H1922</f>
        <v>0</v>
      </c>
      <c r="S1922" s="212">
        <v>0</v>
      </c>
      <c r="T1922" s="213">
        <f>S1922*H1922</f>
        <v>0</v>
      </c>
      <c r="AR1922" s="25" t="s">
        <v>271</v>
      </c>
      <c r="AT1922" s="25" t="s">
        <v>191</v>
      </c>
      <c r="AU1922" s="25" t="s">
        <v>80</v>
      </c>
      <c r="AY1922" s="25" t="s">
        <v>189</v>
      </c>
      <c r="BE1922" s="214">
        <f>IF(N1922="základní",J1922,0)</f>
        <v>0</v>
      </c>
      <c r="BF1922" s="214">
        <f>IF(N1922="snížená",J1922,0)</f>
        <v>0</v>
      </c>
      <c r="BG1922" s="214">
        <f>IF(N1922="zákl. přenesená",J1922,0)</f>
        <v>0</v>
      </c>
      <c r="BH1922" s="214">
        <f>IF(N1922="sníž. přenesená",J1922,0)</f>
        <v>0</v>
      </c>
      <c r="BI1922" s="214">
        <f>IF(N1922="nulová",J1922,0)</f>
        <v>0</v>
      </c>
      <c r="BJ1922" s="25" t="s">
        <v>76</v>
      </c>
      <c r="BK1922" s="214">
        <f>ROUND(I1922*H1922,2)</f>
        <v>0</v>
      </c>
      <c r="BL1922" s="25" t="s">
        <v>271</v>
      </c>
      <c r="BM1922" s="25" t="s">
        <v>2297</v>
      </c>
    </row>
    <row r="1923" spans="2:63" s="11" customFormat="1" ht="29.85" customHeight="1">
      <c r="B1923" s="186"/>
      <c r="C1923" s="187"/>
      <c r="D1923" s="200" t="s">
        <v>68</v>
      </c>
      <c r="E1923" s="201" t="s">
        <v>2298</v>
      </c>
      <c r="F1923" s="201" t="s">
        <v>2299</v>
      </c>
      <c r="G1923" s="187"/>
      <c r="H1923" s="187"/>
      <c r="I1923" s="190"/>
      <c r="J1923" s="202">
        <f>BK1923</f>
        <v>0</v>
      </c>
      <c r="K1923" s="187"/>
      <c r="L1923" s="192"/>
      <c r="M1923" s="193"/>
      <c r="N1923" s="194"/>
      <c r="O1923" s="194"/>
      <c r="P1923" s="195">
        <f>SUM(P1924:P1974)</f>
        <v>0</v>
      </c>
      <c r="Q1923" s="194"/>
      <c r="R1923" s="195">
        <f>SUM(R1924:R1974)</f>
        <v>1.6666225000000001</v>
      </c>
      <c r="S1923" s="194"/>
      <c r="T1923" s="196">
        <f>SUM(T1924:T1974)</f>
        <v>0</v>
      </c>
      <c r="AR1923" s="197" t="s">
        <v>80</v>
      </c>
      <c r="AT1923" s="198" t="s">
        <v>68</v>
      </c>
      <c r="AU1923" s="198" t="s">
        <v>76</v>
      </c>
      <c r="AY1923" s="197" t="s">
        <v>189</v>
      </c>
      <c r="BK1923" s="199">
        <f>SUM(BK1924:BK1974)</f>
        <v>0</v>
      </c>
    </row>
    <row r="1924" spans="2:65" s="1" customFormat="1" ht="22.5" customHeight="1">
      <c r="B1924" s="42"/>
      <c r="C1924" s="203" t="s">
        <v>2300</v>
      </c>
      <c r="D1924" s="203" t="s">
        <v>191</v>
      </c>
      <c r="E1924" s="204" t="s">
        <v>2301</v>
      </c>
      <c r="F1924" s="205" t="s">
        <v>2302</v>
      </c>
      <c r="G1924" s="206" t="s">
        <v>194</v>
      </c>
      <c r="H1924" s="207">
        <v>2330.85</v>
      </c>
      <c r="I1924" s="208"/>
      <c r="J1924" s="209">
        <f>ROUND(I1924*H1924,2)</f>
        <v>0</v>
      </c>
      <c r="K1924" s="205" t="s">
        <v>195</v>
      </c>
      <c r="L1924" s="62"/>
      <c r="M1924" s="210" t="s">
        <v>21</v>
      </c>
      <c r="N1924" s="211" t="s">
        <v>40</v>
      </c>
      <c r="O1924" s="43"/>
      <c r="P1924" s="212">
        <f>O1924*H1924</f>
        <v>0</v>
      </c>
      <c r="Q1924" s="212">
        <v>0.0002</v>
      </c>
      <c r="R1924" s="212">
        <f>Q1924*H1924</f>
        <v>0.46617000000000003</v>
      </c>
      <c r="S1924" s="212">
        <v>0</v>
      </c>
      <c r="T1924" s="213">
        <f>S1924*H1924</f>
        <v>0</v>
      </c>
      <c r="AR1924" s="25" t="s">
        <v>271</v>
      </c>
      <c r="AT1924" s="25" t="s">
        <v>191</v>
      </c>
      <c r="AU1924" s="25" t="s">
        <v>80</v>
      </c>
      <c r="AY1924" s="25" t="s">
        <v>189</v>
      </c>
      <c r="BE1924" s="214">
        <f>IF(N1924="základní",J1924,0)</f>
        <v>0</v>
      </c>
      <c r="BF1924" s="214">
        <f>IF(N1924="snížená",J1924,0)</f>
        <v>0</v>
      </c>
      <c r="BG1924" s="214">
        <f>IF(N1924="zákl. přenesená",J1924,0)</f>
        <v>0</v>
      </c>
      <c r="BH1924" s="214">
        <f>IF(N1924="sníž. přenesená",J1924,0)</f>
        <v>0</v>
      </c>
      <c r="BI1924" s="214">
        <f>IF(N1924="nulová",J1924,0)</f>
        <v>0</v>
      </c>
      <c r="BJ1924" s="25" t="s">
        <v>76</v>
      </c>
      <c r="BK1924" s="214">
        <f>ROUND(I1924*H1924,2)</f>
        <v>0</v>
      </c>
      <c r="BL1924" s="25" t="s">
        <v>271</v>
      </c>
      <c r="BM1924" s="25" t="s">
        <v>2303</v>
      </c>
    </row>
    <row r="1925" spans="2:51" s="12" customFormat="1" ht="13.5">
      <c r="B1925" s="215"/>
      <c r="C1925" s="216"/>
      <c r="D1925" s="217" t="s">
        <v>198</v>
      </c>
      <c r="E1925" s="218" t="s">
        <v>21</v>
      </c>
      <c r="F1925" s="219" t="s">
        <v>2304</v>
      </c>
      <c r="G1925" s="216"/>
      <c r="H1925" s="220">
        <v>2810.75</v>
      </c>
      <c r="I1925" s="221"/>
      <c r="J1925" s="216"/>
      <c r="K1925" s="216"/>
      <c r="L1925" s="222"/>
      <c r="M1925" s="223"/>
      <c r="N1925" s="224"/>
      <c r="O1925" s="224"/>
      <c r="P1925" s="224"/>
      <c r="Q1925" s="224"/>
      <c r="R1925" s="224"/>
      <c r="S1925" s="224"/>
      <c r="T1925" s="225"/>
      <c r="AT1925" s="226" t="s">
        <v>198</v>
      </c>
      <c r="AU1925" s="226" t="s">
        <v>80</v>
      </c>
      <c r="AV1925" s="12" t="s">
        <v>80</v>
      </c>
      <c r="AW1925" s="12" t="s">
        <v>33</v>
      </c>
      <c r="AX1925" s="12" t="s">
        <v>69</v>
      </c>
      <c r="AY1925" s="226" t="s">
        <v>189</v>
      </c>
    </row>
    <row r="1926" spans="2:51" s="12" customFormat="1" ht="13.5">
      <c r="B1926" s="215"/>
      <c r="C1926" s="216"/>
      <c r="D1926" s="217" t="s">
        <v>198</v>
      </c>
      <c r="E1926" s="218" t="s">
        <v>21</v>
      </c>
      <c r="F1926" s="219" t="s">
        <v>2305</v>
      </c>
      <c r="G1926" s="216"/>
      <c r="H1926" s="220">
        <v>505.2</v>
      </c>
      <c r="I1926" s="221"/>
      <c r="J1926" s="216"/>
      <c r="K1926" s="216"/>
      <c r="L1926" s="222"/>
      <c r="M1926" s="223"/>
      <c r="N1926" s="224"/>
      <c r="O1926" s="224"/>
      <c r="P1926" s="224"/>
      <c r="Q1926" s="224"/>
      <c r="R1926" s="224"/>
      <c r="S1926" s="224"/>
      <c r="T1926" s="225"/>
      <c r="AT1926" s="226" t="s">
        <v>198</v>
      </c>
      <c r="AU1926" s="226" t="s">
        <v>80</v>
      </c>
      <c r="AV1926" s="12" t="s">
        <v>80</v>
      </c>
      <c r="AW1926" s="12" t="s">
        <v>33</v>
      </c>
      <c r="AX1926" s="12" t="s">
        <v>69</v>
      </c>
      <c r="AY1926" s="226" t="s">
        <v>189</v>
      </c>
    </row>
    <row r="1927" spans="2:51" s="12" customFormat="1" ht="13.5">
      <c r="B1927" s="215"/>
      <c r="C1927" s="216"/>
      <c r="D1927" s="217" t="s">
        <v>198</v>
      </c>
      <c r="E1927" s="218" t="s">
        <v>21</v>
      </c>
      <c r="F1927" s="219" t="s">
        <v>2306</v>
      </c>
      <c r="G1927" s="216"/>
      <c r="H1927" s="220">
        <v>76.3</v>
      </c>
      <c r="I1927" s="221"/>
      <c r="J1927" s="216"/>
      <c r="K1927" s="216"/>
      <c r="L1927" s="222"/>
      <c r="M1927" s="223"/>
      <c r="N1927" s="224"/>
      <c r="O1927" s="224"/>
      <c r="P1927" s="224"/>
      <c r="Q1927" s="224"/>
      <c r="R1927" s="224"/>
      <c r="S1927" s="224"/>
      <c r="T1927" s="225"/>
      <c r="AT1927" s="226" t="s">
        <v>198</v>
      </c>
      <c r="AU1927" s="226" t="s">
        <v>80</v>
      </c>
      <c r="AV1927" s="12" t="s">
        <v>80</v>
      </c>
      <c r="AW1927" s="12" t="s">
        <v>33</v>
      </c>
      <c r="AX1927" s="12" t="s">
        <v>69</v>
      </c>
      <c r="AY1927" s="226" t="s">
        <v>189</v>
      </c>
    </row>
    <row r="1928" spans="2:51" s="13" customFormat="1" ht="13.5">
      <c r="B1928" s="227"/>
      <c r="C1928" s="228"/>
      <c r="D1928" s="217" t="s">
        <v>198</v>
      </c>
      <c r="E1928" s="242" t="s">
        <v>21</v>
      </c>
      <c r="F1928" s="243" t="s">
        <v>200</v>
      </c>
      <c r="G1928" s="228"/>
      <c r="H1928" s="244">
        <v>3392.25</v>
      </c>
      <c r="I1928" s="233"/>
      <c r="J1928" s="228"/>
      <c r="K1928" s="228"/>
      <c r="L1928" s="234"/>
      <c r="M1928" s="235"/>
      <c r="N1928" s="236"/>
      <c r="O1928" s="236"/>
      <c r="P1928" s="236"/>
      <c r="Q1928" s="236"/>
      <c r="R1928" s="236"/>
      <c r="S1928" s="236"/>
      <c r="T1928" s="237"/>
      <c r="AT1928" s="238" t="s">
        <v>198</v>
      </c>
      <c r="AU1928" s="238" t="s">
        <v>80</v>
      </c>
      <c r="AV1928" s="13" t="s">
        <v>115</v>
      </c>
      <c r="AW1928" s="13" t="s">
        <v>33</v>
      </c>
      <c r="AX1928" s="13" t="s">
        <v>69</v>
      </c>
      <c r="AY1928" s="238" t="s">
        <v>189</v>
      </c>
    </row>
    <row r="1929" spans="2:51" s="12" customFormat="1" ht="13.5">
      <c r="B1929" s="215"/>
      <c r="C1929" s="216"/>
      <c r="D1929" s="217" t="s">
        <v>198</v>
      </c>
      <c r="E1929" s="218" t="s">
        <v>21</v>
      </c>
      <c r="F1929" s="219" t="s">
        <v>2307</v>
      </c>
      <c r="G1929" s="216"/>
      <c r="H1929" s="220">
        <v>-1061.4</v>
      </c>
      <c r="I1929" s="221"/>
      <c r="J1929" s="216"/>
      <c r="K1929" s="216"/>
      <c r="L1929" s="222"/>
      <c r="M1929" s="223"/>
      <c r="N1929" s="224"/>
      <c r="O1929" s="224"/>
      <c r="P1929" s="224"/>
      <c r="Q1929" s="224"/>
      <c r="R1929" s="224"/>
      <c r="S1929" s="224"/>
      <c r="T1929" s="225"/>
      <c r="AT1929" s="226" t="s">
        <v>198</v>
      </c>
      <c r="AU1929" s="226" t="s">
        <v>80</v>
      </c>
      <c r="AV1929" s="12" t="s">
        <v>80</v>
      </c>
      <c r="AW1929" s="12" t="s">
        <v>33</v>
      </c>
      <c r="AX1929" s="12" t="s">
        <v>69</v>
      </c>
      <c r="AY1929" s="226" t="s">
        <v>189</v>
      </c>
    </row>
    <row r="1930" spans="2:51" s="13" customFormat="1" ht="13.5">
      <c r="B1930" s="227"/>
      <c r="C1930" s="228"/>
      <c r="D1930" s="217" t="s">
        <v>198</v>
      </c>
      <c r="E1930" s="242" t="s">
        <v>21</v>
      </c>
      <c r="F1930" s="243" t="s">
        <v>200</v>
      </c>
      <c r="G1930" s="228"/>
      <c r="H1930" s="244">
        <v>-1061.4</v>
      </c>
      <c r="I1930" s="233"/>
      <c r="J1930" s="228"/>
      <c r="K1930" s="228"/>
      <c r="L1930" s="234"/>
      <c r="M1930" s="235"/>
      <c r="N1930" s="236"/>
      <c r="O1930" s="236"/>
      <c r="P1930" s="236"/>
      <c r="Q1930" s="236"/>
      <c r="R1930" s="236"/>
      <c r="S1930" s="236"/>
      <c r="T1930" s="237"/>
      <c r="AT1930" s="238" t="s">
        <v>198</v>
      </c>
      <c r="AU1930" s="238" t="s">
        <v>80</v>
      </c>
      <c r="AV1930" s="13" t="s">
        <v>115</v>
      </c>
      <c r="AW1930" s="13" t="s">
        <v>33</v>
      </c>
      <c r="AX1930" s="13" t="s">
        <v>69</v>
      </c>
      <c r="AY1930" s="238" t="s">
        <v>189</v>
      </c>
    </row>
    <row r="1931" spans="2:51" s="14" customFormat="1" ht="13.5">
      <c r="B1931" s="245"/>
      <c r="C1931" s="246"/>
      <c r="D1931" s="229" t="s">
        <v>198</v>
      </c>
      <c r="E1931" s="247" t="s">
        <v>21</v>
      </c>
      <c r="F1931" s="248" t="s">
        <v>239</v>
      </c>
      <c r="G1931" s="246"/>
      <c r="H1931" s="249">
        <v>2330.85</v>
      </c>
      <c r="I1931" s="250"/>
      <c r="J1931" s="246"/>
      <c r="K1931" s="246"/>
      <c r="L1931" s="251"/>
      <c r="M1931" s="252"/>
      <c r="N1931" s="253"/>
      <c r="O1931" s="253"/>
      <c r="P1931" s="253"/>
      <c r="Q1931" s="253"/>
      <c r="R1931" s="253"/>
      <c r="S1931" s="253"/>
      <c r="T1931" s="254"/>
      <c r="AT1931" s="255" t="s">
        <v>198</v>
      </c>
      <c r="AU1931" s="255" t="s">
        <v>80</v>
      </c>
      <c r="AV1931" s="14" t="s">
        <v>196</v>
      </c>
      <c r="AW1931" s="14" t="s">
        <v>33</v>
      </c>
      <c r="AX1931" s="14" t="s">
        <v>76</v>
      </c>
      <c r="AY1931" s="255" t="s">
        <v>189</v>
      </c>
    </row>
    <row r="1932" spans="2:65" s="1" customFormat="1" ht="22.5" customHeight="1">
      <c r="B1932" s="42"/>
      <c r="C1932" s="203" t="s">
        <v>2308</v>
      </c>
      <c r="D1932" s="203" t="s">
        <v>191</v>
      </c>
      <c r="E1932" s="204" t="s">
        <v>2309</v>
      </c>
      <c r="F1932" s="205" t="s">
        <v>2310</v>
      </c>
      <c r="G1932" s="206" t="s">
        <v>194</v>
      </c>
      <c r="H1932" s="207">
        <v>1061.4</v>
      </c>
      <c r="I1932" s="208"/>
      <c r="J1932" s="209">
        <f>ROUND(I1932*H1932,2)</f>
        <v>0</v>
      </c>
      <c r="K1932" s="205" t="s">
        <v>195</v>
      </c>
      <c r="L1932" s="62"/>
      <c r="M1932" s="210" t="s">
        <v>21</v>
      </c>
      <c r="N1932" s="211" t="s">
        <v>40</v>
      </c>
      <c r="O1932" s="43"/>
      <c r="P1932" s="212">
        <f>O1932*H1932</f>
        <v>0</v>
      </c>
      <c r="Q1932" s="212">
        <v>0.0002</v>
      </c>
      <c r="R1932" s="212">
        <f>Q1932*H1932</f>
        <v>0.21228000000000002</v>
      </c>
      <c r="S1932" s="212">
        <v>0</v>
      </c>
      <c r="T1932" s="213">
        <f>S1932*H1932</f>
        <v>0</v>
      </c>
      <c r="AR1932" s="25" t="s">
        <v>271</v>
      </c>
      <c r="AT1932" s="25" t="s">
        <v>191</v>
      </c>
      <c r="AU1932" s="25" t="s">
        <v>80</v>
      </c>
      <c r="AY1932" s="25" t="s">
        <v>189</v>
      </c>
      <c r="BE1932" s="214">
        <f>IF(N1932="základní",J1932,0)</f>
        <v>0</v>
      </c>
      <c r="BF1932" s="214">
        <f>IF(N1932="snížená",J1932,0)</f>
        <v>0</v>
      </c>
      <c r="BG1932" s="214">
        <f>IF(N1932="zákl. přenesená",J1932,0)</f>
        <v>0</v>
      </c>
      <c r="BH1932" s="214">
        <f>IF(N1932="sníž. přenesená",J1932,0)</f>
        <v>0</v>
      </c>
      <c r="BI1932" s="214">
        <f>IF(N1932="nulová",J1932,0)</f>
        <v>0</v>
      </c>
      <c r="BJ1932" s="25" t="s">
        <v>76</v>
      </c>
      <c r="BK1932" s="214">
        <f>ROUND(I1932*H1932,2)</f>
        <v>0</v>
      </c>
      <c r="BL1932" s="25" t="s">
        <v>271</v>
      </c>
      <c r="BM1932" s="25" t="s">
        <v>2311</v>
      </c>
    </row>
    <row r="1933" spans="2:51" s="12" customFormat="1" ht="13.5">
      <c r="B1933" s="215"/>
      <c r="C1933" s="216"/>
      <c r="D1933" s="217" t="s">
        <v>198</v>
      </c>
      <c r="E1933" s="218" t="s">
        <v>21</v>
      </c>
      <c r="F1933" s="219" t="s">
        <v>980</v>
      </c>
      <c r="G1933" s="216"/>
      <c r="H1933" s="220">
        <v>13.8</v>
      </c>
      <c r="I1933" s="221"/>
      <c r="J1933" s="216"/>
      <c r="K1933" s="216"/>
      <c r="L1933" s="222"/>
      <c r="M1933" s="223"/>
      <c r="N1933" s="224"/>
      <c r="O1933" s="224"/>
      <c r="P1933" s="224"/>
      <c r="Q1933" s="224"/>
      <c r="R1933" s="224"/>
      <c r="S1933" s="224"/>
      <c r="T1933" s="225"/>
      <c r="AT1933" s="226" t="s">
        <v>198</v>
      </c>
      <c r="AU1933" s="226" t="s">
        <v>80</v>
      </c>
      <c r="AV1933" s="12" t="s">
        <v>80</v>
      </c>
      <c r="AW1933" s="12" t="s">
        <v>33</v>
      </c>
      <c r="AX1933" s="12" t="s">
        <v>69</v>
      </c>
      <c r="AY1933" s="226" t="s">
        <v>189</v>
      </c>
    </row>
    <row r="1934" spans="2:51" s="12" customFormat="1" ht="13.5">
      <c r="B1934" s="215"/>
      <c r="C1934" s="216"/>
      <c r="D1934" s="217" t="s">
        <v>198</v>
      </c>
      <c r="E1934" s="218" t="s">
        <v>21</v>
      </c>
      <c r="F1934" s="219" t="s">
        <v>981</v>
      </c>
      <c r="G1934" s="216"/>
      <c r="H1934" s="220">
        <v>7.7</v>
      </c>
      <c r="I1934" s="221"/>
      <c r="J1934" s="216"/>
      <c r="K1934" s="216"/>
      <c r="L1934" s="222"/>
      <c r="M1934" s="223"/>
      <c r="N1934" s="224"/>
      <c r="O1934" s="224"/>
      <c r="P1934" s="224"/>
      <c r="Q1934" s="224"/>
      <c r="R1934" s="224"/>
      <c r="S1934" s="224"/>
      <c r="T1934" s="225"/>
      <c r="AT1934" s="226" t="s">
        <v>198</v>
      </c>
      <c r="AU1934" s="226" t="s">
        <v>80</v>
      </c>
      <c r="AV1934" s="12" t="s">
        <v>80</v>
      </c>
      <c r="AW1934" s="12" t="s">
        <v>33</v>
      </c>
      <c r="AX1934" s="12" t="s">
        <v>69</v>
      </c>
      <c r="AY1934" s="226" t="s">
        <v>189</v>
      </c>
    </row>
    <row r="1935" spans="2:51" s="12" customFormat="1" ht="13.5">
      <c r="B1935" s="215"/>
      <c r="C1935" s="216"/>
      <c r="D1935" s="217" t="s">
        <v>198</v>
      </c>
      <c r="E1935" s="218" t="s">
        <v>21</v>
      </c>
      <c r="F1935" s="219" t="s">
        <v>982</v>
      </c>
      <c r="G1935" s="216"/>
      <c r="H1935" s="220">
        <v>8.1</v>
      </c>
      <c r="I1935" s="221"/>
      <c r="J1935" s="216"/>
      <c r="K1935" s="216"/>
      <c r="L1935" s="222"/>
      <c r="M1935" s="223"/>
      <c r="N1935" s="224"/>
      <c r="O1935" s="224"/>
      <c r="P1935" s="224"/>
      <c r="Q1935" s="224"/>
      <c r="R1935" s="224"/>
      <c r="S1935" s="224"/>
      <c r="T1935" s="225"/>
      <c r="AT1935" s="226" t="s">
        <v>198</v>
      </c>
      <c r="AU1935" s="226" t="s">
        <v>80</v>
      </c>
      <c r="AV1935" s="12" t="s">
        <v>80</v>
      </c>
      <c r="AW1935" s="12" t="s">
        <v>33</v>
      </c>
      <c r="AX1935" s="12" t="s">
        <v>69</v>
      </c>
      <c r="AY1935" s="226" t="s">
        <v>189</v>
      </c>
    </row>
    <row r="1936" spans="2:51" s="12" customFormat="1" ht="13.5">
      <c r="B1936" s="215"/>
      <c r="C1936" s="216"/>
      <c r="D1936" s="217" t="s">
        <v>198</v>
      </c>
      <c r="E1936" s="218" t="s">
        <v>21</v>
      </c>
      <c r="F1936" s="219" t="s">
        <v>983</v>
      </c>
      <c r="G1936" s="216"/>
      <c r="H1936" s="220">
        <v>8.2</v>
      </c>
      <c r="I1936" s="221"/>
      <c r="J1936" s="216"/>
      <c r="K1936" s="216"/>
      <c r="L1936" s="222"/>
      <c r="M1936" s="223"/>
      <c r="N1936" s="224"/>
      <c r="O1936" s="224"/>
      <c r="P1936" s="224"/>
      <c r="Q1936" s="224"/>
      <c r="R1936" s="224"/>
      <c r="S1936" s="224"/>
      <c r="T1936" s="225"/>
      <c r="AT1936" s="226" t="s">
        <v>198</v>
      </c>
      <c r="AU1936" s="226" t="s">
        <v>80</v>
      </c>
      <c r="AV1936" s="12" t="s">
        <v>80</v>
      </c>
      <c r="AW1936" s="12" t="s">
        <v>33</v>
      </c>
      <c r="AX1936" s="12" t="s">
        <v>69</v>
      </c>
      <c r="AY1936" s="226" t="s">
        <v>189</v>
      </c>
    </row>
    <row r="1937" spans="2:51" s="12" customFormat="1" ht="13.5">
      <c r="B1937" s="215"/>
      <c r="C1937" s="216"/>
      <c r="D1937" s="217" t="s">
        <v>198</v>
      </c>
      <c r="E1937" s="218" t="s">
        <v>21</v>
      </c>
      <c r="F1937" s="219" t="s">
        <v>984</v>
      </c>
      <c r="G1937" s="216"/>
      <c r="H1937" s="220">
        <v>9.7</v>
      </c>
      <c r="I1937" s="221"/>
      <c r="J1937" s="216"/>
      <c r="K1937" s="216"/>
      <c r="L1937" s="222"/>
      <c r="M1937" s="223"/>
      <c r="N1937" s="224"/>
      <c r="O1937" s="224"/>
      <c r="P1937" s="224"/>
      <c r="Q1937" s="224"/>
      <c r="R1937" s="224"/>
      <c r="S1937" s="224"/>
      <c r="T1937" s="225"/>
      <c r="AT1937" s="226" t="s">
        <v>198</v>
      </c>
      <c r="AU1937" s="226" t="s">
        <v>80</v>
      </c>
      <c r="AV1937" s="12" t="s">
        <v>80</v>
      </c>
      <c r="AW1937" s="12" t="s">
        <v>33</v>
      </c>
      <c r="AX1937" s="12" t="s">
        <v>69</v>
      </c>
      <c r="AY1937" s="226" t="s">
        <v>189</v>
      </c>
    </row>
    <row r="1938" spans="2:51" s="12" customFormat="1" ht="13.5">
      <c r="B1938" s="215"/>
      <c r="C1938" s="216"/>
      <c r="D1938" s="217" t="s">
        <v>198</v>
      </c>
      <c r="E1938" s="218" t="s">
        <v>21</v>
      </c>
      <c r="F1938" s="219" t="s">
        <v>985</v>
      </c>
      <c r="G1938" s="216"/>
      <c r="H1938" s="220">
        <v>7.4</v>
      </c>
      <c r="I1938" s="221"/>
      <c r="J1938" s="216"/>
      <c r="K1938" s="216"/>
      <c r="L1938" s="222"/>
      <c r="M1938" s="223"/>
      <c r="N1938" s="224"/>
      <c r="O1938" s="224"/>
      <c r="P1938" s="224"/>
      <c r="Q1938" s="224"/>
      <c r="R1938" s="224"/>
      <c r="S1938" s="224"/>
      <c r="T1938" s="225"/>
      <c r="AT1938" s="226" t="s">
        <v>198</v>
      </c>
      <c r="AU1938" s="226" t="s">
        <v>80</v>
      </c>
      <c r="AV1938" s="12" t="s">
        <v>80</v>
      </c>
      <c r="AW1938" s="12" t="s">
        <v>33</v>
      </c>
      <c r="AX1938" s="12" t="s">
        <v>69</v>
      </c>
      <c r="AY1938" s="226" t="s">
        <v>189</v>
      </c>
    </row>
    <row r="1939" spans="2:51" s="12" customFormat="1" ht="13.5">
      <c r="B1939" s="215"/>
      <c r="C1939" s="216"/>
      <c r="D1939" s="217" t="s">
        <v>198</v>
      </c>
      <c r="E1939" s="218" t="s">
        <v>21</v>
      </c>
      <c r="F1939" s="219" t="s">
        <v>986</v>
      </c>
      <c r="G1939" s="216"/>
      <c r="H1939" s="220">
        <v>9.1</v>
      </c>
      <c r="I1939" s="221"/>
      <c r="J1939" s="216"/>
      <c r="K1939" s="216"/>
      <c r="L1939" s="222"/>
      <c r="M1939" s="223"/>
      <c r="N1939" s="224"/>
      <c r="O1939" s="224"/>
      <c r="P1939" s="224"/>
      <c r="Q1939" s="224"/>
      <c r="R1939" s="224"/>
      <c r="S1939" s="224"/>
      <c r="T1939" s="225"/>
      <c r="AT1939" s="226" t="s">
        <v>198</v>
      </c>
      <c r="AU1939" s="226" t="s">
        <v>80</v>
      </c>
      <c r="AV1939" s="12" t="s">
        <v>80</v>
      </c>
      <c r="AW1939" s="12" t="s">
        <v>33</v>
      </c>
      <c r="AX1939" s="12" t="s">
        <v>69</v>
      </c>
      <c r="AY1939" s="226" t="s">
        <v>189</v>
      </c>
    </row>
    <row r="1940" spans="2:51" s="12" customFormat="1" ht="13.5">
      <c r="B1940" s="215"/>
      <c r="C1940" s="216"/>
      <c r="D1940" s="217" t="s">
        <v>198</v>
      </c>
      <c r="E1940" s="218" t="s">
        <v>21</v>
      </c>
      <c r="F1940" s="219" t="s">
        <v>987</v>
      </c>
      <c r="G1940" s="216"/>
      <c r="H1940" s="220">
        <v>7.7</v>
      </c>
      <c r="I1940" s="221"/>
      <c r="J1940" s="216"/>
      <c r="K1940" s="216"/>
      <c r="L1940" s="222"/>
      <c r="M1940" s="223"/>
      <c r="N1940" s="224"/>
      <c r="O1940" s="224"/>
      <c r="P1940" s="224"/>
      <c r="Q1940" s="224"/>
      <c r="R1940" s="224"/>
      <c r="S1940" s="224"/>
      <c r="T1940" s="225"/>
      <c r="AT1940" s="226" t="s">
        <v>198</v>
      </c>
      <c r="AU1940" s="226" t="s">
        <v>80</v>
      </c>
      <c r="AV1940" s="12" t="s">
        <v>80</v>
      </c>
      <c r="AW1940" s="12" t="s">
        <v>33</v>
      </c>
      <c r="AX1940" s="12" t="s">
        <v>69</v>
      </c>
      <c r="AY1940" s="226" t="s">
        <v>189</v>
      </c>
    </row>
    <row r="1941" spans="2:51" s="12" customFormat="1" ht="13.5">
      <c r="B1941" s="215"/>
      <c r="C1941" s="216"/>
      <c r="D1941" s="217" t="s">
        <v>198</v>
      </c>
      <c r="E1941" s="218" t="s">
        <v>21</v>
      </c>
      <c r="F1941" s="219" t="s">
        <v>988</v>
      </c>
      <c r="G1941" s="216"/>
      <c r="H1941" s="220">
        <v>16.8</v>
      </c>
      <c r="I1941" s="221"/>
      <c r="J1941" s="216"/>
      <c r="K1941" s="216"/>
      <c r="L1941" s="222"/>
      <c r="M1941" s="223"/>
      <c r="N1941" s="224"/>
      <c r="O1941" s="224"/>
      <c r="P1941" s="224"/>
      <c r="Q1941" s="224"/>
      <c r="R1941" s="224"/>
      <c r="S1941" s="224"/>
      <c r="T1941" s="225"/>
      <c r="AT1941" s="226" t="s">
        <v>198</v>
      </c>
      <c r="AU1941" s="226" t="s">
        <v>80</v>
      </c>
      <c r="AV1941" s="12" t="s">
        <v>80</v>
      </c>
      <c r="AW1941" s="12" t="s">
        <v>33</v>
      </c>
      <c r="AX1941" s="12" t="s">
        <v>69</v>
      </c>
      <c r="AY1941" s="226" t="s">
        <v>189</v>
      </c>
    </row>
    <row r="1942" spans="2:51" s="12" customFormat="1" ht="13.5">
      <c r="B1942" s="215"/>
      <c r="C1942" s="216"/>
      <c r="D1942" s="217" t="s">
        <v>198</v>
      </c>
      <c r="E1942" s="218" t="s">
        <v>21</v>
      </c>
      <c r="F1942" s="219" t="s">
        <v>989</v>
      </c>
      <c r="G1942" s="216"/>
      <c r="H1942" s="220">
        <v>33.4</v>
      </c>
      <c r="I1942" s="221"/>
      <c r="J1942" s="216"/>
      <c r="K1942" s="216"/>
      <c r="L1942" s="222"/>
      <c r="M1942" s="223"/>
      <c r="N1942" s="224"/>
      <c r="O1942" s="224"/>
      <c r="P1942" s="224"/>
      <c r="Q1942" s="224"/>
      <c r="R1942" s="224"/>
      <c r="S1942" s="224"/>
      <c r="T1942" s="225"/>
      <c r="AT1942" s="226" t="s">
        <v>198</v>
      </c>
      <c r="AU1942" s="226" t="s">
        <v>80</v>
      </c>
      <c r="AV1942" s="12" t="s">
        <v>80</v>
      </c>
      <c r="AW1942" s="12" t="s">
        <v>33</v>
      </c>
      <c r="AX1942" s="12" t="s">
        <v>69</v>
      </c>
      <c r="AY1942" s="226" t="s">
        <v>189</v>
      </c>
    </row>
    <row r="1943" spans="2:51" s="12" customFormat="1" ht="13.5">
      <c r="B1943" s="215"/>
      <c r="C1943" s="216"/>
      <c r="D1943" s="217" t="s">
        <v>198</v>
      </c>
      <c r="E1943" s="218" t="s">
        <v>21</v>
      </c>
      <c r="F1943" s="219" t="s">
        <v>990</v>
      </c>
      <c r="G1943" s="216"/>
      <c r="H1943" s="220">
        <v>69</v>
      </c>
      <c r="I1943" s="221"/>
      <c r="J1943" s="216"/>
      <c r="K1943" s="216"/>
      <c r="L1943" s="222"/>
      <c r="M1943" s="223"/>
      <c r="N1943" s="224"/>
      <c r="O1943" s="224"/>
      <c r="P1943" s="224"/>
      <c r="Q1943" s="224"/>
      <c r="R1943" s="224"/>
      <c r="S1943" s="224"/>
      <c r="T1943" s="225"/>
      <c r="AT1943" s="226" t="s">
        <v>198</v>
      </c>
      <c r="AU1943" s="226" t="s">
        <v>80</v>
      </c>
      <c r="AV1943" s="12" t="s">
        <v>80</v>
      </c>
      <c r="AW1943" s="12" t="s">
        <v>33</v>
      </c>
      <c r="AX1943" s="12" t="s">
        <v>69</v>
      </c>
      <c r="AY1943" s="226" t="s">
        <v>189</v>
      </c>
    </row>
    <row r="1944" spans="2:51" s="12" customFormat="1" ht="13.5">
      <c r="B1944" s="215"/>
      <c r="C1944" s="216"/>
      <c r="D1944" s="217" t="s">
        <v>198</v>
      </c>
      <c r="E1944" s="218" t="s">
        <v>21</v>
      </c>
      <c r="F1944" s="219" t="s">
        <v>991</v>
      </c>
      <c r="G1944" s="216"/>
      <c r="H1944" s="220">
        <v>118.7</v>
      </c>
      <c r="I1944" s="221"/>
      <c r="J1944" s="216"/>
      <c r="K1944" s="216"/>
      <c r="L1944" s="222"/>
      <c r="M1944" s="223"/>
      <c r="N1944" s="224"/>
      <c r="O1944" s="224"/>
      <c r="P1944" s="224"/>
      <c r="Q1944" s="224"/>
      <c r="R1944" s="224"/>
      <c r="S1944" s="224"/>
      <c r="T1944" s="225"/>
      <c r="AT1944" s="226" t="s">
        <v>198</v>
      </c>
      <c r="AU1944" s="226" t="s">
        <v>80</v>
      </c>
      <c r="AV1944" s="12" t="s">
        <v>80</v>
      </c>
      <c r="AW1944" s="12" t="s">
        <v>33</v>
      </c>
      <c r="AX1944" s="12" t="s">
        <v>69</v>
      </c>
      <c r="AY1944" s="226" t="s">
        <v>189</v>
      </c>
    </row>
    <row r="1945" spans="2:51" s="12" customFormat="1" ht="13.5">
      <c r="B1945" s="215"/>
      <c r="C1945" s="216"/>
      <c r="D1945" s="217" t="s">
        <v>198</v>
      </c>
      <c r="E1945" s="218" t="s">
        <v>21</v>
      </c>
      <c r="F1945" s="219" t="s">
        <v>992</v>
      </c>
      <c r="G1945" s="216"/>
      <c r="H1945" s="220">
        <v>61.7</v>
      </c>
      <c r="I1945" s="221"/>
      <c r="J1945" s="216"/>
      <c r="K1945" s="216"/>
      <c r="L1945" s="222"/>
      <c r="M1945" s="223"/>
      <c r="N1945" s="224"/>
      <c r="O1945" s="224"/>
      <c r="P1945" s="224"/>
      <c r="Q1945" s="224"/>
      <c r="R1945" s="224"/>
      <c r="S1945" s="224"/>
      <c r="T1945" s="225"/>
      <c r="AT1945" s="226" t="s">
        <v>198</v>
      </c>
      <c r="AU1945" s="226" t="s">
        <v>80</v>
      </c>
      <c r="AV1945" s="12" t="s">
        <v>80</v>
      </c>
      <c r="AW1945" s="12" t="s">
        <v>33</v>
      </c>
      <c r="AX1945" s="12" t="s">
        <v>69</v>
      </c>
      <c r="AY1945" s="226" t="s">
        <v>189</v>
      </c>
    </row>
    <row r="1946" spans="2:51" s="12" customFormat="1" ht="13.5">
      <c r="B1946" s="215"/>
      <c r="C1946" s="216"/>
      <c r="D1946" s="217" t="s">
        <v>198</v>
      </c>
      <c r="E1946" s="218" t="s">
        <v>21</v>
      </c>
      <c r="F1946" s="219" t="s">
        <v>993</v>
      </c>
      <c r="G1946" s="216"/>
      <c r="H1946" s="220">
        <v>3.6</v>
      </c>
      <c r="I1946" s="221"/>
      <c r="J1946" s="216"/>
      <c r="K1946" s="216"/>
      <c r="L1946" s="222"/>
      <c r="M1946" s="223"/>
      <c r="N1946" s="224"/>
      <c r="O1946" s="224"/>
      <c r="P1946" s="224"/>
      <c r="Q1946" s="224"/>
      <c r="R1946" s="224"/>
      <c r="S1946" s="224"/>
      <c r="T1946" s="225"/>
      <c r="AT1946" s="226" t="s">
        <v>198</v>
      </c>
      <c r="AU1946" s="226" t="s">
        <v>80</v>
      </c>
      <c r="AV1946" s="12" t="s">
        <v>80</v>
      </c>
      <c r="AW1946" s="12" t="s">
        <v>33</v>
      </c>
      <c r="AX1946" s="12" t="s">
        <v>69</v>
      </c>
      <c r="AY1946" s="226" t="s">
        <v>189</v>
      </c>
    </row>
    <row r="1947" spans="2:51" s="12" customFormat="1" ht="13.5">
      <c r="B1947" s="215"/>
      <c r="C1947" s="216"/>
      <c r="D1947" s="217" t="s">
        <v>198</v>
      </c>
      <c r="E1947" s="218" t="s">
        <v>21</v>
      </c>
      <c r="F1947" s="219" t="s">
        <v>994</v>
      </c>
      <c r="G1947" s="216"/>
      <c r="H1947" s="220">
        <v>3.2</v>
      </c>
      <c r="I1947" s="221"/>
      <c r="J1947" s="216"/>
      <c r="K1947" s="216"/>
      <c r="L1947" s="222"/>
      <c r="M1947" s="223"/>
      <c r="N1947" s="224"/>
      <c r="O1947" s="224"/>
      <c r="P1947" s="224"/>
      <c r="Q1947" s="224"/>
      <c r="R1947" s="224"/>
      <c r="S1947" s="224"/>
      <c r="T1947" s="225"/>
      <c r="AT1947" s="226" t="s">
        <v>198</v>
      </c>
      <c r="AU1947" s="226" t="s">
        <v>80</v>
      </c>
      <c r="AV1947" s="12" t="s">
        <v>80</v>
      </c>
      <c r="AW1947" s="12" t="s">
        <v>33</v>
      </c>
      <c r="AX1947" s="12" t="s">
        <v>69</v>
      </c>
      <c r="AY1947" s="226" t="s">
        <v>189</v>
      </c>
    </row>
    <row r="1948" spans="2:51" s="12" customFormat="1" ht="13.5">
      <c r="B1948" s="215"/>
      <c r="C1948" s="216"/>
      <c r="D1948" s="217" t="s">
        <v>198</v>
      </c>
      <c r="E1948" s="218" t="s">
        <v>21</v>
      </c>
      <c r="F1948" s="219" t="s">
        <v>995</v>
      </c>
      <c r="G1948" s="216"/>
      <c r="H1948" s="220">
        <v>13.1</v>
      </c>
      <c r="I1948" s="221"/>
      <c r="J1948" s="216"/>
      <c r="K1948" s="216"/>
      <c r="L1948" s="222"/>
      <c r="M1948" s="223"/>
      <c r="N1948" s="224"/>
      <c r="O1948" s="224"/>
      <c r="P1948" s="224"/>
      <c r="Q1948" s="224"/>
      <c r="R1948" s="224"/>
      <c r="S1948" s="224"/>
      <c r="T1948" s="225"/>
      <c r="AT1948" s="226" t="s">
        <v>198</v>
      </c>
      <c r="AU1948" s="226" t="s">
        <v>80</v>
      </c>
      <c r="AV1948" s="12" t="s">
        <v>80</v>
      </c>
      <c r="AW1948" s="12" t="s">
        <v>33</v>
      </c>
      <c r="AX1948" s="12" t="s">
        <v>69</v>
      </c>
      <c r="AY1948" s="226" t="s">
        <v>189</v>
      </c>
    </row>
    <row r="1949" spans="2:51" s="13" customFormat="1" ht="13.5">
      <c r="B1949" s="227"/>
      <c r="C1949" s="228"/>
      <c r="D1949" s="217" t="s">
        <v>198</v>
      </c>
      <c r="E1949" s="242" t="s">
        <v>21</v>
      </c>
      <c r="F1949" s="243" t="s">
        <v>200</v>
      </c>
      <c r="G1949" s="228"/>
      <c r="H1949" s="244">
        <v>391.2</v>
      </c>
      <c r="I1949" s="233"/>
      <c r="J1949" s="228"/>
      <c r="K1949" s="228"/>
      <c r="L1949" s="234"/>
      <c r="M1949" s="235"/>
      <c r="N1949" s="236"/>
      <c r="O1949" s="236"/>
      <c r="P1949" s="236"/>
      <c r="Q1949" s="236"/>
      <c r="R1949" s="236"/>
      <c r="S1949" s="236"/>
      <c r="T1949" s="237"/>
      <c r="AT1949" s="238" t="s">
        <v>198</v>
      </c>
      <c r="AU1949" s="238" t="s">
        <v>80</v>
      </c>
      <c r="AV1949" s="13" t="s">
        <v>115</v>
      </c>
      <c r="AW1949" s="13" t="s">
        <v>33</v>
      </c>
      <c r="AX1949" s="13" t="s">
        <v>69</v>
      </c>
      <c r="AY1949" s="238" t="s">
        <v>189</v>
      </c>
    </row>
    <row r="1950" spans="2:51" s="12" customFormat="1" ht="13.5">
      <c r="B1950" s="215"/>
      <c r="C1950" s="216"/>
      <c r="D1950" s="217" t="s">
        <v>198</v>
      </c>
      <c r="E1950" s="218" t="s">
        <v>21</v>
      </c>
      <c r="F1950" s="219" t="s">
        <v>934</v>
      </c>
      <c r="G1950" s="216"/>
      <c r="H1950" s="220">
        <v>18</v>
      </c>
      <c r="I1950" s="221"/>
      <c r="J1950" s="216"/>
      <c r="K1950" s="216"/>
      <c r="L1950" s="222"/>
      <c r="M1950" s="223"/>
      <c r="N1950" s="224"/>
      <c r="O1950" s="224"/>
      <c r="P1950" s="224"/>
      <c r="Q1950" s="224"/>
      <c r="R1950" s="224"/>
      <c r="S1950" s="224"/>
      <c r="T1950" s="225"/>
      <c r="AT1950" s="226" t="s">
        <v>198</v>
      </c>
      <c r="AU1950" s="226" t="s">
        <v>80</v>
      </c>
      <c r="AV1950" s="12" t="s">
        <v>80</v>
      </c>
      <c r="AW1950" s="12" t="s">
        <v>33</v>
      </c>
      <c r="AX1950" s="12" t="s">
        <v>69</v>
      </c>
      <c r="AY1950" s="226" t="s">
        <v>189</v>
      </c>
    </row>
    <row r="1951" spans="2:51" s="12" customFormat="1" ht="13.5">
      <c r="B1951" s="215"/>
      <c r="C1951" s="216"/>
      <c r="D1951" s="217" t="s">
        <v>198</v>
      </c>
      <c r="E1951" s="218" t="s">
        <v>21</v>
      </c>
      <c r="F1951" s="219" t="s">
        <v>935</v>
      </c>
      <c r="G1951" s="216"/>
      <c r="H1951" s="220">
        <v>18</v>
      </c>
      <c r="I1951" s="221"/>
      <c r="J1951" s="216"/>
      <c r="K1951" s="216"/>
      <c r="L1951" s="222"/>
      <c r="M1951" s="223"/>
      <c r="N1951" s="224"/>
      <c r="O1951" s="224"/>
      <c r="P1951" s="224"/>
      <c r="Q1951" s="224"/>
      <c r="R1951" s="224"/>
      <c r="S1951" s="224"/>
      <c r="T1951" s="225"/>
      <c r="AT1951" s="226" t="s">
        <v>198</v>
      </c>
      <c r="AU1951" s="226" t="s">
        <v>80</v>
      </c>
      <c r="AV1951" s="12" t="s">
        <v>80</v>
      </c>
      <c r="AW1951" s="12" t="s">
        <v>33</v>
      </c>
      <c r="AX1951" s="12" t="s">
        <v>69</v>
      </c>
      <c r="AY1951" s="226" t="s">
        <v>189</v>
      </c>
    </row>
    <row r="1952" spans="2:51" s="12" customFormat="1" ht="13.5">
      <c r="B1952" s="215"/>
      <c r="C1952" s="216"/>
      <c r="D1952" s="217" t="s">
        <v>198</v>
      </c>
      <c r="E1952" s="218" t="s">
        <v>21</v>
      </c>
      <c r="F1952" s="219" t="s">
        <v>936</v>
      </c>
      <c r="G1952" s="216"/>
      <c r="H1952" s="220">
        <v>16.2</v>
      </c>
      <c r="I1952" s="221"/>
      <c r="J1952" s="216"/>
      <c r="K1952" s="216"/>
      <c r="L1952" s="222"/>
      <c r="M1952" s="223"/>
      <c r="N1952" s="224"/>
      <c r="O1952" s="224"/>
      <c r="P1952" s="224"/>
      <c r="Q1952" s="224"/>
      <c r="R1952" s="224"/>
      <c r="S1952" s="224"/>
      <c r="T1952" s="225"/>
      <c r="AT1952" s="226" t="s">
        <v>198</v>
      </c>
      <c r="AU1952" s="226" t="s">
        <v>80</v>
      </c>
      <c r="AV1952" s="12" t="s">
        <v>80</v>
      </c>
      <c r="AW1952" s="12" t="s">
        <v>33</v>
      </c>
      <c r="AX1952" s="12" t="s">
        <v>69</v>
      </c>
      <c r="AY1952" s="226" t="s">
        <v>189</v>
      </c>
    </row>
    <row r="1953" spans="2:51" s="12" customFormat="1" ht="13.5">
      <c r="B1953" s="215"/>
      <c r="C1953" s="216"/>
      <c r="D1953" s="217" t="s">
        <v>198</v>
      </c>
      <c r="E1953" s="218" t="s">
        <v>21</v>
      </c>
      <c r="F1953" s="219" t="s">
        <v>937</v>
      </c>
      <c r="G1953" s="216"/>
      <c r="H1953" s="220">
        <v>18</v>
      </c>
      <c r="I1953" s="221"/>
      <c r="J1953" s="216"/>
      <c r="K1953" s="216"/>
      <c r="L1953" s="222"/>
      <c r="M1953" s="223"/>
      <c r="N1953" s="224"/>
      <c r="O1953" s="224"/>
      <c r="P1953" s="224"/>
      <c r="Q1953" s="224"/>
      <c r="R1953" s="224"/>
      <c r="S1953" s="224"/>
      <c r="T1953" s="225"/>
      <c r="AT1953" s="226" t="s">
        <v>198</v>
      </c>
      <c r="AU1953" s="226" t="s">
        <v>80</v>
      </c>
      <c r="AV1953" s="12" t="s">
        <v>80</v>
      </c>
      <c r="AW1953" s="12" t="s">
        <v>33</v>
      </c>
      <c r="AX1953" s="12" t="s">
        <v>69</v>
      </c>
      <c r="AY1953" s="226" t="s">
        <v>189</v>
      </c>
    </row>
    <row r="1954" spans="2:51" s="12" customFormat="1" ht="13.5">
      <c r="B1954" s="215"/>
      <c r="C1954" s="216"/>
      <c r="D1954" s="217" t="s">
        <v>198</v>
      </c>
      <c r="E1954" s="218" t="s">
        <v>21</v>
      </c>
      <c r="F1954" s="219" t="s">
        <v>938</v>
      </c>
      <c r="G1954" s="216"/>
      <c r="H1954" s="220">
        <v>27</v>
      </c>
      <c r="I1954" s="221"/>
      <c r="J1954" s="216"/>
      <c r="K1954" s="216"/>
      <c r="L1954" s="222"/>
      <c r="M1954" s="223"/>
      <c r="N1954" s="224"/>
      <c r="O1954" s="224"/>
      <c r="P1954" s="224"/>
      <c r="Q1954" s="224"/>
      <c r="R1954" s="224"/>
      <c r="S1954" s="224"/>
      <c r="T1954" s="225"/>
      <c r="AT1954" s="226" t="s">
        <v>198</v>
      </c>
      <c r="AU1954" s="226" t="s">
        <v>80</v>
      </c>
      <c r="AV1954" s="12" t="s">
        <v>80</v>
      </c>
      <c r="AW1954" s="12" t="s">
        <v>33</v>
      </c>
      <c r="AX1954" s="12" t="s">
        <v>69</v>
      </c>
      <c r="AY1954" s="226" t="s">
        <v>189</v>
      </c>
    </row>
    <row r="1955" spans="2:51" s="12" customFormat="1" ht="13.5">
      <c r="B1955" s="215"/>
      <c r="C1955" s="216"/>
      <c r="D1955" s="217" t="s">
        <v>198</v>
      </c>
      <c r="E1955" s="218" t="s">
        <v>21</v>
      </c>
      <c r="F1955" s="219" t="s">
        <v>939</v>
      </c>
      <c r="G1955" s="216"/>
      <c r="H1955" s="220">
        <v>15.75</v>
      </c>
      <c r="I1955" s="221"/>
      <c r="J1955" s="216"/>
      <c r="K1955" s="216"/>
      <c r="L1955" s="222"/>
      <c r="M1955" s="223"/>
      <c r="N1955" s="224"/>
      <c r="O1955" s="224"/>
      <c r="P1955" s="224"/>
      <c r="Q1955" s="224"/>
      <c r="R1955" s="224"/>
      <c r="S1955" s="224"/>
      <c r="T1955" s="225"/>
      <c r="AT1955" s="226" t="s">
        <v>198</v>
      </c>
      <c r="AU1955" s="226" t="s">
        <v>80</v>
      </c>
      <c r="AV1955" s="12" t="s">
        <v>80</v>
      </c>
      <c r="AW1955" s="12" t="s">
        <v>33</v>
      </c>
      <c r="AX1955" s="12" t="s">
        <v>69</v>
      </c>
      <c r="AY1955" s="226" t="s">
        <v>189</v>
      </c>
    </row>
    <row r="1956" spans="2:51" s="12" customFormat="1" ht="13.5">
      <c r="B1956" s="215"/>
      <c r="C1956" s="216"/>
      <c r="D1956" s="217" t="s">
        <v>198</v>
      </c>
      <c r="E1956" s="218" t="s">
        <v>21</v>
      </c>
      <c r="F1956" s="219" t="s">
        <v>940</v>
      </c>
      <c r="G1956" s="216"/>
      <c r="H1956" s="220">
        <v>15.75</v>
      </c>
      <c r="I1956" s="221"/>
      <c r="J1956" s="216"/>
      <c r="K1956" s="216"/>
      <c r="L1956" s="222"/>
      <c r="M1956" s="223"/>
      <c r="N1956" s="224"/>
      <c r="O1956" s="224"/>
      <c r="P1956" s="224"/>
      <c r="Q1956" s="224"/>
      <c r="R1956" s="224"/>
      <c r="S1956" s="224"/>
      <c r="T1956" s="225"/>
      <c r="AT1956" s="226" t="s">
        <v>198</v>
      </c>
      <c r="AU1956" s="226" t="s">
        <v>80</v>
      </c>
      <c r="AV1956" s="12" t="s">
        <v>80</v>
      </c>
      <c r="AW1956" s="12" t="s">
        <v>33</v>
      </c>
      <c r="AX1956" s="12" t="s">
        <v>69</v>
      </c>
      <c r="AY1956" s="226" t="s">
        <v>189</v>
      </c>
    </row>
    <row r="1957" spans="2:51" s="13" customFormat="1" ht="13.5">
      <c r="B1957" s="227"/>
      <c r="C1957" s="228"/>
      <c r="D1957" s="217" t="s">
        <v>198</v>
      </c>
      <c r="E1957" s="242" t="s">
        <v>21</v>
      </c>
      <c r="F1957" s="243" t="s">
        <v>200</v>
      </c>
      <c r="G1957" s="228"/>
      <c r="H1957" s="244">
        <v>128.7</v>
      </c>
      <c r="I1957" s="233"/>
      <c r="J1957" s="228"/>
      <c r="K1957" s="228"/>
      <c r="L1957" s="234"/>
      <c r="M1957" s="235"/>
      <c r="N1957" s="236"/>
      <c r="O1957" s="236"/>
      <c r="P1957" s="236"/>
      <c r="Q1957" s="236"/>
      <c r="R1957" s="236"/>
      <c r="S1957" s="236"/>
      <c r="T1957" s="237"/>
      <c r="AT1957" s="238" t="s">
        <v>198</v>
      </c>
      <c r="AU1957" s="238" t="s">
        <v>80</v>
      </c>
      <c r="AV1957" s="13" t="s">
        <v>115</v>
      </c>
      <c r="AW1957" s="13" t="s">
        <v>33</v>
      </c>
      <c r="AX1957" s="13" t="s">
        <v>69</v>
      </c>
      <c r="AY1957" s="238" t="s">
        <v>189</v>
      </c>
    </row>
    <row r="1958" spans="2:51" s="15" customFormat="1" ht="13.5">
      <c r="B1958" s="283"/>
      <c r="C1958" s="284"/>
      <c r="D1958" s="217" t="s">
        <v>198</v>
      </c>
      <c r="E1958" s="285" t="s">
        <v>21</v>
      </c>
      <c r="F1958" s="286" t="s">
        <v>855</v>
      </c>
      <c r="G1958" s="284"/>
      <c r="H1958" s="287" t="s">
        <v>21</v>
      </c>
      <c r="I1958" s="288"/>
      <c r="J1958" s="284"/>
      <c r="K1958" s="284"/>
      <c r="L1958" s="289"/>
      <c r="M1958" s="290"/>
      <c r="N1958" s="291"/>
      <c r="O1958" s="291"/>
      <c r="P1958" s="291"/>
      <c r="Q1958" s="291"/>
      <c r="R1958" s="291"/>
      <c r="S1958" s="291"/>
      <c r="T1958" s="292"/>
      <c r="AT1958" s="293" t="s">
        <v>198</v>
      </c>
      <c r="AU1958" s="293" t="s">
        <v>80</v>
      </c>
      <c r="AV1958" s="15" t="s">
        <v>76</v>
      </c>
      <c r="AW1958" s="15" t="s">
        <v>33</v>
      </c>
      <c r="AX1958" s="15" t="s">
        <v>69</v>
      </c>
      <c r="AY1958" s="293" t="s">
        <v>189</v>
      </c>
    </row>
    <row r="1959" spans="2:51" s="12" customFormat="1" ht="13.5">
      <c r="B1959" s="215"/>
      <c r="C1959" s="216"/>
      <c r="D1959" s="217" t="s">
        <v>198</v>
      </c>
      <c r="E1959" s="218" t="s">
        <v>21</v>
      </c>
      <c r="F1959" s="219" t="s">
        <v>2312</v>
      </c>
      <c r="G1959" s="216"/>
      <c r="H1959" s="220">
        <v>52.9</v>
      </c>
      <c r="I1959" s="221"/>
      <c r="J1959" s="216"/>
      <c r="K1959" s="216"/>
      <c r="L1959" s="222"/>
      <c r="M1959" s="223"/>
      <c r="N1959" s="224"/>
      <c r="O1959" s="224"/>
      <c r="P1959" s="224"/>
      <c r="Q1959" s="224"/>
      <c r="R1959" s="224"/>
      <c r="S1959" s="224"/>
      <c r="T1959" s="225"/>
      <c r="AT1959" s="226" t="s">
        <v>198</v>
      </c>
      <c r="AU1959" s="226" t="s">
        <v>80</v>
      </c>
      <c r="AV1959" s="12" t="s">
        <v>80</v>
      </c>
      <c r="AW1959" s="12" t="s">
        <v>33</v>
      </c>
      <c r="AX1959" s="12" t="s">
        <v>69</v>
      </c>
      <c r="AY1959" s="226" t="s">
        <v>189</v>
      </c>
    </row>
    <row r="1960" spans="2:51" s="12" customFormat="1" ht="13.5">
      <c r="B1960" s="215"/>
      <c r="C1960" s="216"/>
      <c r="D1960" s="217" t="s">
        <v>198</v>
      </c>
      <c r="E1960" s="218" t="s">
        <v>21</v>
      </c>
      <c r="F1960" s="219" t="s">
        <v>2313</v>
      </c>
      <c r="G1960" s="216"/>
      <c r="H1960" s="220">
        <v>51.6</v>
      </c>
      <c r="I1960" s="221"/>
      <c r="J1960" s="216"/>
      <c r="K1960" s="216"/>
      <c r="L1960" s="222"/>
      <c r="M1960" s="223"/>
      <c r="N1960" s="224"/>
      <c r="O1960" s="224"/>
      <c r="P1960" s="224"/>
      <c r="Q1960" s="224"/>
      <c r="R1960" s="224"/>
      <c r="S1960" s="224"/>
      <c r="T1960" s="225"/>
      <c r="AT1960" s="226" t="s">
        <v>198</v>
      </c>
      <c r="AU1960" s="226" t="s">
        <v>80</v>
      </c>
      <c r="AV1960" s="12" t="s">
        <v>80</v>
      </c>
      <c r="AW1960" s="12" t="s">
        <v>33</v>
      </c>
      <c r="AX1960" s="12" t="s">
        <v>69</v>
      </c>
      <c r="AY1960" s="226" t="s">
        <v>189</v>
      </c>
    </row>
    <row r="1961" spans="2:51" s="12" customFormat="1" ht="13.5">
      <c r="B1961" s="215"/>
      <c r="C1961" s="216"/>
      <c r="D1961" s="217" t="s">
        <v>198</v>
      </c>
      <c r="E1961" s="218" t="s">
        <v>21</v>
      </c>
      <c r="F1961" s="219" t="s">
        <v>2314</v>
      </c>
      <c r="G1961" s="216"/>
      <c r="H1961" s="220">
        <v>69.81</v>
      </c>
      <c r="I1961" s="221"/>
      <c r="J1961" s="216"/>
      <c r="K1961" s="216"/>
      <c r="L1961" s="222"/>
      <c r="M1961" s="223"/>
      <c r="N1961" s="224"/>
      <c r="O1961" s="224"/>
      <c r="P1961" s="224"/>
      <c r="Q1961" s="224"/>
      <c r="R1961" s="224"/>
      <c r="S1961" s="224"/>
      <c r="T1961" s="225"/>
      <c r="AT1961" s="226" t="s">
        <v>198</v>
      </c>
      <c r="AU1961" s="226" t="s">
        <v>80</v>
      </c>
      <c r="AV1961" s="12" t="s">
        <v>80</v>
      </c>
      <c r="AW1961" s="12" t="s">
        <v>33</v>
      </c>
      <c r="AX1961" s="12" t="s">
        <v>69</v>
      </c>
      <c r="AY1961" s="226" t="s">
        <v>189</v>
      </c>
    </row>
    <row r="1962" spans="2:51" s="12" customFormat="1" ht="13.5">
      <c r="B1962" s="215"/>
      <c r="C1962" s="216"/>
      <c r="D1962" s="217" t="s">
        <v>198</v>
      </c>
      <c r="E1962" s="218" t="s">
        <v>21</v>
      </c>
      <c r="F1962" s="219" t="s">
        <v>2315</v>
      </c>
      <c r="G1962" s="216"/>
      <c r="H1962" s="220">
        <v>72.69</v>
      </c>
      <c r="I1962" s="221"/>
      <c r="J1962" s="216"/>
      <c r="K1962" s="216"/>
      <c r="L1962" s="222"/>
      <c r="M1962" s="223"/>
      <c r="N1962" s="224"/>
      <c r="O1962" s="224"/>
      <c r="P1962" s="224"/>
      <c r="Q1962" s="224"/>
      <c r="R1962" s="224"/>
      <c r="S1962" s="224"/>
      <c r="T1962" s="225"/>
      <c r="AT1962" s="226" t="s">
        <v>198</v>
      </c>
      <c r="AU1962" s="226" t="s">
        <v>80</v>
      </c>
      <c r="AV1962" s="12" t="s">
        <v>80</v>
      </c>
      <c r="AW1962" s="12" t="s">
        <v>33</v>
      </c>
      <c r="AX1962" s="12" t="s">
        <v>69</v>
      </c>
      <c r="AY1962" s="226" t="s">
        <v>189</v>
      </c>
    </row>
    <row r="1963" spans="2:51" s="13" customFormat="1" ht="13.5">
      <c r="B1963" s="227"/>
      <c r="C1963" s="228"/>
      <c r="D1963" s="217" t="s">
        <v>198</v>
      </c>
      <c r="E1963" s="242" t="s">
        <v>21</v>
      </c>
      <c r="F1963" s="243" t="s">
        <v>200</v>
      </c>
      <c r="G1963" s="228"/>
      <c r="H1963" s="244">
        <v>247</v>
      </c>
      <c r="I1963" s="233"/>
      <c r="J1963" s="228"/>
      <c r="K1963" s="228"/>
      <c r="L1963" s="234"/>
      <c r="M1963" s="235"/>
      <c r="N1963" s="236"/>
      <c r="O1963" s="236"/>
      <c r="P1963" s="236"/>
      <c r="Q1963" s="236"/>
      <c r="R1963" s="236"/>
      <c r="S1963" s="236"/>
      <c r="T1963" s="237"/>
      <c r="AT1963" s="238" t="s">
        <v>198</v>
      </c>
      <c r="AU1963" s="238" t="s">
        <v>80</v>
      </c>
      <c r="AV1963" s="13" t="s">
        <v>115</v>
      </c>
      <c r="AW1963" s="13" t="s">
        <v>33</v>
      </c>
      <c r="AX1963" s="13" t="s">
        <v>69</v>
      </c>
      <c r="AY1963" s="238" t="s">
        <v>189</v>
      </c>
    </row>
    <row r="1964" spans="2:51" s="15" customFormat="1" ht="13.5">
      <c r="B1964" s="283"/>
      <c r="C1964" s="284"/>
      <c r="D1964" s="217" t="s">
        <v>198</v>
      </c>
      <c r="E1964" s="285" t="s">
        <v>21</v>
      </c>
      <c r="F1964" s="286" t="s">
        <v>2316</v>
      </c>
      <c r="G1964" s="284"/>
      <c r="H1964" s="287" t="s">
        <v>21</v>
      </c>
      <c r="I1964" s="288"/>
      <c r="J1964" s="284"/>
      <c r="K1964" s="284"/>
      <c r="L1964" s="289"/>
      <c r="M1964" s="290"/>
      <c r="N1964" s="291"/>
      <c r="O1964" s="291"/>
      <c r="P1964" s="291"/>
      <c r="Q1964" s="291"/>
      <c r="R1964" s="291"/>
      <c r="S1964" s="291"/>
      <c r="T1964" s="292"/>
      <c r="AT1964" s="293" t="s">
        <v>198</v>
      </c>
      <c r="AU1964" s="293" t="s">
        <v>80</v>
      </c>
      <c r="AV1964" s="15" t="s">
        <v>76</v>
      </c>
      <c r="AW1964" s="15" t="s">
        <v>33</v>
      </c>
      <c r="AX1964" s="15" t="s">
        <v>69</v>
      </c>
      <c r="AY1964" s="293" t="s">
        <v>189</v>
      </c>
    </row>
    <row r="1965" spans="2:51" s="12" customFormat="1" ht="13.5">
      <c r="B1965" s="215"/>
      <c r="C1965" s="216"/>
      <c r="D1965" s="217" t="s">
        <v>198</v>
      </c>
      <c r="E1965" s="218" t="s">
        <v>21</v>
      </c>
      <c r="F1965" s="219" t="s">
        <v>2317</v>
      </c>
      <c r="G1965" s="216"/>
      <c r="H1965" s="220">
        <v>294.5</v>
      </c>
      <c r="I1965" s="221"/>
      <c r="J1965" s="216"/>
      <c r="K1965" s="216"/>
      <c r="L1965" s="222"/>
      <c r="M1965" s="223"/>
      <c r="N1965" s="224"/>
      <c r="O1965" s="224"/>
      <c r="P1965" s="224"/>
      <c r="Q1965" s="224"/>
      <c r="R1965" s="224"/>
      <c r="S1965" s="224"/>
      <c r="T1965" s="225"/>
      <c r="AT1965" s="226" t="s">
        <v>198</v>
      </c>
      <c r="AU1965" s="226" t="s">
        <v>80</v>
      </c>
      <c r="AV1965" s="12" t="s">
        <v>80</v>
      </c>
      <c r="AW1965" s="12" t="s">
        <v>33</v>
      </c>
      <c r="AX1965" s="12" t="s">
        <v>69</v>
      </c>
      <c r="AY1965" s="226" t="s">
        <v>189</v>
      </c>
    </row>
    <row r="1966" spans="2:51" s="13" customFormat="1" ht="13.5">
      <c r="B1966" s="227"/>
      <c r="C1966" s="228"/>
      <c r="D1966" s="217" t="s">
        <v>198</v>
      </c>
      <c r="E1966" s="242" t="s">
        <v>21</v>
      </c>
      <c r="F1966" s="243" t="s">
        <v>200</v>
      </c>
      <c r="G1966" s="228"/>
      <c r="H1966" s="244">
        <v>294.5</v>
      </c>
      <c r="I1966" s="233"/>
      <c r="J1966" s="228"/>
      <c r="K1966" s="228"/>
      <c r="L1966" s="234"/>
      <c r="M1966" s="235"/>
      <c r="N1966" s="236"/>
      <c r="O1966" s="236"/>
      <c r="P1966" s="236"/>
      <c r="Q1966" s="236"/>
      <c r="R1966" s="236"/>
      <c r="S1966" s="236"/>
      <c r="T1966" s="237"/>
      <c r="AT1966" s="238" t="s">
        <v>198</v>
      </c>
      <c r="AU1966" s="238" t="s">
        <v>80</v>
      </c>
      <c r="AV1966" s="13" t="s">
        <v>115</v>
      </c>
      <c r="AW1966" s="13" t="s">
        <v>33</v>
      </c>
      <c r="AX1966" s="13" t="s">
        <v>69</v>
      </c>
      <c r="AY1966" s="238" t="s">
        <v>189</v>
      </c>
    </row>
    <row r="1967" spans="2:51" s="14" customFormat="1" ht="13.5">
      <c r="B1967" s="245"/>
      <c r="C1967" s="246"/>
      <c r="D1967" s="229" t="s">
        <v>198</v>
      </c>
      <c r="E1967" s="247" t="s">
        <v>21</v>
      </c>
      <c r="F1967" s="248" t="s">
        <v>239</v>
      </c>
      <c r="G1967" s="246"/>
      <c r="H1967" s="249">
        <v>1061.4</v>
      </c>
      <c r="I1967" s="250"/>
      <c r="J1967" s="246"/>
      <c r="K1967" s="246"/>
      <c r="L1967" s="251"/>
      <c r="M1967" s="252"/>
      <c r="N1967" s="253"/>
      <c r="O1967" s="253"/>
      <c r="P1967" s="253"/>
      <c r="Q1967" s="253"/>
      <c r="R1967" s="253"/>
      <c r="S1967" s="253"/>
      <c r="T1967" s="254"/>
      <c r="AT1967" s="255" t="s">
        <v>198</v>
      </c>
      <c r="AU1967" s="255" t="s">
        <v>80</v>
      </c>
      <c r="AV1967" s="14" t="s">
        <v>196</v>
      </c>
      <c r="AW1967" s="14" t="s">
        <v>33</v>
      </c>
      <c r="AX1967" s="14" t="s">
        <v>76</v>
      </c>
      <c r="AY1967" s="255" t="s">
        <v>189</v>
      </c>
    </row>
    <row r="1968" spans="2:65" s="1" customFormat="1" ht="31.5" customHeight="1">
      <c r="B1968" s="42"/>
      <c r="C1968" s="203" t="s">
        <v>2318</v>
      </c>
      <c r="D1968" s="203" t="s">
        <v>191</v>
      </c>
      <c r="E1968" s="204" t="s">
        <v>2319</v>
      </c>
      <c r="F1968" s="205" t="s">
        <v>2320</v>
      </c>
      <c r="G1968" s="206" t="s">
        <v>194</v>
      </c>
      <c r="H1968" s="207">
        <v>17</v>
      </c>
      <c r="I1968" s="208"/>
      <c r="J1968" s="209">
        <f>ROUND(I1968*H1968,2)</f>
        <v>0</v>
      </c>
      <c r="K1968" s="205" t="s">
        <v>195</v>
      </c>
      <c r="L1968" s="62"/>
      <c r="M1968" s="210" t="s">
        <v>21</v>
      </c>
      <c r="N1968" s="211" t="s">
        <v>40</v>
      </c>
      <c r="O1968" s="43"/>
      <c r="P1968" s="212">
        <f>O1968*H1968</f>
        <v>0</v>
      </c>
      <c r="Q1968" s="212">
        <v>0.00026</v>
      </c>
      <c r="R1968" s="212">
        <f>Q1968*H1968</f>
        <v>0.0044199999999999995</v>
      </c>
      <c r="S1968" s="212">
        <v>0</v>
      </c>
      <c r="T1968" s="213">
        <f>S1968*H1968</f>
        <v>0</v>
      </c>
      <c r="AR1968" s="25" t="s">
        <v>271</v>
      </c>
      <c r="AT1968" s="25" t="s">
        <v>191</v>
      </c>
      <c r="AU1968" s="25" t="s">
        <v>80</v>
      </c>
      <c r="AY1968" s="25" t="s">
        <v>189</v>
      </c>
      <c r="BE1968" s="214">
        <f>IF(N1968="základní",J1968,0)</f>
        <v>0</v>
      </c>
      <c r="BF1968" s="214">
        <f>IF(N1968="snížená",J1968,0)</f>
        <v>0</v>
      </c>
      <c r="BG1968" s="214">
        <f>IF(N1968="zákl. přenesená",J1968,0)</f>
        <v>0</v>
      </c>
      <c r="BH1968" s="214">
        <f>IF(N1968="sníž. přenesená",J1968,0)</f>
        <v>0</v>
      </c>
      <c r="BI1968" s="214">
        <f>IF(N1968="nulová",J1968,0)</f>
        <v>0</v>
      </c>
      <c r="BJ1968" s="25" t="s">
        <v>76</v>
      </c>
      <c r="BK1968" s="214">
        <f>ROUND(I1968*H1968,2)</f>
        <v>0</v>
      </c>
      <c r="BL1968" s="25" t="s">
        <v>271</v>
      </c>
      <c r="BM1968" s="25" t="s">
        <v>2321</v>
      </c>
    </row>
    <row r="1969" spans="2:51" s="12" customFormat="1" ht="13.5">
      <c r="B1969" s="215"/>
      <c r="C1969" s="216"/>
      <c r="D1969" s="217" t="s">
        <v>198</v>
      </c>
      <c r="E1969" s="218" t="s">
        <v>21</v>
      </c>
      <c r="F1969" s="219" t="s">
        <v>2322</v>
      </c>
      <c r="G1969" s="216"/>
      <c r="H1969" s="220">
        <v>17</v>
      </c>
      <c r="I1969" s="221"/>
      <c r="J1969" s="216"/>
      <c r="K1969" s="216"/>
      <c r="L1969" s="222"/>
      <c r="M1969" s="223"/>
      <c r="N1969" s="224"/>
      <c r="O1969" s="224"/>
      <c r="P1969" s="224"/>
      <c r="Q1969" s="224"/>
      <c r="R1969" s="224"/>
      <c r="S1969" s="224"/>
      <c r="T1969" s="225"/>
      <c r="AT1969" s="226" t="s">
        <v>198</v>
      </c>
      <c r="AU1969" s="226" t="s">
        <v>80</v>
      </c>
      <c r="AV1969" s="12" t="s">
        <v>80</v>
      </c>
      <c r="AW1969" s="12" t="s">
        <v>33</v>
      </c>
      <c r="AX1969" s="12" t="s">
        <v>69</v>
      </c>
      <c r="AY1969" s="226" t="s">
        <v>189</v>
      </c>
    </row>
    <row r="1970" spans="2:51" s="13" customFormat="1" ht="13.5">
      <c r="B1970" s="227"/>
      <c r="C1970" s="228"/>
      <c r="D1970" s="229" t="s">
        <v>198</v>
      </c>
      <c r="E1970" s="230" t="s">
        <v>21</v>
      </c>
      <c r="F1970" s="231" t="s">
        <v>200</v>
      </c>
      <c r="G1970" s="228"/>
      <c r="H1970" s="232">
        <v>17</v>
      </c>
      <c r="I1970" s="233"/>
      <c r="J1970" s="228"/>
      <c r="K1970" s="228"/>
      <c r="L1970" s="234"/>
      <c r="M1970" s="235"/>
      <c r="N1970" s="236"/>
      <c r="O1970" s="236"/>
      <c r="P1970" s="236"/>
      <c r="Q1970" s="236"/>
      <c r="R1970" s="236"/>
      <c r="S1970" s="236"/>
      <c r="T1970" s="237"/>
      <c r="AT1970" s="238" t="s">
        <v>198</v>
      </c>
      <c r="AU1970" s="238" t="s">
        <v>80</v>
      </c>
      <c r="AV1970" s="13" t="s">
        <v>115</v>
      </c>
      <c r="AW1970" s="13" t="s">
        <v>33</v>
      </c>
      <c r="AX1970" s="13" t="s">
        <v>76</v>
      </c>
      <c r="AY1970" s="238" t="s">
        <v>189</v>
      </c>
    </row>
    <row r="1971" spans="2:65" s="1" customFormat="1" ht="31.5" customHeight="1">
      <c r="B1971" s="42"/>
      <c r="C1971" s="203" t="s">
        <v>2323</v>
      </c>
      <c r="D1971" s="203" t="s">
        <v>191</v>
      </c>
      <c r="E1971" s="204" t="s">
        <v>2324</v>
      </c>
      <c r="F1971" s="205" t="s">
        <v>2325</v>
      </c>
      <c r="G1971" s="206" t="s">
        <v>194</v>
      </c>
      <c r="H1971" s="207">
        <v>2330.85</v>
      </c>
      <c r="I1971" s="208"/>
      <c r="J1971" s="209">
        <f>ROUND(I1971*H1971,2)</f>
        <v>0</v>
      </c>
      <c r="K1971" s="205" t="s">
        <v>195</v>
      </c>
      <c r="L1971" s="62"/>
      <c r="M1971" s="210" t="s">
        <v>21</v>
      </c>
      <c r="N1971" s="211" t="s">
        <v>40</v>
      </c>
      <c r="O1971" s="43"/>
      <c r="P1971" s="212">
        <f>O1971*H1971</f>
        <v>0</v>
      </c>
      <c r="Q1971" s="212">
        <v>0.00029</v>
      </c>
      <c r="R1971" s="212">
        <f>Q1971*H1971</f>
        <v>0.6759465</v>
      </c>
      <c r="S1971" s="212">
        <v>0</v>
      </c>
      <c r="T1971" s="213">
        <f>S1971*H1971</f>
        <v>0</v>
      </c>
      <c r="AR1971" s="25" t="s">
        <v>271</v>
      </c>
      <c r="AT1971" s="25" t="s">
        <v>191</v>
      </c>
      <c r="AU1971" s="25" t="s">
        <v>80</v>
      </c>
      <c r="AY1971" s="25" t="s">
        <v>189</v>
      </c>
      <c r="BE1971" s="214">
        <f>IF(N1971="základní",J1971,0)</f>
        <v>0</v>
      </c>
      <c r="BF1971" s="214">
        <f>IF(N1971="snížená",J1971,0)</f>
        <v>0</v>
      </c>
      <c r="BG1971" s="214">
        <f>IF(N1971="zákl. přenesená",J1971,0)</f>
        <v>0</v>
      </c>
      <c r="BH1971" s="214">
        <f>IF(N1971="sníž. přenesená",J1971,0)</f>
        <v>0</v>
      </c>
      <c r="BI1971" s="214">
        <f>IF(N1971="nulová",J1971,0)</f>
        <v>0</v>
      </c>
      <c r="BJ1971" s="25" t="s">
        <v>76</v>
      </c>
      <c r="BK1971" s="214">
        <f>ROUND(I1971*H1971,2)</f>
        <v>0</v>
      </c>
      <c r="BL1971" s="25" t="s">
        <v>271</v>
      </c>
      <c r="BM1971" s="25" t="s">
        <v>2326</v>
      </c>
    </row>
    <row r="1972" spans="2:51" s="12" customFormat="1" ht="13.5">
      <c r="B1972" s="215"/>
      <c r="C1972" s="216"/>
      <c r="D1972" s="229" t="s">
        <v>198</v>
      </c>
      <c r="E1972" s="239" t="s">
        <v>21</v>
      </c>
      <c r="F1972" s="240" t="s">
        <v>2327</v>
      </c>
      <c r="G1972" s="216"/>
      <c r="H1972" s="241">
        <v>2330.85</v>
      </c>
      <c r="I1972" s="221"/>
      <c r="J1972" s="216"/>
      <c r="K1972" s="216"/>
      <c r="L1972" s="222"/>
      <c r="M1972" s="223"/>
      <c r="N1972" s="224"/>
      <c r="O1972" s="224"/>
      <c r="P1972" s="224"/>
      <c r="Q1972" s="224"/>
      <c r="R1972" s="224"/>
      <c r="S1972" s="224"/>
      <c r="T1972" s="225"/>
      <c r="AT1972" s="226" t="s">
        <v>198</v>
      </c>
      <c r="AU1972" s="226" t="s">
        <v>80</v>
      </c>
      <c r="AV1972" s="12" t="s">
        <v>80</v>
      </c>
      <c r="AW1972" s="12" t="s">
        <v>33</v>
      </c>
      <c r="AX1972" s="12" t="s">
        <v>76</v>
      </c>
      <c r="AY1972" s="226" t="s">
        <v>189</v>
      </c>
    </row>
    <row r="1973" spans="2:65" s="1" customFormat="1" ht="31.5" customHeight="1">
      <c r="B1973" s="42"/>
      <c r="C1973" s="203" t="s">
        <v>2328</v>
      </c>
      <c r="D1973" s="203" t="s">
        <v>191</v>
      </c>
      <c r="E1973" s="204" t="s">
        <v>2329</v>
      </c>
      <c r="F1973" s="205" t="s">
        <v>2330</v>
      </c>
      <c r="G1973" s="206" t="s">
        <v>194</v>
      </c>
      <c r="H1973" s="207">
        <v>1061.4</v>
      </c>
      <c r="I1973" s="208"/>
      <c r="J1973" s="209">
        <f>ROUND(I1973*H1973,2)</f>
        <v>0</v>
      </c>
      <c r="K1973" s="205" t="s">
        <v>195</v>
      </c>
      <c r="L1973" s="62"/>
      <c r="M1973" s="210" t="s">
        <v>21</v>
      </c>
      <c r="N1973" s="211" t="s">
        <v>40</v>
      </c>
      <c r="O1973" s="43"/>
      <c r="P1973" s="212">
        <f>O1973*H1973</f>
        <v>0</v>
      </c>
      <c r="Q1973" s="212">
        <v>0.00029</v>
      </c>
      <c r="R1973" s="212">
        <f>Q1973*H1973</f>
        <v>0.307806</v>
      </c>
      <c r="S1973" s="212">
        <v>0</v>
      </c>
      <c r="T1973" s="213">
        <f>S1973*H1973</f>
        <v>0</v>
      </c>
      <c r="AR1973" s="25" t="s">
        <v>271</v>
      </c>
      <c r="AT1973" s="25" t="s">
        <v>191</v>
      </c>
      <c r="AU1973" s="25" t="s">
        <v>80</v>
      </c>
      <c r="AY1973" s="25" t="s">
        <v>189</v>
      </c>
      <c r="BE1973" s="214">
        <f>IF(N1973="základní",J1973,0)</f>
        <v>0</v>
      </c>
      <c r="BF1973" s="214">
        <f>IF(N1973="snížená",J1973,0)</f>
        <v>0</v>
      </c>
      <c r="BG1973" s="214">
        <f>IF(N1973="zákl. přenesená",J1973,0)</f>
        <v>0</v>
      </c>
      <c r="BH1973" s="214">
        <f>IF(N1973="sníž. přenesená",J1973,0)</f>
        <v>0</v>
      </c>
      <c r="BI1973" s="214">
        <f>IF(N1973="nulová",J1973,0)</f>
        <v>0</v>
      </c>
      <c r="BJ1973" s="25" t="s">
        <v>76</v>
      </c>
      <c r="BK1973" s="214">
        <f>ROUND(I1973*H1973,2)</f>
        <v>0</v>
      </c>
      <c r="BL1973" s="25" t="s">
        <v>271</v>
      </c>
      <c r="BM1973" s="25" t="s">
        <v>2331</v>
      </c>
    </row>
    <row r="1974" spans="2:51" s="12" customFormat="1" ht="13.5">
      <c r="B1974" s="215"/>
      <c r="C1974" s="216"/>
      <c r="D1974" s="217" t="s">
        <v>198</v>
      </c>
      <c r="E1974" s="218" t="s">
        <v>21</v>
      </c>
      <c r="F1974" s="219" t="s">
        <v>2332</v>
      </c>
      <c r="G1974" s="216"/>
      <c r="H1974" s="220">
        <v>1061.4</v>
      </c>
      <c r="I1974" s="221"/>
      <c r="J1974" s="216"/>
      <c r="K1974" s="216"/>
      <c r="L1974" s="222"/>
      <c r="M1974" s="223"/>
      <c r="N1974" s="224"/>
      <c r="O1974" s="224"/>
      <c r="P1974" s="224"/>
      <c r="Q1974" s="224"/>
      <c r="R1974" s="224"/>
      <c r="S1974" s="224"/>
      <c r="T1974" s="225"/>
      <c r="AT1974" s="226" t="s">
        <v>198</v>
      </c>
      <c r="AU1974" s="226" t="s">
        <v>80</v>
      </c>
      <c r="AV1974" s="12" t="s">
        <v>80</v>
      </c>
      <c r="AW1974" s="12" t="s">
        <v>33</v>
      </c>
      <c r="AX1974" s="12" t="s">
        <v>76</v>
      </c>
      <c r="AY1974" s="226" t="s">
        <v>189</v>
      </c>
    </row>
    <row r="1975" spans="2:63" s="11" customFormat="1" ht="37.35" customHeight="1">
      <c r="B1975" s="186"/>
      <c r="C1975" s="187"/>
      <c r="D1975" s="200" t="s">
        <v>68</v>
      </c>
      <c r="E1975" s="268" t="s">
        <v>575</v>
      </c>
      <c r="F1975" s="268" t="s">
        <v>2333</v>
      </c>
      <c r="G1975" s="187"/>
      <c r="H1975" s="187"/>
      <c r="I1975" s="190"/>
      <c r="J1975" s="269">
        <f>BK1975</f>
        <v>0</v>
      </c>
      <c r="K1975" s="187"/>
      <c r="L1975" s="192"/>
      <c r="M1975" s="193"/>
      <c r="N1975" s="194"/>
      <c r="O1975" s="194"/>
      <c r="P1975" s="195">
        <f>SUM(P1976:P1998)</f>
        <v>0</v>
      </c>
      <c r="Q1975" s="194"/>
      <c r="R1975" s="195">
        <f>SUM(R1976:R1998)</f>
        <v>0.14</v>
      </c>
      <c r="S1975" s="194"/>
      <c r="T1975" s="196">
        <f>SUM(T1976:T1998)</f>
        <v>0</v>
      </c>
      <c r="AR1975" s="197" t="s">
        <v>196</v>
      </c>
      <c r="AT1975" s="198" t="s">
        <v>68</v>
      </c>
      <c r="AU1975" s="198" t="s">
        <v>69</v>
      </c>
      <c r="AY1975" s="197" t="s">
        <v>189</v>
      </c>
      <c r="BK1975" s="199">
        <f>SUM(BK1976:BK1998)</f>
        <v>0</v>
      </c>
    </row>
    <row r="1976" spans="2:65" s="1" customFormat="1" ht="22.5" customHeight="1">
      <c r="B1976" s="42"/>
      <c r="C1976" s="203" t="s">
        <v>2334</v>
      </c>
      <c r="D1976" s="203" t="s">
        <v>191</v>
      </c>
      <c r="E1976" s="204" t="s">
        <v>2335</v>
      </c>
      <c r="F1976" s="205" t="s">
        <v>2336</v>
      </c>
      <c r="G1976" s="206" t="s">
        <v>580</v>
      </c>
      <c r="H1976" s="207">
        <v>1</v>
      </c>
      <c r="I1976" s="208"/>
      <c r="J1976" s="209">
        <f>ROUND(I1976*H1976,2)</f>
        <v>0</v>
      </c>
      <c r="K1976" s="205" t="s">
        <v>21</v>
      </c>
      <c r="L1976" s="62"/>
      <c r="M1976" s="210" t="s">
        <v>21</v>
      </c>
      <c r="N1976" s="211" t="s">
        <v>40</v>
      </c>
      <c r="O1976" s="43"/>
      <c r="P1976" s="212">
        <f>O1976*H1976</f>
        <v>0</v>
      </c>
      <c r="Q1976" s="212">
        <v>0</v>
      </c>
      <c r="R1976" s="212">
        <f>Q1976*H1976</f>
        <v>0</v>
      </c>
      <c r="S1976" s="212">
        <v>0</v>
      </c>
      <c r="T1976" s="213">
        <f>S1976*H1976</f>
        <v>0</v>
      </c>
      <c r="AR1976" s="25" t="s">
        <v>581</v>
      </c>
      <c r="AT1976" s="25" t="s">
        <v>191</v>
      </c>
      <c r="AU1976" s="25" t="s">
        <v>76</v>
      </c>
      <c r="AY1976" s="25" t="s">
        <v>189</v>
      </c>
      <c r="BE1976" s="214">
        <f>IF(N1976="základní",J1976,0)</f>
        <v>0</v>
      </c>
      <c r="BF1976" s="214">
        <f>IF(N1976="snížená",J1976,0)</f>
        <v>0</v>
      </c>
      <c r="BG1976" s="214">
        <f>IF(N1976="zákl. přenesená",J1976,0)</f>
        <v>0</v>
      </c>
      <c r="BH1976" s="214">
        <f>IF(N1976="sníž. přenesená",J1976,0)</f>
        <v>0</v>
      </c>
      <c r="BI1976" s="214">
        <f>IF(N1976="nulová",J1976,0)</f>
        <v>0</v>
      </c>
      <c r="BJ1976" s="25" t="s">
        <v>76</v>
      </c>
      <c r="BK1976" s="214">
        <f>ROUND(I1976*H1976,2)</f>
        <v>0</v>
      </c>
      <c r="BL1976" s="25" t="s">
        <v>581</v>
      </c>
      <c r="BM1976" s="25" t="s">
        <v>2337</v>
      </c>
    </row>
    <row r="1977" spans="2:51" s="12" customFormat="1" ht="13.5">
      <c r="B1977" s="215"/>
      <c r="C1977" s="216"/>
      <c r="D1977" s="229" t="s">
        <v>198</v>
      </c>
      <c r="E1977" s="239" t="s">
        <v>21</v>
      </c>
      <c r="F1977" s="240" t="s">
        <v>76</v>
      </c>
      <c r="G1977" s="216"/>
      <c r="H1977" s="241">
        <v>1</v>
      </c>
      <c r="I1977" s="221"/>
      <c r="J1977" s="216"/>
      <c r="K1977" s="216"/>
      <c r="L1977" s="222"/>
      <c r="M1977" s="223"/>
      <c r="N1977" s="224"/>
      <c r="O1977" s="224"/>
      <c r="P1977" s="224"/>
      <c r="Q1977" s="224"/>
      <c r="R1977" s="224"/>
      <c r="S1977" s="224"/>
      <c r="T1977" s="225"/>
      <c r="AT1977" s="226" t="s">
        <v>198</v>
      </c>
      <c r="AU1977" s="226" t="s">
        <v>76</v>
      </c>
      <c r="AV1977" s="12" t="s">
        <v>80</v>
      </c>
      <c r="AW1977" s="12" t="s">
        <v>33</v>
      </c>
      <c r="AX1977" s="12" t="s">
        <v>76</v>
      </c>
      <c r="AY1977" s="226" t="s">
        <v>189</v>
      </c>
    </row>
    <row r="1978" spans="2:65" s="1" customFormat="1" ht="22.5" customHeight="1">
      <c r="B1978" s="42"/>
      <c r="C1978" s="203" t="s">
        <v>2338</v>
      </c>
      <c r="D1978" s="203" t="s">
        <v>191</v>
      </c>
      <c r="E1978" s="204" t="s">
        <v>2339</v>
      </c>
      <c r="F1978" s="205" t="s">
        <v>2340</v>
      </c>
      <c r="G1978" s="206" t="s">
        <v>431</v>
      </c>
      <c r="H1978" s="207">
        <v>2</v>
      </c>
      <c r="I1978" s="208"/>
      <c r="J1978" s="209">
        <f>ROUND(I1978*H1978,2)</f>
        <v>0</v>
      </c>
      <c r="K1978" s="205" t="s">
        <v>21</v>
      </c>
      <c r="L1978" s="62"/>
      <c r="M1978" s="210" t="s">
        <v>21</v>
      </c>
      <c r="N1978" s="211" t="s">
        <v>40</v>
      </c>
      <c r="O1978" s="43"/>
      <c r="P1978" s="212">
        <f>O1978*H1978</f>
        <v>0</v>
      </c>
      <c r="Q1978" s="212">
        <v>0</v>
      </c>
      <c r="R1978" s="212">
        <f>Q1978*H1978</f>
        <v>0</v>
      </c>
      <c r="S1978" s="212">
        <v>0</v>
      </c>
      <c r="T1978" s="213">
        <f>S1978*H1978</f>
        <v>0</v>
      </c>
      <c r="AR1978" s="25" t="s">
        <v>581</v>
      </c>
      <c r="AT1978" s="25" t="s">
        <v>191</v>
      </c>
      <c r="AU1978" s="25" t="s">
        <v>76</v>
      </c>
      <c r="AY1978" s="25" t="s">
        <v>189</v>
      </c>
      <c r="BE1978" s="214">
        <f>IF(N1978="základní",J1978,0)</f>
        <v>0</v>
      </c>
      <c r="BF1978" s="214">
        <f>IF(N1978="snížená",J1978,0)</f>
        <v>0</v>
      </c>
      <c r="BG1978" s="214">
        <f>IF(N1978="zákl. přenesená",J1978,0)</f>
        <v>0</v>
      </c>
      <c r="BH1978" s="214">
        <f>IF(N1978="sníž. přenesená",J1978,0)</f>
        <v>0</v>
      </c>
      <c r="BI1978" s="214">
        <f>IF(N1978="nulová",J1978,0)</f>
        <v>0</v>
      </c>
      <c r="BJ1978" s="25" t="s">
        <v>76</v>
      </c>
      <c r="BK1978" s="214">
        <f>ROUND(I1978*H1978,2)</f>
        <v>0</v>
      </c>
      <c r="BL1978" s="25" t="s">
        <v>581</v>
      </c>
      <c r="BM1978" s="25" t="s">
        <v>2341</v>
      </c>
    </row>
    <row r="1979" spans="2:51" s="12" customFormat="1" ht="13.5">
      <c r="B1979" s="215"/>
      <c r="C1979" s="216"/>
      <c r="D1979" s="217" t="s">
        <v>198</v>
      </c>
      <c r="E1979" s="218" t="s">
        <v>21</v>
      </c>
      <c r="F1979" s="219" t="s">
        <v>80</v>
      </c>
      <c r="G1979" s="216"/>
      <c r="H1979" s="220">
        <v>2</v>
      </c>
      <c r="I1979" s="221"/>
      <c r="J1979" s="216"/>
      <c r="K1979" s="216"/>
      <c r="L1979" s="222"/>
      <c r="M1979" s="223"/>
      <c r="N1979" s="224"/>
      <c r="O1979" s="224"/>
      <c r="P1979" s="224"/>
      <c r="Q1979" s="224"/>
      <c r="R1979" s="224"/>
      <c r="S1979" s="224"/>
      <c r="T1979" s="225"/>
      <c r="AT1979" s="226" t="s">
        <v>198</v>
      </c>
      <c r="AU1979" s="226" t="s">
        <v>76</v>
      </c>
      <c r="AV1979" s="12" t="s">
        <v>80</v>
      </c>
      <c r="AW1979" s="12" t="s">
        <v>33</v>
      </c>
      <c r="AX1979" s="12" t="s">
        <v>69</v>
      </c>
      <c r="AY1979" s="226" t="s">
        <v>189</v>
      </c>
    </row>
    <row r="1980" spans="2:51" s="13" customFormat="1" ht="13.5">
      <c r="B1980" s="227"/>
      <c r="C1980" s="228"/>
      <c r="D1980" s="229" t="s">
        <v>198</v>
      </c>
      <c r="E1980" s="230" t="s">
        <v>21</v>
      </c>
      <c r="F1980" s="231" t="s">
        <v>200</v>
      </c>
      <c r="G1980" s="228"/>
      <c r="H1980" s="232">
        <v>2</v>
      </c>
      <c r="I1980" s="233"/>
      <c r="J1980" s="228"/>
      <c r="K1980" s="228"/>
      <c r="L1980" s="234"/>
      <c r="M1980" s="235"/>
      <c r="N1980" s="236"/>
      <c r="O1980" s="236"/>
      <c r="P1980" s="236"/>
      <c r="Q1980" s="236"/>
      <c r="R1980" s="236"/>
      <c r="S1980" s="236"/>
      <c r="T1980" s="237"/>
      <c r="AT1980" s="238" t="s">
        <v>198</v>
      </c>
      <c r="AU1980" s="238" t="s">
        <v>76</v>
      </c>
      <c r="AV1980" s="13" t="s">
        <v>115</v>
      </c>
      <c r="AW1980" s="13" t="s">
        <v>33</v>
      </c>
      <c r="AX1980" s="13" t="s">
        <v>76</v>
      </c>
      <c r="AY1980" s="238" t="s">
        <v>189</v>
      </c>
    </row>
    <row r="1981" spans="2:65" s="1" customFormat="1" ht="22.5" customHeight="1">
      <c r="B1981" s="42"/>
      <c r="C1981" s="203" t="s">
        <v>2342</v>
      </c>
      <c r="D1981" s="203" t="s">
        <v>191</v>
      </c>
      <c r="E1981" s="204" t="s">
        <v>2343</v>
      </c>
      <c r="F1981" s="205" t="s">
        <v>2344</v>
      </c>
      <c r="G1981" s="206" t="s">
        <v>431</v>
      </c>
      <c r="H1981" s="207">
        <v>1</v>
      </c>
      <c r="I1981" s="208"/>
      <c r="J1981" s="209">
        <f>ROUND(I1981*H1981,2)</f>
        <v>0</v>
      </c>
      <c r="K1981" s="205" t="s">
        <v>21</v>
      </c>
      <c r="L1981" s="62"/>
      <c r="M1981" s="210" t="s">
        <v>21</v>
      </c>
      <c r="N1981" s="211" t="s">
        <v>40</v>
      </c>
      <c r="O1981" s="43"/>
      <c r="P1981" s="212">
        <f>O1981*H1981</f>
        <v>0</v>
      </c>
      <c r="Q1981" s="212">
        <v>0</v>
      </c>
      <c r="R1981" s="212">
        <f>Q1981*H1981</f>
        <v>0</v>
      </c>
      <c r="S1981" s="212">
        <v>0</v>
      </c>
      <c r="T1981" s="213">
        <f>S1981*H1981</f>
        <v>0</v>
      </c>
      <c r="AR1981" s="25" t="s">
        <v>581</v>
      </c>
      <c r="AT1981" s="25" t="s">
        <v>191</v>
      </c>
      <c r="AU1981" s="25" t="s">
        <v>76</v>
      </c>
      <c r="AY1981" s="25" t="s">
        <v>189</v>
      </c>
      <c r="BE1981" s="214">
        <f>IF(N1981="základní",J1981,0)</f>
        <v>0</v>
      </c>
      <c r="BF1981" s="214">
        <f>IF(N1981="snížená",J1981,0)</f>
        <v>0</v>
      </c>
      <c r="BG1981" s="214">
        <f>IF(N1981="zákl. přenesená",J1981,0)</f>
        <v>0</v>
      </c>
      <c r="BH1981" s="214">
        <f>IF(N1981="sníž. přenesená",J1981,0)</f>
        <v>0</v>
      </c>
      <c r="BI1981" s="214">
        <f>IF(N1981="nulová",J1981,0)</f>
        <v>0</v>
      </c>
      <c r="BJ1981" s="25" t="s">
        <v>76</v>
      </c>
      <c r="BK1981" s="214">
        <f>ROUND(I1981*H1981,2)</f>
        <v>0</v>
      </c>
      <c r="BL1981" s="25" t="s">
        <v>581</v>
      </c>
      <c r="BM1981" s="25" t="s">
        <v>2345</v>
      </c>
    </row>
    <row r="1982" spans="2:51" s="12" customFormat="1" ht="13.5">
      <c r="B1982" s="215"/>
      <c r="C1982" s="216"/>
      <c r="D1982" s="229" t="s">
        <v>198</v>
      </c>
      <c r="E1982" s="239" t="s">
        <v>21</v>
      </c>
      <c r="F1982" s="240" t="s">
        <v>76</v>
      </c>
      <c r="G1982" s="216"/>
      <c r="H1982" s="241">
        <v>1</v>
      </c>
      <c r="I1982" s="221"/>
      <c r="J1982" s="216"/>
      <c r="K1982" s="216"/>
      <c r="L1982" s="222"/>
      <c r="M1982" s="223"/>
      <c r="N1982" s="224"/>
      <c r="O1982" s="224"/>
      <c r="P1982" s="224"/>
      <c r="Q1982" s="224"/>
      <c r="R1982" s="224"/>
      <c r="S1982" s="224"/>
      <c r="T1982" s="225"/>
      <c r="AT1982" s="226" t="s">
        <v>198</v>
      </c>
      <c r="AU1982" s="226" t="s">
        <v>76</v>
      </c>
      <c r="AV1982" s="12" t="s">
        <v>80</v>
      </c>
      <c r="AW1982" s="12" t="s">
        <v>33</v>
      </c>
      <c r="AX1982" s="12" t="s">
        <v>76</v>
      </c>
      <c r="AY1982" s="226" t="s">
        <v>189</v>
      </c>
    </row>
    <row r="1983" spans="2:65" s="1" customFormat="1" ht="22.5" customHeight="1">
      <c r="B1983" s="42"/>
      <c r="C1983" s="203" t="s">
        <v>2346</v>
      </c>
      <c r="D1983" s="203" t="s">
        <v>191</v>
      </c>
      <c r="E1983" s="204" t="s">
        <v>2347</v>
      </c>
      <c r="F1983" s="205" t="s">
        <v>2348</v>
      </c>
      <c r="G1983" s="206" t="s">
        <v>431</v>
      </c>
      <c r="H1983" s="207">
        <v>1</v>
      </c>
      <c r="I1983" s="208"/>
      <c r="J1983" s="209">
        <f>ROUND(I1983*H1983,2)</f>
        <v>0</v>
      </c>
      <c r="K1983" s="205" t="s">
        <v>21</v>
      </c>
      <c r="L1983" s="62"/>
      <c r="M1983" s="210" t="s">
        <v>21</v>
      </c>
      <c r="N1983" s="211" t="s">
        <v>40</v>
      </c>
      <c r="O1983" s="43"/>
      <c r="P1983" s="212">
        <f>O1983*H1983</f>
        <v>0</v>
      </c>
      <c r="Q1983" s="212">
        <v>0</v>
      </c>
      <c r="R1983" s="212">
        <f>Q1983*H1983</f>
        <v>0</v>
      </c>
      <c r="S1983" s="212">
        <v>0</v>
      </c>
      <c r="T1983" s="213">
        <f>S1983*H1983</f>
        <v>0</v>
      </c>
      <c r="AR1983" s="25" t="s">
        <v>581</v>
      </c>
      <c r="AT1983" s="25" t="s">
        <v>191</v>
      </c>
      <c r="AU1983" s="25" t="s">
        <v>76</v>
      </c>
      <c r="AY1983" s="25" t="s">
        <v>189</v>
      </c>
      <c r="BE1983" s="214">
        <f>IF(N1983="základní",J1983,0)</f>
        <v>0</v>
      </c>
      <c r="BF1983" s="214">
        <f>IF(N1983="snížená",J1983,0)</f>
        <v>0</v>
      </c>
      <c r="BG1983" s="214">
        <f>IF(N1983="zákl. přenesená",J1983,0)</f>
        <v>0</v>
      </c>
      <c r="BH1983" s="214">
        <f>IF(N1983="sníž. přenesená",J1983,0)</f>
        <v>0</v>
      </c>
      <c r="BI1983" s="214">
        <f>IF(N1983="nulová",J1983,0)</f>
        <v>0</v>
      </c>
      <c r="BJ1983" s="25" t="s">
        <v>76</v>
      </c>
      <c r="BK1983" s="214">
        <f>ROUND(I1983*H1983,2)</f>
        <v>0</v>
      </c>
      <c r="BL1983" s="25" t="s">
        <v>581</v>
      </c>
      <c r="BM1983" s="25" t="s">
        <v>2349</v>
      </c>
    </row>
    <row r="1984" spans="2:51" s="12" customFormat="1" ht="13.5">
      <c r="B1984" s="215"/>
      <c r="C1984" s="216"/>
      <c r="D1984" s="229" t="s">
        <v>198</v>
      </c>
      <c r="E1984" s="239" t="s">
        <v>21</v>
      </c>
      <c r="F1984" s="240" t="s">
        <v>76</v>
      </c>
      <c r="G1984" s="216"/>
      <c r="H1984" s="241">
        <v>1</v>
      </c>
      <c r="I1984" s="221"/>
      <c r="J1984" s="216"/>
      <c r="K1984" s="216"/>
      <c r="L1984" s="222"/>
      <c r="M1984" s="223"/>
      <c r="N1984" s="224"/>
      <c r="O1984" s="224"/>
      <c r="P1984" s="224"/>
      <c r="Q1984" s="224"/>
      <c r="R1984" s="224"/>
      <c r="S1984" s="224"/>
      <c r="T1984" s="225"/>
      <c r="AT1984" s="226" t="s">
        <v>198</v>
      </c>
      <c r="AU1984" s="226" t="s">
        <v>76</v>
      </c>
      <c r="AV1984" s="12" t="s">
        <v>80</v>
      </c>
      <c r="AW1984" s="12" t="s">
        <v>33</v>
      </c>
      <c r="AX1984" s="12" t="s">
        <v>76</v>
      </c>
      <c r="AY1984" s="226" t="s">
        <v>189</v>
      </c>
    </row>
    <row r="1985" spans="2:65" s="1" customFormat="1" ht="22.5" customHeight="1">
      <c r="B1985" s="42"/>
      <c r="C1985" s="256" t="s">
        <v>2350</v>
      </c>
      <c r="D1985" s="256" t="s">
        <v>293</v>
      </c>
      <c r="E1985" s="257" t="s">
        <v>2351</v>
      </c>
      <c r="F1985" s="258" t="s">
        <v>2352</v>
      </c>
      <c r="G1985" s="259" t="s">
        <v>431</v>
      </c>
      <c r="H1985" s="260">
        <v>14</v>
      </c>
      <c r="I1985" s="261"/>
      <c r="J1985" s="262">
        <f>ROUND(I1985*H1985,2)</f>
        <v>0</v>
      </c>
      <c r="K1985" s="258" t="s">
        <v>195</v>
      </c>
      <c r="L1985" s="263"/>
      <c r="M1985" s="264" t="s">
        <v>21</v>
      </c>
      <c r="N1985" s="265" t="s">
        <v>40</v>
      </c>
      <c r="O1985" s="43"/>
      <c r="P1985" s="212">
        <f>O1985*H1985</f>
        <v>0</v>
      </c>
      <c r="Q1985" s="212">
        <v>0.01</v>
      </c>
      <c r="R1985" s="212">
        <f>Q1985*H1985</f>
        <v>0.14</v>
      </c>
      <c r="S1985" s="212">
        <v>0</v>
      </c>
      <c r="T1985" s="213">
        <f>S1985*H1985</f>
        <v>0</v>
      </c>
      <c r="AR1985" s="25" t="s">
        <v>581</v>
      </c>
      <c r="AT1985" s="25" t="s">
        <v>293</v>
      </c>
      <c r="AU1985" s="25" t="s">
        <v>76</v>
      </c>
      <c r="AY1985" s="25" t="s">
        <v>189</v>
      </c>
      <c r="BE1985" s="214">
        <f>IF(N1985="základní",J1985,0)</f>
        <v>0</v>
      </c>
      <c r="BF1985" s="214">
        <f>IF(N1985="snížená",J1985,0)</f>
        <v>0</v>
      </c>
      <c r="BG1985" s="214">
        <f>IF(N1985="zákl. přenesená",J1985,0)</f>
        <v>0</v>
      </c>
      <c r="BH1985" s="214">
        <f>IF(N1985="sníž. přenesená",J1985,0)</f>
        <v>0</v>
      </c>
      <c r="BI1985" s="214">
        <f>IF(N1985="nulová",J1985,0)</f>
        <v>0</v>
      </c>
      <c r="BJ1985" s="25" t="s">
        <v>76</v>
      </c>
      <c r="BK1985" s="214">
        <f>ROUND(I1985*H1985,2)</f>
        <v>0</v>
      </c>
      <c r="BL1985" s="25" t="s">
        <v>581</v>
      </c>
      <c r="BM1985" s="25" t="s">
        <v>2353</v>
      </c>
    </row>
    <row r="1986" spans="2:51" s="12" customFormat="1" ht="13.5">
      <c r="B1986" s="215"/>
      <c r="C1986" s="216"/>
      <c r="D1986" s="229" t="s">
        <v>198</v>
      </c>
      <c r="E1986" s="239" t="s">
        <v>21</v>
      </c>
      <c r="F1986" s="240" t="s">
        <v>2354</v>
      </c>
      <c r="G1986" s="216"/>
      <c r="H1986" s="241">
        <v>14</v>
      </c>
      <c r="I1986" s="221"/>
      <c r="J1986" s="216"/>
      <c r="K1986" s="216"/>
      <c r="L1986" s="222"/>
      <c r="M1986" s="223"/>
      <c r="N1986" s="224"/>
      <c r="O1986" s="224"/>
      <c r="P1986" s="224"/>
      <c r="Q1986" s="224"/>
      <c r="R1986" s="224"/>
      <c r="S1986" s="224"/>
      <c r="T1986" s="225"/>
      <c r="AT1986" s="226" t="s">
        <v>198</v>
      </c>
      <c r="AU1986" s="226" t="s">
        <v>76</v>
      </c>
      <c r="AV1986" s="12" t="s">
        <v>80</v>
      </c>
      <c r="AW1986" s="12" t="s">
        <v>33</v>
      </c>
      <c r="AX1986" s="12" t="s">
        <v>76</v>
      </c>
      <c r="AY1986" s="226" t="s">
        <v>189</v>
      </c>
    </row>
    <row r="1987" spans="2:65" s="1" customFormat="1" ht="22.5" customHeight="1">
      <c r="B1987" s="42"/>
      <c r="C1987" s="203" t="s">
        <v>2355</v>
      </c>
      <c r="D1987" s="203" t="s">
        <v>191</v>
      </c>
      <c r="E1987" s="204" t="s">
        <v>2356</v>
      </c>
      <c r="F1987" s="205" t="s">
        <v>2357</v>
      </c>
      <c r="G1987" s="206" t="s">
        <v>580</v>
      </c>
      <c r="H1987" s="207">
        <v>1</v>
      </c>
      <c r="I1987" s="208"/>
      <c r="J1987" s="209">
        <f>ROUND(I1987*H1987,2)</f>
        <v>0</v>
      </c>
      <c r="K1987" s="205" t="s">
        <v>21</v>
      </c>
      <c r="L1987" s="62"/>
      <c r="M1987" s="210" t="s">
        <v>21</v>
      </c>
      <c r="N1987" s="211" t="s">
        <v>40</v>
      </c>
      <c r="O1987" s="43"/>
      <c r="P1987" s="212">
        <f>O1987*H1987</f>
        <v>0</v>
      </c>
      <c r="Q1987" s="212">
        <v>0</v>
      </c>
      <c r="R1987" s="212">
        <f>Q1987*H1987</f>
        <v>0</v>
      </c>
      <c r="S1987" s="212">
        <v>0</v>
      </c>
      <c r="T1987" s="213">
        <f>S1987*H1987</f>
        <v>0</v>
      </c>
      <c r="AR1987" s="25" t="s">
        <v>581</v>
      </c>
      <c r="AT1987" s="25" t="s">
        <v>191</v>
      </c>
      <c r="AU1987" s="25" t="s">
        <v>76</v>
      </c>
      <c r="AY1987" s="25" t="s">
        <v>189</v>
      </c>
      <c r="BE1987" s="214">
        <f>IF(N1987="základní",J1987,0)</f>
        <v>0</v>
      </c>
      <c r="BF1987" s="214">
        <f>IF(N1987="snížená",J1987,0)</f>
        <v>0</v>
      </c>
      <c r="BG1987" s="214">
        <f>IF(N1987="zákl. přenesená",J1987,0)</f>
        <v>0</v>
      </c>
      <c r="BH1987" s="214">
        <f>IF(N1987="sníž. přenesená",J1987,0)</f>
        <v>0</v>
      </c>
      <c r="BI1987" s="214">
        <f>IF(N1987="nulová",J1987,0)</f>
        <v>0</v>
      </c>
      <c r="BJ1987" s="25" t="s">
        <v>76</v>
      </c>
      <c r="BK1987" s="214">
        <f>ROUND(I1987*H1987,2)</f>
        <v>0</v>
      </c>
      <c r="BL1987" s="25" t="s">
        <v>581</v>
      </c>
      <c r="BM1987" s="25" t="s">
        <v>2358</v>
      </c>
    </row>
    <row r="1988" spans="2:51" s="12" customFormat="1" ht="13.5">
      <c r="B1988" s="215"/>
      <c r="C1988" s="216"/>
      <c r="D1988" s="229" t="s">
        <v>198</v>
      </c>
      <c r="E1988" s="239" t="s">
        <v>21</v>
      </c>
      <c r="F1988" s="240" t="s">
        <v>76</v>
      </c>
      <c r="G1988" s="216"/>
      <c r="H1988" s="241">
        <v>1</v>
      </c>
      <c r="I1988" s="221"/>
      <c r="J1988" s="216"/>
      <c r="K1988" s="216"/>
      <c r="L1988" s="222"/>
      <c r="M1988" s="223"/>
      <c r="N1988" s="224"/>
      <c r="O1988" s="224"/>
      <c r="P1988" s="224"/>
      <c r="Q1988" s="224"/>
      <c r="R1988" s="224"/>
      <c r="S1988" s="224"/>
      <c r="T1988" s="225"/>
      <c r="AT1988" s="226" t="s">
        <v>198</v>
      </c>
      <c r="AU1988" s="226" t="s">
        <v>76</v>
      </c>
      <c r="AV1988" s="12" t="s">
        <v>80</v>
      </c>
      <c r="AW1988" s="12" t="s">
        <v>33</v>
      </c>
      <c r="AX1988" s="12" t="s">
        <v>76</v>
      </c>
      <c r="AY1988" s="226" t="s">
        <v>189</v>
      </c>
    </row>
    <row r="1989" spans="2:65" s="1" customFormat="1" ht="31.5" customHeight="1">
      <c r="B1989" s="42"/>
      <c r="C1989" s="203" t="s">
        <v>2359</v>
      </c>
      <c r="D1989" s="203" t="s">
        <v>191</v>
      </c>
      <c r="E1989" s="204" t="s">
        <v>2360</v>
      </c>
      <c r="F1989" s="205" t="s">
        <v>2361</v>
      </c>
      <c r="G1989" s="206" t="s">
        <v>580</v>
      </c>
      <c r="H1989" s="207">
        <v>1</v>
      </c>
      <c r="I1989" s="208"/>
      <c r="J1989" s="209">
        <f>ROUND(I1989*H1989,2)</f>
        <v>0</v>
      </c>
      <c r="K1989" s="205" t="s">
        <v>21</v>
      </c>
      <c r="L1989" s="62"/>
      <c r="M1989" s="210" t="s">
        <v>21</v>
      </c>
      <c r="N1989" s="211" t="s">
        <v>40</v>
      </c>
      <c r="O1989" s="43"/>
      <c r="P1989" s="212">
        <f>O1989*H1989</f>
        <v>0</v>
      </c>
      <c r="Q1989" s="212">
        <v>0</v>
      </c>
      <c r="R1989" s="212">
        <f>Q1989*H1989</f>
        <v>0</v>
      </c>
      <c r="S1989" s="212">
        <v>0</v>
      </c>
      <c r="T1989" s="213">
        <f>S1989*H1989</f>
        <v>0</v>
      </c>
      <c r="AR1989" s="25" t="s">
        <v>581</v>
      </c>
      <c r="AT1989" s="25" t="s">
        <v>191</v>
      </c>
      <c r="AU1989" s="25" t="s">
        <v>76</v>
      </c>
      <c r="AY1989" s="25" t="s">
        <v>189</v>
      </c>
      <c r="BE1989" s="214">
        <f>IF(N1989="základní",J1989,0)</f>
        <v>0</v>
      </c>
      <c r="BF1989" s="214">
        <f>IF(N1989="snížená",J1989,0)</f>
        <v>0</v>
      </c>
      <c r="BG1989" s="214">
        <f>IF(N1989="zákl. přenesená",J1989,0)</f>
        <v>0</v>
      </c>
      <c r="BH1989" s="214">
        <f>IF(N1989="sníž. přenesená",J1989,0)</f>
        <v>0</v>
      </c>
      <c r="BI1989" s="214">
        <f>IF(N1989="nulová",J1989,0)</f>
        <v>0</v>
      </c>
      <c r="BJ1989" s="25" t="s">
        <v>76</v>
      </c>
      <c r="BK1989" s="214">
        <f>ROUND(I1989*H1989,2)</f>
        <v>0</v>
      </c>
      <c r="BL1989" s="25" t="s">
        <v>581</v>
      </c>
      <c r="BM1989" s="25" t="s">
        <v>2362</v>
      </c>
    </row>
    <row r="1990" spans="2:51" s="12" customFormat="1" ht="13.5">
      <c r="B1990" s="215"/>
      <c r="C1990" s="216"/>
      <c r="D1990" s="229" t="s">
        <v>198</v>
      </c>
      <c r="E1990" s="239" t="s">
        <v>21</v>
      </c>
      <c r="F1990" s="240" t="s">
        <v>76</v>
      </c>
      <c r="G1990" s="216"/>
      <c r="H1990" s="241">
        <v>1</v>
      </c>
      <c r="I1990" s="221"/>
      <c r="J1990" s="216"/>
      <c r="K1990" s="216"/>
      <c r="L1990" s="222"/>
      <c r="M1990" s="223"/>
      <c r="N1990" s="224"/>
      <c r="O1990" s="224"/>
      <c r="P1990" s="224"/>
      <c r="Q1990" s="224"/>
      <c r="R1990" s="224"/>
      <c r="S1990" s="224"/>
      <c r="T1990" s="225"/>
      <c r="AT1990" s="226" t="s">
        <v>198</v>
      </c>
      <c r="AU1990" s="226" t="s">
        <v>76</v>
      </c>
      <c r="AV1990" s="12" t="s">
        <v>80</v>
      </c>
      <c r="AW1990" s="12" t="s">
        <v>33</v>
      </c>
      <c r="AX1990" s="12" t="s">
        <v>76</v>
      </c>
      <c r="AY1990" s="226" t="s">
        <v>189</v>
      </c>
    </row>
    <row r="1991" spans="2:65" s="1" customFormat="1" ht="31.5" customHeight="1">
      <c r="B1991" s="42"/>
      <c r="C1991" s="203" t="s">
        <v>2363</v>
      </c>
      <c r="D1991" s="203" t="s">
        <v>191</v>
      </c>
      <c r="E1991" s="204" t="s">
        <v>2364</v>
      </c>
      <c r="F1991" s="205" t="s">
        <v>2365</v>
      </c>
      <c r="G1991" s="206" t="s">
        <v>580</v>
      </c>
      <c r="H1991" s="207">
        <v>1</v>
      </c>
      <c r="I1991" s="208"/>
      <c r="J1991" s="209">
        <f>ROUND(I1991*H1991,2)</f>
        <v>0</v>
      </c>
      <c r="K1991" s="205" t="s">
        <v>21</v>
      </c>
      <c r="L1991" s="62"/>
      <c r="M1991" s="210" t="s">
        <v>21</v>
      </c>
      <c r="N1991" s="211" t="s">
        <v>40</v>
      </c>
      <c r="O1991" s="43"/>
      <c r="P1991" s="212">
        <f>O1991*H1991</f>
        <v>0</v>
      </c>
      <c r="Q1991" s="212">
        <v>0</v>
      </c>
      <c r="R1991" s="212">
        <f>Q1991*H1991</f>
        <v>0</v>
      </c>
      <c r="S1991" s="212">
        <v>0</v>
      </c>
      <c r="T1991" s="213">
        <f>S1991*H1991</f>
        <v>0</v>
      </c>
      <c r="AR1991" s="25" t="s">
        <v>581</v>
      </c>
      <c r="AT1991" s="25" t="s">
        <v>191</v>
      </c>
      <c r="AU1991" s="25" t="s">
        <v>76</v>
      </c>
      <c r="AY1991" s="25" t="s">
        <v>189</v>
      </c>
      <c r="BE1991" s="214">
        <f>IF(N1991="základní",J1991,0)</f>
        <v>0</v>
      </c>
      <c r="BF1991" s="214">
        <f>IF(N1991="snížená",J1991,0)</f>
        <v>0</v>
      </c>
      <c r="BG1991" s="214">
        <f>IF(N1991="zákl. přenesená",J1991,0)</f>
        <v>0</v>
      </c>
      <c r="BH1991" s="214">
        <f>IF(N1991="sníž. přenesená",J1991,0)</f>
        <v>0</v>
      </c>
      <c r="BI1991" s="214">
        <f>IF(N1991="nulová",J1991,0)</f>
        <v>0</v>
      </c>
      <c r="BJ1991" s="25" t="s">
        <v>76</v>
      </c>
      <c r="BK1991" s="214">
        <f>ROUND(I1991*H1991,2)</f>
        <v>0</v>
      </c>
      <c r="BL1991" s="25" t="s">
        <v>581</v>
      </c>
      <c r="BM1991" s="25" t="s">
        <v>2366</v>
      </c>
    </row>
    <row r="1992" spans="2:51" s="12" customFormat="1" ht="13.5">
      <c r="B1992" s="215"/>
      <c r="C1992" s="216"/>
      <c r="D1992" s="229" t="s">
        <v>198</v>
      </c>
      <c r="E1992" s="239" t="s">
        <v>21</v>
      </c>
      <c r="F1992" s="240" t="s">
        <v>76</v>
      </c>
      <c r="G1992" s="216"/>
      <c r="H1992" s="241">
        <v>1</v>
      </c>
      <c r="I1992" s="221"/>
      <c r="J1992" s="216"/>
      <c r="K1992" s="216"/>
      <c r="L1992" s="222"/>
      <c r="M1992" s="223"/>
      <c r="N1992" s="224"/>
      <c r="O1992" s="224"/>
      <c r="P1992" s="224"/>
      <c r="Q1992" s="224"/>
      <c r="R1992" s="224"/>
      <c r="S1992" s="224"/>
      <c r="T1992" s="225"/>
      <c r="AT1992" s="226" t="s">
        <v>198</v>
      </c>
      <c r="AU1992" s="226" t="s">
        <v>76</v>
      </c>
      <c r="AV1992" s="12" t="s">
        <v>80</v>
      </c>
      <c r="AW1992" s="12" t="s">
        <v>33</v>
      </c>
      <c r="AX1992" s="12" t="s">
        <v>76</v>
      </c>
      <c r="AY1992" s="226" t="s">
        <v>189</v>
      </c>
    </row>
    <row r="1993" spans="2:65" s="1" customFormat="1" ht="22.5" customHeight="1">
      <c r="B1993" s="42"/>
      <c r="C1993" s="256" t="s">
        <v>2367</v>
      </c>
      <c r="D1993" s="256" t="s">
        <v>293</v>
      </c>
      <c r="E1993" s="257" t="s">
        <v>2368</v>
      </c>
      <c r="F1993" s="258" t="s">
        <v>2369</v>
      </c>
      <c r="G1993" s="259" t="s">
        <v>580</v>
      </c>
      <c r="H1993" s="260">
        <v>1</v>
      </c>
      <c r="I1993" s="261"/>
      <c r="J1993" s="262">
        <f>ROUND(I1993*H1993,2)</f>
        <v>0</v>
      </c>
      <c r="K1993" s="258" t="s">
        <v>21</v>
      </c>
      <c r="L1993" s="263"/>
      <c r="M1993" s="264" t="s">
        <v>21</v>
      </c>
      <c r="N1993" s="265" t="s">
        <v>40</v>
      </c>
      <c r="O1993" s="43"/>
      <c r="P1993" s="212">
        <f>O1993*H1993</f>
        <v>0</v>
      </c>
      <c r="Q1993" s="212">
        <v>0</v>
      </c>
      <c r="R1993" s="212">
        <f>Q1993*H1993</f>
        <v>0</v>
      </c>
      <c r="S1993" s="212">
        <v>0</v>
      </c>
      <c r="T1993" s="213">
        <f>S1993*H1993</f>
        <v>0</v>
      </c>
      <c r="AR1993" s="25" t="s">
        <v>581</v>
      </c>
      <c r="AT1993" s="25" t="s">
        <v>293</v>
      </c>
      <c r="AU1993" s="25" t="s">
        <v>76</v>
      </c>
      <c r="AY1993" s="25" t="s">
        <v>189</v>
      </c>
      <c r="BE1993" s="214">
        <f>IF(N1993="základní",J1993,0)</f>
        <v>0</v>
      </c>
      <c r="BF1993" s="214">
        <f>IF(N1993="snížená",J1993,0)</f>
        <v>0</v>
      </c>
      <c r="BG1993" s="214">
        <f>IF(N1993="zákl. přenesená",J1993,0)</f>
        <v>0</v>
      </c>
      <c r="BH1993" s="214">
        <f>IF(N1993="sníž. přenesená",J1993,0)</f>
        <v>0</v>
      </c>
      <c r="BI1993" s="214">
        <f>IF(N1993="nulová",J1993,0)</f>
        <v>0</v>
      </c>
      <c r="BJ1993" s="25" t="s">
        <v>76</v>
      </c>
      <c r="BK1993" s="214">
        <f>ROUND(I1993*H1993,2)</f>
        <v>0</v>
      </c>
      <c r="BL1993" s="25" t="s">
        <v>581</v>
      </c>
      <c r="BM1993" s="25" t="s">
        <v>2370</v>
      </c>
    </row>
    <row r="1994" spans="2:51" s="12" customFormat="1" ht="27">
      <c r="B1994" s="215"/>
      <c r="C1994" s="216"/>
      <c r="D1994" s="229" t="s">
        <v>198</v>
      </c>
      <c r="E1994" s="239" t="s">
        <v>21</v>
      </c>
      <c r="F1994" s="240" t="s">
        <v>2371</v>
      </c>
      <c r="G1994" s="216"/>
      <c r="H1994" s="241">
        <v>1</v>
      </c>
      <c r="I1994" s="221"/>
      <c r="J1994" s="216"/>
      <c r="K1994" s="216"/>
      <c r="L1994" s="222"/>
      <c r="M1994" s="223"/>
      <c r="N1994" s="224"/>
      <c r="O1994" s="224"/>
      <c r="P1994" s="224"/>
      <c r="Q1994" s="224"/>
      <c r="R1994" s="224"/>
      <c r="S1994" s="224"/>
      <c r="T1994" s="225"/>
      <c r="AT1994" s="226" t="s">
        <v>198</v>
      </c>
      <c r="AU1994" s="226" t="s">
        <v>76</v>
      </c>
      <c r="AV1994" s="12" t="s">
        <v>80</v>
      </c>
      <c r="AW1994" s="12" t="s">
        <v>33</v>
      </c>
      <c r="AX1994" s="12" t="s">
        <v>76</v>
      </c>
      <c r="AY1994" s="226" t="s">
        <v>189</v>
      </c>
    </row>
    <row r="1995" spans="2:65" s="1" customFormat="1" ht="31.5" customHeight="1">
      <c r="B1995" s="42"/>
      <c r="C1995" s="203" t="s">
        <v>2372</v>
      </c>
      <c r="D1995" s="203" t="s">
        <v>191</v>
      </c>
      <c r="E1995" s="204" t="s">
        <v>2373</v>
      </c>
      <c r="F1995" s="205" t="s">
        <v>2374</v>
      </c>
      <c r="G1995" s="206" t="s">
        <v>580</v>
      </c>
      <c r="H1995" s="207">
        <v>1</v>
      </c>
      <c r="I1995" s="208"/>
      <c r="J1995" s="209">
        <f>ROUND(I1995*H1995,2)</f>
        <v>0</v>
      </c>
      <c r="K1995" s="205" t="s">
        <v>21</v>
      </c>
      <c r="L1995" s="62"/>
      <c r="M1995" s="210" t="s">
        <v>21</v>
      </c>
      <c r="N1995" s="211" t="s">
        <v>40</v>
      </c>
      <c r="O1995" s="43"/>
      <c r="P1995" s="212">
        <f>O1995*H1995</f>
        <v>0</v>
      </c>
      <c r="Q1995" s="212">
        <v>0</v>
      </c>
      <c r="R1995" s="212">
        <f>Q1995*H1995</f>
        <v>0</v>
      </c>
      <c r="S1995" s="212">
        <v>0</v>
      </c>
      <c r="T1995" s="213">
        <f>S1995*H1995</f>
        <v>0</v>
      </c>
      <c r="AR1995" s="25" t="s">
        <v>581</v>
      </c>
      <c r="AT1995" s="25" t="s">
        <v>191</v>
      </c>
      <c r="AU1995" s="25" t="s">
        <v>76</v>
      </c>
      <c r="AY1995" s="25" t="s">
        <v>189</v>
      </c>
      <c r="BE1995" s="214">
        <f>IF(N1995="základní",J1995,0)</f>
        <v>0</v>
      </c>
      <c r="BF1995" s="214">
        <f>IF(N1995="snížená",J1995,0)</f>
        <v>0</v>
      </c>
      <c r="BG1995" s="214">
        <f>IF(N1995="zákl. přenesená",J1995,0)</f>
        <v>0</v>
      </c>
      <c r="BH1995" s="214">
        <f>IF(N1995="sníž. přenesená",J1995,0)</f>
        <v>0</v>
      </c>
      <c r="BI1995" s="214">
        <f>IF(N1995="nulová",J1995,0)</f>
        <v>0</v>
      </c>
      <c r="BJ1995" s="25" t="s">
        <v>76</v>
      </c>
      <c r="BK1995" s="214">
        <f>ROUND(I1995*H1995,2)</f>
        <v>0</v>
      </c>
      <c r="BL1995" s="25" t="s">
        <v>581</v>
      </c>
      <c r="BM1995" s="25" t="s">
        <v>2375</v>
      </c>
    </row>
    <row r="1996" spans="2:51" s="12" customFormat="1" ht="13.5">
      <c r="B1996" s="215"/>
      <c r="C1996" s="216"/>
      <c r="D1996" s="229" t="s">
        <v>198</v>
      </c>
      <c r="E1996" s="239" t="s">
        <v>21</v>
      </c>
      <c r="F1996" s="240" t="s">
        <v>76</v>
      </c>
      <c r="G1996" s="216"/>
      <c r="H1996" s="241">
        <v>1</v>
      </c>
      <c r="I1996" s="221"/>
      <c r="J1996" s="216"/>
      <c r="K1996" s="216"/>
      <c r="L1996" s="222"/>
      <c r="M1996" s="223"/>
      <c r="N1996" s="224"/>
      <c r="O1996" s="224"/>
      <c r="P1996" s="224"/>
      <c r="Q1996" s="224"/>
      <c r="R1996" s="224"/>
      <c r="S1996" s="224"/>
      <c r="T1996" s="225"/>
      <c r="AT1996" s="226" t="s">
        <v>198</v>
      </c>
      <c r="AU1996" s="226" t="s">
        <v>76</v>
      </c>
      <c r="AV1996" s="12" t="s">
        <v>80</v>
      </c>
      <c r="AW1996" s="12" t="s">
        <v>33</v>
      </c>
      <c r="AX1996" s="12" t="s">
        <v>76</v>
      </c>
      <c r="AY1996" s="226" t="s">
        <v>189</v>
      </c>
    </row>
    <row r="1997" spans="2:65" s="1" customFormat="1" ht="22.5" customHeight="1">
      <c r="B1997" s="42"/>
      <c r="C1997" s="203" t="s">
        <v>2376</v>
      </c>
      <c r="D1997" s="203" t="s">
        <v>191</v>
      </c>
      <c r="E1997" s="204" t="s">
        <v>2377</v>
      </c>
      <c r="F1997" s="205" t="s">
        <v>2378</v>
      </c>
      <c r="G1997" s="206" t="s">
        <v>580</v>
      </c>
      <c r="H1997" s="207">
        <v>1</v>
      </c>
      <c r="I1997" s="208"/>
      <c r="J1997" s="209">
        <f>ROUND(I1997*H1997,2)</f>
        <v>0</v>
      </c>
      <c r="K1997" s="205" t="s">
        <v>21</v>
      </c>
      <c r="L1997" s="62"/>
      <c r="M1997" s="210" t="s">
        <v>21</v>
      </c>
      <c r="N1997" s="211" t="s">
        <v>40</v>
      </c>
      <c r="O1997" s="43"/>
      <c r="P1997" s="212">
        <f>O1997*H1997</f>
        <v>0</v>
      </c>
      <c r="Q1997" s="212">
        <v>0</v>
      </c>
      <c r="R1997" s="212">
        <f>Q1997*H1997</f>
        <v>0</v>
      </c>
      <c r="S1997" s="212">
        <v>0</v>
      </c>
      <c r="T1997" s="213">
        <f>S1997*H1997</f>
        <v>0</v>
      </c>
      <c r="AR1997" s="25" t="s">
        <v>581</v>
      </c>
      <c r="AT1997" s="25" t="s">
        <v>191</v>
      </c>
      <c r="AU1997" s="25" t="s">
        <v>76</v>
      </c>
      <c r="AY1997" s="25" t="s">
        <v>189</v>
      </c>
      <c r="BE1997" s="214">
        <f>IF(N1997="základní",J1997,0)</f>
        <v>0</v>
      </c>
      <c r="BF1997" s="214">
        <f>IF(N1997="snížená",J1997,0)</f>
        <v>0</v>
      </c>
      <c r="BG1997" s="214">
        <f>IF(N1997="zákl. přenesená",J1997,0)</f>
        <v>0</v>
      </c>
      <c r="BH1997" s="214">
        <f>IF(N1997="sníž. přenesená",J1997,0)</f>
        <v>0</v>
      </c>
      <c r="BI1997" s="214">
        <f>IF(N1997="nulová",J1997,0)</f>
        <v>0</v>
      </c>
      <c r="BJ1997" s="25" t="s">
        <v>76</v>
      </c>
      <c r="BK1997" s="214">
        <f>ROUND(I1997*H1997,2)</f>
        <v>0</v>
      </c>
      <c r="BL1997" s="25" t="s">
        <v>581</v>
      </c>
      <c r="BM1997" s="25" t="s">
        <v>2379</v>
      </c>
    </row>
    <row r="1998" spans="2:51" s="12" customFormat="1" ht="13.5">
      <c r="B1998" s="215"/>
      <c r="C1998" s="216"/>
      <c r="D1998" s="217" t="s">
        <v>198</v>
      </c>
      <c r="E1998" s="218" t="s">
        <v>21</v>
      </c>
      <c r="F1998" s="219" t="s">
        <v>76</v>
      </c>
      <c r="G1998" s="216"/>
      <c r="H1998" s="220">
        <v>1</v>
      </c>
      <c r="I1998" s="221"/>
      <c r="J1998" s="216"/>
      <c r="K1998" s="216"/>
      <c r="L1998" s="222"/>
      <c r="M1998" s="270"/>
      <c r="N1998" s="271"/>
      <c r="O1998" s="271"/>
      <c r="P1998" s="271"/>
      <c r="Q1998" s="271"/>
      <c r="R1998" s="271"/>
      <c r="S1998" s="271"/>
      <c r="T1998" s="272"/>
      <c r="AT1998" s="226" t="s">
        <v>198</v>
      </c>
      <c r="AU1998" s="226" t="s">
        <v>76</v>
      </c>
      <c r="AV1998" s="12" t="s">
        <v>80</v>
      </c>
      <c r="AW1998" s="12" t="s">
        <v>33</v>
      </c>
      <c r="AX1998" s="12" t="s">
        <v>76</v>
      </c>
      <c r="AY1998" s="226" t="s">
        <v>189</v>
      </c>
    </row>
    <row r="1999" spans="2:12" s="1" customFormat="1" ht="6.95" customHeight="1">
      <c r="B1999" s="57"/>
      <c r="C1999" s="58"/>
      <c r="D1999" s="58"/>
      <c r="E1999" s="58"/>
      <c r="F1999" s="58"/>
      <c r="G1999" s="58"/>
      <c r="H1999" s="58"/>
      <c r="I1999" s="149"/>
      <c r="J1999" s="58"/>
      <c r="K1999" s="58"/>
      <c r="L1999" s="62"/>
    </row>
  </sheetData>
  <sheetProtection password="CC35" sheet="1" objects="1" scenarios="1" formatCells="0" formatColumns="0" formatRows="0" sort="0" autoFilter="0"/>
  <autoFilter ref="C109:K1998"/>
  <mergeCells count="12">
    <mergeCell ref="G1:H1"/>
    <mergeCell ref="L2:V2"/>
    <mergeCell ref="E49:H49"/>
    <mergeCell ref="E51:H51"/>
    <mergeCell ref="E98:H98"/>
    <mergeCell ref="E100:H100"/>
    <mergeCell ref="E102:H102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10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681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2381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ROUND(SUM(BE89:BE132),2)</f>
        <v>0</v>
      </c>
      <c r="G34" s="43"/>
      <c r="H34" s="43"/>
      <c r="I34" s="141">
        <v>0.21</v>
      </c>
      <c r="J34" s="140">
        <f>ROUND(ROUND((SUM(BE89:BE132)),2)*I34,2)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ROUND(SUM(BF89:BF132),2)</f>
        <v>0</v>
      </c>
      <c r="G35" s="43"/>
      <c r="H35" s="43"/>
      <c r="I35" s="141">
        <v>0.15</v>
      </c>
      <c r="J35" s="140">
        <f>ROUND(ROUND((SUM(BF89:BF132)),2)*I35,2)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ROUND(SUM(BG89:BG132),2)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ROUND(SUM(BH89:BH132),2)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ROUND(SUM(BI89:BI132),2)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681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INT - Interiér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161</v>
      </c>
    </row>
    <row r="65" spans="2:11" s="8" customFormat="1" ht="24.95" customHeight="1">
      <c r="B65" s="159"/>
      <c r="C65" s="160"/>
      <c r="D65" s="161" t="s">
        <v>2382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173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20" t="str">
        <f>E7</f>
        <v>IVC v Jablunkově</v>
      </c>
      <c r="F75" s="421"/>
      <c r="G75" s="421"/>
      <c r="H75" s="421"/>
      <c r="I75" s="173"/>
      <c r="J75" s="64"/>
      <c r="K75" s="64"/>
      <c r="L75" s="62"/>
    </row>
    <row r="76" spans="2:12" ht="13.5">
      <c r="B76" s="29"/>
      <c r="C76" s="66" t="s">
        <v>155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20" t="s">
        <v>680</v>
      </c>
      <c r="F77" s="425"/>
      <c r="G77" s="425"/>
      <c r="H77" s="425"/>
      <c r="J77" s="273"/>
      <c r="K77" s="273"/>
      <c r="L77" s="274"/>
    </row>
    <row r="78" spans="2:12" ht="13.5">
      <c r="B78" s="29"/>
      <c r="C78" s="66" t="s">
        <v>583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681</v>
      </c>
      <c r="F79" s="422"/>
      <c r="G79" s="422"/>
      <c r="H79" s="422"/>
      <c r="I79" s="173"/>
      <c r="J79" s="64"/>
      <c r="K79" s="64"/>
      <c r="L79" s="62"/>
    </row>
    <row r="80" spans="2:12" s="1" customFormat="1" ht="14.45" customHeight="1">
      <c r="B80" s="42"/>
      <c r="C80" s="66" t="s">
        <v>2380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23.25" customHeight="1">
      <c r="B81" s="42"/>
      <c r="C81" s="64"/>
      <c r="D81" s="64"/>
      <c r="E81" s="391" t="str">
        <f>E13</f>
        <v>INT - Interiér</v>
      </c>
      <c r="F81" s="422"/>
      <c r="G81" s="422"/>
      <c r="H81" s="422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22. 3. 2018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5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32</v>
      </c>
      <c r="J85" s="174" t="str">
        <f>E25</f>
        <v xml:space="preserve"> </v>
      </c>
      <c r="K85" s="64"/>
      <c r="L85" s="62"/>
    </row>
    <row r="86" spans="2:12" s="1" customFormat="1" ht="14.45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174</v>
      </c>
      <c r="D88" s="178" t="s">
        <v>54</v>
      </c>
      <c r="E88" s="178" t="s">
        <v>50</v>
      </c>
      <c r="F88" s="178" t="s">
        <v>175</v>
      </c>
      <c r="G88" s="178" t="s">
        <v>176</v>
      </c>
      <c r="H88" s="178" t="s">
        <v>177</v>
      </c>
      <c r="I88" s="179" t="s">
        <v>178</v>
      </c>
      <c r="J88" s="178" t="s">
        <v>159</v>
      </c>
      <c r="K88" s="180" t="s">
        <v>179</v>
      </c>
      <c r="L88" s="181"/>
      <c r="M88" s="82" t="s">
        <v>180</v>
      </c>
      <c r="N88" s="83" t="s">
        <v>39</v>
      </c>
      <c r="O88" s="83" t="s">
        <v>181</v>
      </c>
      <c r="P88" s="83" t="s">
        <v>182</v>
      </c>
      <c r="Q88" s="83" t="s">
        <v>183</v>
      </c>
      <c r="R88" s="83" t="s">
        <v>184</v>
      </c>
      <c r="S88" s="83" t="s">
        <v>185</v>
      </c>
      <c r="T88" s="84" t="s">
        <v>186</v>
      </c>
    </row>
    <row r="89" spans="2:63" s="1" customFormat="1" ht="29.25" customHeight="1">
      <c r="B89" s="42"/>
      <c r="C89" s="88" t="s">
        <v>160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68</v>
      </c>
      <c r="AU89" s="25" t="s">
        <v>161</v>
      </c>
      <c r="BK89" s="185">
        <f>BK90</f>
        <v>0</v>
      </c>
    </row>
    <row r="90" spans="2:63" s="11" customFormat="1" ht="37.35" customHeight="1">
      <c r="B90" s="186"/>
      <c r="C90" s="187"/>
      <c r="D90" s="200" t="s">
        <v>68</v>
      </c>
      <c r="E90" s="268" t="s">
        <v>575</v>
      </c>
      <c r="F90" s="268" t="s">
        <v>2383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SUM(P91:P132)</f>
        <v>0</v>
      </c>
      <c r="Q90" s="194"/>
      <c r="R90" s="195">
        <f>SUM(R91:R132)</f>
        <v>0</v>
      </c>
      <c r="S90" s="194"/>
      <c r="T90" s="196">
        <f>SUM(T91:T132)</f>
        <v>0</v>
      </c>
      <c r="AR90" s="197" t="s">
        <v>196</v>
      </c>
      <c r="AT90" s="198" t="s">
        <v>68</v>
      </c>
      <c r="AU90" s="198" t="s">
        <v>69</v>
      </c>
      <c r="AY90" s="197" t="s">
        <v>189</v>
      </c>
      <c r="BK90" s="199">
        <f>SUM(BK91:BK132)</f>
        <v>0</v>
      </c>
    </row>
    <row r="91" spans="2:65" s="1" customFormat="1" ht="22.5" customHeight="1">
      <c r="B91" s="42"/>
      <c r="C91" s="203" t="s">
        <v>76</v>
      </c>
      <c r="D91" s="203" t="s">
        <v>191</v>
      </c>
      <c r="E91" s="204" t="s">
        <v>2384</v>
      </c>
      <c r="F91" s="205" t="s">
        <v>2385</v>
      </c>
      <c r="G91" s="206" t="s">
        <v>580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581</v>
      </c>
      <c r="AT91" s="25" t="s">
        <v>191</v>
      </c>
      <c r="AU91" s="25" t="s">
        <v>76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581</v>
      </c>
      <c r="BM91" s="25" t="s">
        <v>2386</v>
      </c>
    </row>
    <row r="92" spans="2:51" s="12" customFormat="1" ht="13.5">
      <c r="B92" s="215"/>
      <c r="C92" s="216"/>
      <c r="D92" s="229" t="s">
        <v>198</v>
      </c>
      <c r="E92" s="239" t="s">
        <v>21</v>
      </c>
      <c r="F92" s="240" t="s">
        <v>76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76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5" s="1" customFormat="1" ht="22.5" customHeight="1">
      <c r="B93" s="42"/>
      <c r="C93" s="203" t="s">
        <v>80</v>
      </c>
      <c r="D93" s="203" t="s">
        <v>191</v>
      </c>
      <c r="E93" s="204" t="s">
        <v>2387</v>
      </c>
      <c r="F93" s="205" t="s">
        <v>2388</v>
      </c>
      <c r="G93" s="206" t="s">
        <v>580</v>
      </c>
      <c r="H93" s="207">
        <v>2</v>
      </c>
      <c r="I93" s="208"/>
      <c r="J93" s="209">
        <f>ROUND(I93*H93,2)</f>
        <v>0</v>
      </c>
      <c r="K93" s="205" t="s">
        <v>21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581</v>
      </c>
      <c r="AT93" s="25" t="s">
        <v>191</v>
      </c>
      <c r="AU93" s="25" t="s">
        <v>76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581</v>
      </c>
      <c r="BM93" s="25" t="s">
        <v>2389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2390</v>
      </c>
      <c r="G94" s="216"/>
      <c r="H94" s="241">
        <v>2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76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56" t="s">
        <v>115</v>
      </c>
      <c r="D95" s="256" t="s">
        <v>293</v>
      </c>
      <c r="E95" s="257" t="s">
        <v>2391</v>
      </c>
      <c r="F95" s="258" t="s">
        <v>2392</v>
      </c>
      <c r="G95" s="259" t="s">
        <v>431</v>
      </c>
      <c r="H95" s="260">
        <v>8</v>
      </c>
      <c r="I95" s="261"/>
      <c r="J95" s="262">
        <f>ROUND(I95*H95,2)</f>
        <v>0</v>
      </c>
      <c r="K95" s="258" t="s">
        <v>21</v>
      </c>
      <c r="L95" s="263"/>
      <c r="M95" s="264" t="s">
        <v>21</v>
      </c>
      <c r="N95" s="265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581</v>
      </c>
      <c r="AT95" s="25" t="s">
        <v>293</v>
      </c>
      <c r="AU95" s="25" t="s">
        <v>76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581</v>
      </c>
      <c r="BM95" s="25" t="s">
        <v>2393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228</v>
      </c>
      <c r="G96" s="216"/>
      <c r="H96" s="241">
        <v>8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76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196</v>
      </c>
      <c r="D97" s="203" t="s">
        <v>191</v>
      </c>
      <c r="E97" s="204" t="s">
        <v>2394</v>
      </c>
      <c r="F97" s="205" t="s">
        <v>2395</v>
      </c>
      <c r="G97" s="206" t="s">
        <v>431</v>
      </c>
      <c r="H97" s="207">
        <v>45</v>
      </c>
      <c r="I97" s="208"/>
      <c r="J97" s="209">
        <f>ROUND(I97*H97,2)</f>
        <v>0</v>
      </c>
      <c r="K97" s="205" t="s">
        <v>21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581</v>
      </c>
      <c r="AT97" s="25" t="s">
        <v>191</v>
      </c>
      <c r="AU97" s="25" t="s">
        <v>76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581</v>
      </c>
      <c r="BM97" s="25" t="s">
        <v>2396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415</v>
      </c>
      <c r="G98" s="216"/>
      <c r="H98" s="241">
        <v>45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76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213</v>
      </c>
      <c r="D99" s="203" t="s">
        <v>191</v>
      </c>
      <c r="E99" s="204" t="s">
        <v>2397</v>
      </c>
      <c r="F99" s="205" t="s">
        <v>2398</v>
      </c>
      <c r="G99" s="206" t="s">
        <v>431</v>
      </c>
      <c r="H99" s="207">
        <v>4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581</v>
      </c>
      <c r="AT99" s="25" t="s">
        <v>191</v>
      </c>
      <c r="AU99" s="25" t="s">
        <v>76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581</v>
      </c>
      <c r="BM99" s="25" t="s">
        <v>2399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196</v>
      </c>
      <c r="G100" s="216"/>
      <c r="H100" s="241">
        <v>4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76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218</v>
      </c>
      <c r="D101" s="203" t="s">
        <v>191</v>
      </c>
      <c r="E101" s="204" t="s">
        <v>2400</v>
      </c>
      <c r="F101" s="205" t="s">
        <v>2401</v>
      </c>
      <c r="G101" s="206" t="s">
        <v>431</v>
      </c>
      <c r="H101" s="207">
        <v>12</v>
      </c>
      <c r="I101" s="208"/>
      <c r="J101" s="209">
        <f>ROUND(I101*H101,2)</f>
        <v>0</v>
      </c>
      <c r="K101" s="205" t="s">
        <v>21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581</v>
      </c>
      <c r="AT101" s="25" t="s">
        <v>191</v>
      </c>
      <c r="AU101" s="25" t="s">
        <v>76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581</v>
      </c>
      <c r="BM101" s="25" t="s">
        <v>2402</v>
      </c>
    </row>
    <row r="102" spans="2:51" s="12" customFormat="1" ht="13.5">
      <c r="B102" s="215"/>
      <c r="C102" s="216"/>
      <c r="D102" s="229" t="s">
        <v>198</v>
      </c>
      <c r="E102" s="239" t="s">
        <v>21</v>
      </c>
      <c r="F102" s="240" t="s">
        <v>251</v>
      </c>
      <c r="G102" s="216"/>
      <c r="H102" s="241">
        <v>12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76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5" s="1" customFormat="1" ht="22.5" customHeight="1">
      <c r="B103" s="42"/>
      <c r="C103" s="203" t="s">
        <v>223</v>
      </c>
      <c r="D103" s="203" t="s">
        <v>191</v>
      </c>
      <c r="E103" s="204" t="s">
        <v>2403</v>
      </c>
      <c r="F103" s="205" t="s">
        <v>2404</v>
      </c>
      <c r="G103" s="206" t="s">
        <v>431</v>
      </c>
      <c r="H103" s="207">
        <v>2</v>
      </c>
      <c r="I103" s="208"/>
      <c r="J103" s="209">
        <f>ROUND(I103*H103,2)</f>
        <v>0</v>
      </c>
      <c r="K103" s="205" t="s">
        <v>21</v>
      </c>
      <c r="L103" s="62"/>
      <c r="M103" s="210" t="s">
        <v>21</v>
      </c>
      <c r="N103" s="211" t="s">
        <v>40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581</v>
      </c>
      <c r="AT103" s="25" t="s">
        <v>191</v>
      </c>
      <c r="AU103" s="25" t="s">
        <v>76</v>
      </c>
      <c r="AY103" s="25" t="s">
        <v>189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76</v>
      </c>
      <c r="BK103" s="214">
        <f>ROUND(I103*H103,2)</f>
        <v>0</v>
      </c>
      <c r="BL103" s="25" t="s">
        <v>581</v>
      </c>
      <c r="BM103" s="25" t="s">
        <v>2405</v>
      </c>
    </row>
    <row r="104" spans="2:51" s="12" customFormat="1" ht="13.5">
      <c r="B104" s="215"/>
      <c r="C104" s="216"/>
      <c r="D104" s="229" t="s">
        <v>198</v>
      </c>
      <c r="E104" s="239" t="s">
        <v>21</v>
      </c>
      <c r="F104" s="240" t="s">
        <v>80</v>
      </c>
      <c r="G104" s="216"/>
      <c r="H104" s="241">
        <v>2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76</v>
      </c>
      <c r="AV104" s="12" t="s">
        <v>80</v>
      </c>
      <c r="AW104" s="12" t="s">
        <v>33</v>
      </c>
      <c r="AX104" s="12" t="s">
        <v>76</v>
      </c>
      <c r="AY104" s="226" t="s">
        <v>189</v>
      </c>
    </row>
    <row r="105" spans="2:65" s="1" customFormat="1" ht="22.5" customHeight="1">
      <c r="B105" s="42"/>
      <c r="C105" s="203" t="s">
        <v>228</v>
      </c>
      <c r="D105" s="203" t="s">
        <v>191</v>
      </c>
      <c r="E105" s="204" t="s">
        <v>2406</v>
      </c>
      <c r="F105" s="205" t="s">
        <v>2407</v>
      </c>
      <c r="G105" s="206" t="s">
        <v>431</v>
      </c>
      <c r="H105" s="207">
        <v>1</v>
      </c>
      <c r="I105" s="208"/>
      <c r="J105" s="209">
        <f>ROUND(I105*H105,2)</f>
        <v>0</v>
      </c>
      <c r="K105" s="205" t="s">
        <v>21</v>
      </c>
      <c r="L105" s="62"/>
      <c r="M105" s="210" t="s">
        <v>21</v>
      </c>
      <c r="N105" s="211" t="s">
        <v>40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581</v>
      </c>
      <c r="AT105" s="25" t="s">
        <v>191</v>
      </c>
      <c r="AU105" s="25" t="s">
        <v>76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581</v>
      </c>
      <c r="BM105" s="25" t="s">
        <v>2408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76</v>
      </c>
      <c r="G106" s="216"/>
      <c r="H106" s="241">
        <v>1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76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56" t="s">
        <v>232</v>
      </c>
      <c r="D107" s="256" t="s">
        <v>293</v>
      </c>
      <c r="E107" s="257" t="s">
        <v>2409</v>
      </c>
      <c r="F107" s="258" t="s">
        <v>2410</v>
      </c>
      <c r="G107" s="259" t="s">
        <v>431</v>
      </c>
      <c r="H107" s="260">
        <v>1</v>
      </c>
      <c r="I107" s="261"/>
      <c r="J107" s="262">
        <f>ROUND(I107*H107,2)</f>
        <v>0</v>
      </c>
      <c r="K107" s="258" t="s">
        <v>21</v>
      </c>
      <c r="L107" s="263"/>
      <c r="M107" s="264" t="s">
        <v>21</v>
      </c>
      <c r="N107" s="265" t="s">
        <v>40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581</v>
      </c>
      <c r="AT107" s="25" t="s">
        <v>293</v>
      </c>
      <c r="AU107" s="25" t="s">
        <v>76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581</v>
      </c>
      <c r="BM107" s="25" t="s">
        <v>2411</v>
      </c>
    </row>
    <row r="108" spans="2:51" s="12" customFormat="1" ht="13.5">
      <c r="B108" s="215"/>
      <c r="C108" s="216"/>
      <c r="D108" s="229" t="s">
        <v>198</v>
      </c>
      <c r="E108" s="239" t="s">
        <v>21</v>
      </c>
      <c r="F108" s="240" t="s">
        <v>76</v>
      </c>
      <c r="G108" s="216"/>
      <c r="H108" s="241">
        <v>1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198</v>
      </c>
      <c r="AU108" s="226" t="s">
        <v>76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65" s="1" customFormat="1" ht="22.5" customHeight="1">
      <c r="B109" s="42"/>
      <c r="C109" s="256" t="s">
        <v>240</v>
      </c>
      <c r="D109" s="256" t="s">
        <v>293</v>
      </c>
      <c r="E109" s="257" t="s">
        <v>2412</v>
      </c>
      <c r="F109" s="258" t="s">
        <v>2413</v>
      </c>
      <c r="G109" s="259" t="s">
        <v>431</v>
      </c>
      <c r="H109" s="260">
        <v>2</v>
      </c>
      <c r="I109" s="261"/>
      <c r="J109" s="262">
        <f>ROUND(I109*H109,2)</f>
        <v>0</v>
      </c>
      <c r="K109" s="258" t="s">
        <v>21</v>
      </c>
      <c r="L109" s="263"/>
      <c r="M109" s="264" t="s">
        <v>21</v>
      </c>
      <c r="N109" s="265" t="s">
        <v>40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581</v>
      </c>
      <c r="AT109" s="25" t="s">
        <v>293</v>
      </c>
      <c r="AU109" s="25" t="s">
        <v>76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581</v>
      </c>
      <c r="BM109" s="25" t="s">
        <v>2414</v>
      </c>
    </row>
    <row r="110" spans="2:51" s="12" customFormat="1" ht="13.5">
      <c r="B110" s="215"/>
      <c r="C110" s="216"/>
      <c r="D110" s="229" t="s">
        <v>198</v>
      </c>
      <c r="E110" s="239" t="s">
        <v>21</v>
      </c>
      <c r="F110" s="240" t="s">
        <v>80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76</v>
      </c>
      <c r="AV110" s="12" t="s">
        <v>80</v>
      </c>
      <c r="AW110" s="12" t="s">
        <v>33</v>
      </c>
      <c r="AX110" s="12" t="s">
        <v>76</v>
      </c>
      <c r="AY110" s="226" t="s">
        <v>189</v>
      </c>
    </row>
    <row r="111" spans="2:65" s="1" customFormat="1" ht="22.5" customHeight="1">
      <c r="B111" s="42"/>
      <c r="C111" s="203" t="s">
        <v>245</v>
      </c>
      <c r="D111" s="203" t="s">
        <v>191</v>
      </c>
      <c r="E111" s="204" t="s">
        <v>2415</v>
      </c>
      <c r="F111" s="205" t="s">
        <v>2416</v>
      </c>
      <c r="G111" s="206" t="s">
        <v>431</v>
      </c>
      <c r="H111" s="207">
        <v>1</v>
      </c>
      <c r="I111" s="208"/>
      <c r="J111" s="209">
        <f>ROUND(I111*H111,2)</f>
        <v>0</v>
      </c>
      <c r="K111" s="205" t="s">
        <v>21</v>
      </c>
      <c r="L111" s="62"/>
      <c r="M111" s="210" t="s">
        <v>21</v>
      </c>
      <c r="N111" s="211" t="s">
        <v>40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581</v>
      </c>
      <c r="AT111" s="25" t="s">
        <v>191</v>
      </c>
      <c r="AU111" s="25" t="s">
        <v>76</v>
      </c>
      <c r="AY111" s="25" t="s">
        <v>189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76</v>
      </c>
      <c r="BK111" s="214">
        <f>ROUND(I111*H111,2)</f>
        <v>0</v>
      </c>
      <c r="BL111" s="25" t="s">
        <v>581</v>
      </c>
      <c r="BM111" s="25" t="s">
        <v>2417</v>
      </c>
    </row>
    <row r="112" spans="2:51" s="12" customFormat="1" ht="13.5">
      <c r="B112" s="215"/>
      <c r="C112" s="216"/>
      <c r="D112" s="229" t="s">
        <v>198</v>
      </c>
      <c r="E112" s="239" t="s">
        <v>21</v>
      </c>
      <c r="F112" s="240" t="s">
        <v>76</v>
      </c>
      <c r="G112" s="216"/>
      <c r="H112" s="241">
        <v>1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76</v>
      </c>
      <c r="AV112" s="12" t="s">
        <v>80</v>
      </c>
      <c r="AW112" s="12" t="s">
        <v>33</v>
      </c>
      <c r="AX112" s="12" t="s">
        <v>76</v>
      </c>
      <c r="AY112" s="226" t="s">
        <v>189</v>
      </c>
    </row>
    <row r="113" spans="2:65" s="1" customFormat="1" ht="22.5" customHeight="1">
      <c r="B113" s="42"/>
      <c r="C113" s="203" t="s">
        <v>251</v>
      </c>
      <c r="D113" s="203" t="s">
        <v>191</v>
      </c>
      <c r="E113" s="204" t="s">
        <v>2418</v>
      </c>
      <c r="F113" s="205" t="s">
        <v>2419</v>
      </c>
      <c r="G113" s="206" t="s">
        <v>431</v>
      </c>
      <c r="H113" s="207">
        <v>2</v>
      </c>
      <c r="I113" s="208"/>
      <c r="J113" s="209">
        <f>ROUND(I113*H113,2)</f>
        <v>0</v>
      </c>
      <c r="K113" s="205" t="s">
        <v>21</v>
      </c>
      <c r="L113" s="62"/>
      <c r="M113" s="210" t="s">
        <v>21</v>
      </c>
      <c r="N113" s="211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581</v>
      </c>
      <c r="AT113" s="25" t="s">
        <v>191</v>
      </c>
      <c r="AU113" s="25" t="s">
        <v>76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581</v>
      </c>
      <c r="BM113" s="25" t="s">
        <v>2420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80</v>
      </c>
      <c r="G114" s="216"/>
      <c r="H114" s="241">
        <v>2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76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03" t="s">
        <v>257</v>
      </c>
      <c r="D115" s="203" t="s">
        <v>191</v>
      </c>
      <c r="E115" s="204" t="s">
        <v>2421</v>
      </c>
      <c r="F115" s="205" t="s">
        <v>2422</v>
      </c>
      <c r="G115" s="206" t="s">
        <v>431</v>
      </c>
      <c r="H115" s="207">
        <v>1</v>
      </c>
      <c r="I115" s="208"/>
      <c r="J115" s="209">
        <f>ROUND(I115*H115,2)</f>
        <v>0</v>
      </c>
      <c r="K115" s="205" t="s">
        <v>21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581</v>
      </c>
      <c r="AT115" s="25" t="s">
        <v>191</v>
      </c>
      <c r="AU115" s="25" t="s">
        <v>76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581</v>
      </c>
      <c r="BM115" s="25" t="s">
        <v>2423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76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76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03" t="s">
        <v>262</v>
      </c>
      <c r="D117" s="203" t="s">
        <v>191</v>
      </c>
      <c r="E117" s="204" t="s">
        <v>2424</v>
      </c>
      <c r="F117" s="205" t="s">
        <v>2425</v>
      </c>
      <c r="G117" s="206" t="s">
        <v>431</v>
      </c>
      <c r="H117" s="207">
        <v>1</v>
      </c>
      <c r="I117" s="208"/>
      <c r="J117" s="209">
        <f>ROUND(I117*H117,2)</f>
        <v>0</v>
      </c>
      <c r="K117" s="205" t="s">
        <v>21</v>
      </c>
      <c r="L117" s="62"/>
      <c r="M117" s="210" t="s">
        <v>21</v>
      </c>
      <c r="N117" s="211" t="s">
        <v>40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581</v>
      </c>
      <c r="AT117" s="25" t="s">
        <v>191</v>
      </c>
      <c r="AU117" s="25" t="s">
        <v>76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581</v>
      </c>
      <c r="BM117" s="25" t="s">
        <v>2426</v>
      </c>
    </row>
    <row r="118" spans="2:51" s="12" customFormat="1" ht="13.5">
      <c r="B118" s="215"/>
      <c r="C118" s="216"/>
      <c r="D118" s="229" t="s">
        <v>198</v>
      </c>
      <c r="E118" s="239" t="s">
        <v>21</v>
      </c>
      <c r="F118" s="240" t="s">
        <v>76</v>
      </c>
      <c r="G118" s="216"/>
      <c r="H118" s="241">
        <v>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76</v>
      </c>
      <c r="AV118" s="12" t="s">
        <v>80</v>
      </c>
      <c r="AW118" s="12" t="s">
        <v>33</v>
      </c>
      <c r="AX118" s="12" t="s">
        <v>76</v>
      </c>
      <c r="AY118" s="226" t="s">
        <v>189</v>
      </c>
    </row>
    <row r="119" spans="2:65" s="1" customFormat="1" ht="22.5" customHeight="1">
      <c r="B119" s="42"/>
      <c r="C119" s="256" t="s">
        <v>10</v>
      </c>
      <c r="D119" s="256" t="s">
        <v>293</v>
      </c>
      <c r="E119" s="257" t="s">
        <v>2427</v>
      </c>
      <c r="F119" s="258" t="s">
        <v>2428</v>
      </c>
      <c r="G119" s="259" t="s">
        <v>431</v>
      </c>
      <c r="H119" s="260">
        <v>3</v>
      </c>
      <c r="I119" s="261"/>
      <c r="J119" s="262">
        <f>ROUND(I119*H119,2)</f>
        <v>0</v>
      </c>
      <c r="K119" s="258" t="s">
        <v>21</v>
      </c>
      <c r="L119" s="263"/>
      <c r="M119" s="264" t="s">
        <v>21</v>
      </c>
      <c r="N119" s="265" t="s">
        <v>40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581</v>
      </c>
      <c r="AT119" s="25" t="s">
        <v>293</v>
      </c>
      <c r="AU119" s="25" t="s">
        <v>76</v>
      </c>
      <c r="AY119" s="25" t="s">
        <v>189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76</v>
      </c>
      <c r="BK119" s="214">
        <f>ROUND(I119*H119,2)</f>
        <v>0</v>
      </c>
      <c r="BL119" s="25" t="s">
        <v>581</v>
      </c>
      <c r="BM119" s="25" t="s">
        <v>2429</v>
      </c>
    </row>
    <row r="120" spans="2:51" s="12" customFormat="1" ht="13.5">
      <c r="B120" s="215"/>
      <c r="C120" s="216"/>
      <c r="D120" s="229" t="s">
        <v>198</v>
      </c>
      <c r="E120" s="239" t="s">
        <v>21</v>
      </c>
      <c r="F120" s="240" t="s">
        <v>115</v>
      </c>
      <c r="G120" s="216"/>
      <c r="H120" s="241">
        <v>3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76</v>
      </c>
      <c r="AV120" s="12" t="s">
        <v>80</v>
      </c>
      <c r="AW120" s="12" t="s">
        <v>33</v>
      </c>
      <c r="AX120" s="12" t="s">
        <v>76</v>
      </c>
      <c r="AY120" s="226" t="s">
        <v>189</v>
      </c>
    </row>
    <row r="121" spans="2:65" s="1" customFormat="1" ht="22.5" customHeight="1">
      <c r="B121" s="42"/>
      <c r="C121" s="203" t="s">
        <v>271</v>
      </c>
      <c r="D121" s="203" t="s">
        <v>191</v>
      </c>
      <c r="E121" s="204" t="s">
        <v>2427</v>
      </c>
      <c r="F121" s="205" t="s">
        <v>2430</v>
      </c>
      <c r="G121" s="206" t="s">
        <v>431</v>
      </c>
      <c r="H121" s="207">
        <v>2</v>
      </c>
      <c r="I121" s="208"/>
      <c r="J121" s="209">
        <f>ROUND(I121*H121,2)</f>
        <v>0</v>
      </c>
      <c r="K121" s="205" t="s">
        <v>21</v>
      </c>
      <c r="L121" s="62"/>
      <c r="M121" s="210" t="s">
        <v>21</v>
      </c>
      <c r="N121" s="211" t="s">
        <v>40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581</v>
      </c>
      <c r="AT121" s="25" t="s">
        <v>191</v>
      </c>
      <c r="AU121" s="25" t="s">
        <v>76</v>
      </c>
      <c r="AY121" s="25" t="s">
        <v>189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76</v>
      </c>
      <c r="BK121" s="214">
        <f>ROUND(I121*H121,2)</f>
        <v>0</v>
      </c>
      <c r="BL121" s="25" t="s">
        <v>581</v>
      </c>
      <c r="BM121" s="25" t="s">
        <v>2431</v>
      </c>
    </row>
    <row r="122" spans="2:51" s="12" customFormat="1" ht="13.5">
      <c r="B122" s="215"/>
      <c r="C122" s="216"/>
      <c r="D122" s="229" t="s">
        <v>198</v>
      </c>
      <c r="E122" s="239" t="s">
        <v>21</v>
      </c>
      <c r="F122" s="240" t="s">
        <v>80</v>
      </c>
      <c r="G122" s="216"/>
      <c r="H122" s="241">
        <v>2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198</v>
      </c>
      <c r="AU122" s="226" t="s">
        <v>76</v>
      </c>
      <c r="AV122" s="12" t="s">
        <v>80</v>
      </c>
      <c r="AW122" s="12" t="s">
        <v>33</v>
      </c>
      <c r="AX122" s="12" t="s">
        <v>76</v>
      </c>
      <c r="AY122" s="226" t="s">
        <v>189</v>
      </c>
    </row>
    <row r="123" spans="2:65" s="1" customFormat="1" ht="22.5" customHeight="1">
      <c r="B123" s="42"/>
      <c r="C123" s="203" t="s">
        <v>276</v>
      </c>
      <c r="D123" s="203" t="s">
        <v>191</v>
      </c>
      <c r="E123" s="204" t="s">
        <v>2432</v>
      </c>
      <c r="F123" s="205" t="s">
        <v>2433</v>
      </c>
      <c r="G123" s="206" t="s">
        <v>431</v>
      </c>
      <c r="H123" s="207">
        <v>1</v>
      </c>
      <c r="I123" s="208"/>
      <c r="J123" s="209">
        <f>ROUND(I123*H123,2)</f>
        <v>0</v>
      </c>
      <c r="K123" s="205" t="s">
        <v>21</v>
      </c>
      <c r="L123" s="62"/>
      <c r="M123" s="210" t="s">
        <v>21</v>
      </c>
      <c r="N123" s="211" t="s">
        <v>40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581</v>
      </c>
      <c r="AT123" s="25" t="s">
        <v>191</v>
      </c>
      <c r="AU123" s="25" t="s">
        <v>76</v>
      </c>
      <c r="AY123" s="25" t="s">
        <v>189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76</v>
      </c>
      <c r="BK123" s="214">
        <f>ROUND(I123*H123,2)</f>
        <v>0</v>
      </c>
      <c r="BL123" s="25" t="s">
        <v>581</v>
      </c>
      <c r="BM123" s="25" t="s">
        <v>2434</v>
      </c>
    </row>
    <row r="124" spans="2:51" s="12" customFormat="1" ht="13.5">
      <c r="B124" s="215"/>
      <c r="C124" s="216"/>
      <c r="D124" s="229" t="s">
        <v>198</v>
      </c>
      <c r="E124" s="239" t="s">
        <v>21</v>
      </c>
      <c r="F124" s="240" t="s">
        <v>76</v>
      </c>
      <c r="G124" s="216"/>
      <c r="H124" s="241">
        <v>1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198</v>
      </c>
      <c r="AU124" s="226" t="s">
        <v>76</v>
      </c>
      <c r="AV124" s="12" t="s">
        <v>80</v>
      </c>
      <c r="AW124" s="12" t="s">
        <v>33</v>
      </c>
      <c r="AX124" s="12" t="s">
        <v>76</v>
      </c>
      <c r="AY124" s="226" t="s">
        <v>189</v>
      </c>
    </row>
    <row r="125" spans="2:65" s="1" customFormat="1" ht="22.5" customHeight="1">
      <c r="B125" s="42"/>
      <c r="C125" s="203" t="s">
        <v>281</v>
      </c>
      <c r="D125" s="203" t="s">
        <v>191</v>
      </c>
      <c r="E125" s="204" t="s">
        <v>2435</v>
      </c>
      <c r="F125" s="205" t="s">
        <v>2436</v>
      </c>
      <c r="G125" s="206" t="s">
        <v>431</v>
      </c>
      <c r="H125" s="207">
        <v>1</v>
      </c>
      <c r="I125" s="208"/>
      <c r="J125" s="209">
        <f>ROUND(I125*H125,2)</f>
        <v>0</v>
      </c>
      <c r="K125" s="205" t="s">
        <v>21</v>
      </c>
      <c r="L125" s="62"/>
      <c r="M125" s="210" t="s">
        <v>21</v>
      </c>
      <c r="N125" s="211" t="s">
        <v>40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581</v>
      </c>
      <c r="AT125" s="25" t="s">
        <v>191</v>
      </c>
      <c r="AU125" s="25" t="s">
        <v>76</v>
      </c>
      <c r="AY125" s="25" t="s">
        <v>189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76</v>
      </c>
      <c r="BK125" s="214">
        <f>ROUND(I125*H125,2)</f>
        <v>0</v>
      </c>
      <c r="BL125" s="25" t="s">
        <v>581</v>
      </c>
      <c r="BM125" s="25" t="s">
        <v>2437</v>
      </c>
    </row>
    <row r="126" spans="2:51" s="12" customFormat="1" ht="13.5">
      <c r="B126" s="215"/>
      <c r="C126" s="216"/>
      <c r="D126" s="229" t="s">
        <v>198</v>
      </c>
      <c r="E126" s="239" t="s">
        <v>21</v>
      </c>
      <c r="F126" s="240" t="s">
        <v>76</v>
      </c>
      <c r="G126" s="216"/>
      <c r="H126" s="241">
        <v>1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198</v>
      </c>
      <c r="AU126" s="226" t="s">
        <v>76</v>
      </c>
      <c r="AV126" s="12" t="s">
        <v>80</v>
      </c>
      <c r="AW126" s="12" t="s">
        <v>33</v>
      </c>
      <c r="AX126" s="12" t="s">
        <v>76</v>
      </c>
      <c r="AY126" s="226" t="s">
        <v>189</v>
      </c>
    </row>
    <row r="127" spans="2:65" s="1" customFormat="1" ht="22.5" customHeight="1">
      <c r="B127" s="42"/>
      <c r="C127" s="203" t="s">
        <v>287</v>
      </c>
      <c r="D127" s="203" t="s">
        <v>191</v>
      </c>
      <c r="E127" s="204" t="s">
        <v>2438</v>
      </c>
      <c r="F127" s="205" t="s">
        <v>2439</v>
      </c>
      <c r="G127" s="206" t="s">
        <v>431</v>
      </c>
      <c r="H127" s="207">
        <v>1</v>
      </c>
      <c r="I127" s="208"/>
      <c r="J127" s="209">
        <f>ROUND(I127*H127,2)</f>
        <v>0</v>
      </c>
      <c r="K127" s="205" t="s">
        <v>21</v>
      </c>
      <c r="L127" s="62"/>
      <c r="M127" s="210" t="s">
        <v>21</v>
      </c>
      <c r="N127" s="211" t="s">
        <v>40</v>
      </c>
      <c r="O127" s="43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25" t="s">
        <v>581</v>
      </c>
      <c r="AT127" s="25" t="s">
        <v>191</v>
      </c>
      <c r="AU127" s="25" t="s">
        <v>76</v>
      </c>
      <c r="AY127" s="25" t="s">
        <v>189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25" t="s">
        <v>76</v>
      </c>
      <c r="BK127" s="214">
        <f>ROUND(I127*H127,2)</f>
        <v>0</v>
      </c>
      <c r="BL127" s="25" t="s">
        <v>581</v>
      </c>
      <c r="BM127" s="25" t="s">
        <v>2440</v>
      </c>
    </row>
    <row r="128" spans="2:51" s="12" customFormat="1" ht="13.5">
      <c r="B128" s="215"/>
      <c r="C128" s="216"/>
      <c r="D128" s="229" t="s">
        <v>198</v>
      </c>
      <c r="E128" s="239" t="s">
        <v>21</v>
      </c>
      <c r="F128" s="240" t="s">
        <v>76</v>
      </c>
      <c r="G128" s="216"/>
      <c r="H128" s="241">
        <v>1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AT128" s="226" t="s">
        <v>198</v>
      </c>
      <c r="AU128" s="226" t="s">
        <v>76</v>
      </c>
      <c r="AV128" s="12" t="s">
        <v>80</v>
      </c>
      <c r="AW128" s="12" t="s">
        <v>33</v>
      </c>
      <c r="AX128" s="12" t="s">
        <v>76</v>
      </c>
      <c r="AY128" s="226" t="s">
        <v>189</v>
      </c>
    </row>
    <row r="129" spans="2:65" s="1" customFormat="1" ht="22.5" customHeight="1">
      <c r="B129" s="42"/>
      <c r="C129" s="203" t="s">
        <v>292</v>
      </c>
      <c r="D129" s="203" t="s">
        <v>191</v>
      </c>
      <c r="E129" s="204" t="s">
        <v>2441</v>
      </c>
      <c r="F129" s="205" t="s">
        <v>2442</v>
      </c>
      <c r="G129" s="206" t="s">
        <v>431</v>
      </c>
      <c r="H129" s="207">
        <v>1</v>
      </c>
      <c r="I129" s="208"/>
      <c r="J129" s="209">
        <f>ROUND(I129*H129,2)</f>
        <v>0</v>
      </c>
      <c r="K129" s="205" t="s">
        <v>21</v>
      </c>
      <c r="L129" s="62"/>
      <c r="M129" s="210" t="s">
        <v>21</v>
      </c>
      <c r="N129" s="211" t="s">
        <v>40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581</v>
      </c>
      <c r="AT129" s="25" t="s">
        <v>191</v>
      </c>
      <c r="AU129" s="25" t="s">
        <v>76</v>
      </c>
      <c r="AY129" s="25" t="s">
        <v>189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76</v>
      </c>
      <c r="BK129" s="214">
        <f>ROUND(I129*H129,2)</f>
        <v>0</v>
      </c>
      <c r="BL129" s="25" t="s">
        <v>581</v>
      </c>
      <c r="BM129" s="25" t="s">
        <v>2443</v>
      </c>
    </row>
    <row r="130" spans="2:51" s="12" customFormat="1" ht="13.5">
      <c r="B130" s="215"/>
      <c r="C130" s="216"/>
      <c r="D130" s="229" t="s">
        <v>198</v>
      </c>
      <c r="E130" s="239" t="s">
        <v>21</v>
      </c>
      <c r="F130" s="240" t="s">
        <v>76</v>
      </c>
      <c r="G130" s="216"/>
      <c r="H130" s="241">
        <v>1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198</v>
      </c>
      <c r="AU130" s="226" t="s">
        <v>76</v>
      </c>
      <c r="AV130" s="12" t="s">
        <v>80</v>
      </c>
      <c r="AW130" s="12" t="s">
        <v>33</v>
      </c>
      <c r="AX130" s="12" t="s">
        <v>76</v>
      </c>
      <c r="AY130" s="226" t="s">
        <v>189</v>
      </c>
    </row>
    <row r="131" spans="2:65" s="1" customFormat="1" ht="22.5" customHeight="1">
      <c r="B131" s="42"/>
      <c r="C131" s="203" t="s">
        <v>9</v>
      </c>
      <c r="D131" s="203" t="s">
        <v>191</v>
      </c>
      <c r="E131" s="204" t="s">
        <v>2444</v>
      </c>
      <c r="F131" s="205" t="s">
        <v>2445</v>
      </c>
      <c r="G131" s="206" t="s">
        <v>431</v>
      </c>
      <c r="H131" s="207">
        <v>3</v>
      </c>
      <c r="I131" s="208"/>
      <c r="J131" s="209">
        <f>ROUND(I131*H131,2)</f>
        <v>0</v>
      </c>
      <c r="K131" s="205" t="s">
        <v>21</v>
      </c>
      <c r="L131" s="62"/>
      <c r="M131" s="210" t="s">
        <v>21</v>
      </c>
      <c r="N131" s="211" t="s">
        <v>40</v>
      </c>
      <c r="O131" s="4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5" t="s">
        <v>581</v>
      </c>
      <c r="AT131" s="25" t="s">
        <v>191</v>
      </c>
      <c r="AU131" s="25" t="s">
        <v>76</v>
      </c>
      <c r="AY131" s="25" t="s">
        <v>189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76</v>
      </c>
      <c r="BK131" s="214">
        <f>ROUND(I131*H131,2)</f>
        <v>0</v>
      </c>
      <c r="BL131" s="25" t="s">
        <v>581</v>
      </c>
      <c r="BM131" s="25" t="s">
        <v>2446</v>
      </c>
    </row>
    <row r="132" spans="2:51" s="12" customFormat="1" ht="13.5">
      <c r="B132" s="215"/>
      <c r="C132" s="216"/>
      <c r="D132" s="217" t="s">
        <v>198</v>
      </c>
      <c r="E132" s="218" t="s">
        <v>21</v>
      </c>
      <c r="F132" s="219" t="s">
        <v>115</v>
      </c>
      <c r="G132" s="216"/>
      <c r="H132" s="220">
        <v>3</v>
      </c>
      <c r="I132" s="221"/>
      <c r="J132" s="216"/>
      <c r="K132" s="216"/>
      <c r="L132" s="222"/>
      <c r="M132" s="270"/>
      <c r="N132" s="271"/>
      <c r="O132" s="271"/>
      <c r="P132" s="271"/>
      <c r="Q132" s="271"/>
      <c r="R132" s="271"/>
      <c r="S132" s="271"/>
      <c r="T132" s="272"/>
      <c r="AT132" s="226" t="s">
        <v>198</v>
      </c>
      <c r="AU132" s="226" t="s">
        <v>76</v>
      </c>
      <c r="AV132" s="12" t="s">
        <v>80</v>
      </c>
      <c r="AW132" s="12" t="s">
        <v>33</v>
      </c>
      <c r="AX132" s="12" t="s">
        <v>76</v>
      </c>
      <c r="AY132" s="226" t="s">
        <v>189</v>
      </c>
    </row>
    <row r="133" spans="2:12" s="1" customFormat="1" ht="6.95" customHeight="1">
      <c r="B133" s="57"/>
      <c r="C133" s="58"/>
      <c r="D133" s="58"/>
      <c r="E133" s="58"/>
      <c r="F133" s="58"/>
      <c r="G133" s="58"/>
      <c r="H133" s="58"/>
      <c r="I133" s="149"/>
      <c r="J133" s="58"/>
      <c r="K133" s="58"/>
      <c r="L133" s="62"/>
    </row>
  </sheetData>
  <sheetProtection password="CC35" sheet="1" objects="1" scenarios="1" formatCells="0" formatColumns="0" formatRows="0" sort="0" autoFilter="0"/>
  <autoFilter ref="C88:K132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121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681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2447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ROUND(J89,2)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ROUND(SUM(BE89:BE122),2)</f>
        <v>0</v>
      </c>
      <c r="G34" s="43"/>
      <c r="H34" s="43"/>
      <c r="I34" s="141">
        <v>0.21</v>
      </c>
      <c r="J34" s="140">
        <f>ROUND(ROUND((SUM(BE89:BE122)),2)*I34,2)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ROUND(SUM(BF89:BF122),2)</f>
        <v>0</v>
      </c>
      <c r="G35" s="43"/>
      <c r="H35" s="43"/>
      <c r="I35" s="141">
        <v>0.15</v>
      </c>
      <c r="J35" s="140">
        <f>ROUND(ROUND((SUM(BF89:BF122)),2)*I35,2)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ROUND(SUM(BG89:BG122),2)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ROUND(SUM(BH89:BH122),2)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ROUND(SUM(BI89:BI122),2)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681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KOMP - Kompresor na stlačený vzduch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J89</f>
        <v>0</v>
      </c>
      <c r="K64" s="46"/>
      <c r="AU64" s="25" t="s">
        <v>161</v>
      </c>
    </row>
    <row r="65" spans="2:11" s="8" customFormat="1" ht="24.95" customHeight="1">
      <c r="B65" s="159"/>
      <c r="C65" s="160"/>
      <c r="D65" s="161" t="s">
        <v>2448</v>
      </c>
      <c r="E65" s="162"/>
      <c r="F65" s="162"/>
      <c r="G65" s="162"/>
      <c r="H65" s="162"/>
      <c r="I65" s="163"/>
      <c r="J65" s="164">
        <f>J90</f>
        <v>0</v>
      </c>
      <c r="K65" s="165"/>
    </row>
    <row r="66" spans="2:11" s="1" customFormat="1" ht="21.75" customHeight="1">
      <c r="B66" s="42"/>
      <c r="C66" s="43"/>
      <c r="D66" s="43"/>
      <c r="E66" s="43"/>
      <c r="F66" s="43"/>
      <c r="G66" s="43"/>
      <c r="H66" s="43"/>
      <c r="I66" s="128"/>
      <c r="J66" s="43"/>
      <c r="K66" s="46"/>
    </row>
    <row r="67" spans="2:11" s="1" customFormat="1" ht="6.95" customHeight="1">
      <c r="B67" s="57"/>
      <c r="C67" s="58"/>
      <c r="D67" s="58"/>
      <c r="E67" s="58"/>
      <c r="F67" s="58"/>
      <c r="G67" s="58"/>
      <c r="H67" s="58"/>
      <c r="I67" s="149"/>
      <c r="J67" s="58"/>
      <c r="K67" s="59"/>
    </row>
    <row r="71" spans="2:12" s="1" customFormat="1" ht="6.95" customHeight="1">
      <c r="B71" s="60"/>
      <c r="C71" s="61"/>
      <c r="D71" s="61"/>
      <c r="E71" s="61"/>
      <c r="F71" s="61"/>
      <c r="G71" s="61"/>
      <c r="H71" s="61"/>
      <c r="I71" s="152"/>
      <c r="J71" s="61"/>
      <c r="K71" s="61"/>
      <c r="L71" s="62"/>
    </row>
    <row r="72" spans="2:12" s="1" customFormat="1" ht="36.95" customHeight="1">
      <c r="B72" s="42"/>
      <c r="C72" s="63" t="s">
        <v>173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6.95" customHeight="1">
      <c r="B73" s="42"/>
      <c r="C73" s="64"/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14.45" customHeight="1">
      <c r="B74" s="42"/>
      <c r="C74" s="66" t="s">
        <v>18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22.5" customHeight="1">
      <c r="B75" s="42"/>
      <c r="C75" s="64"/>
      <c r="D75" s="64"/>
      <c r="E75" s="420" t="str">
        <f>E7</f>
        <v>IVC v Jablunkově</v>
      </c>
      <c r="F75" s="421"/>
      <c r="G75" s="421"/>
      <c r="H75" s="421"/>
      <c r="I75" s="173"/>
      <c r="J75" s="64"/>
      <c r="K75" s="64"/>
      <c r="L75" s="62"/>
    </row>
    <row r="76" spans="2:12" ht="13.5">
      <c r="B76" s="29"/>
      <c r="C76" s="66" t="s">
        <v>155</v>
      </c>
      <c r="D76" s="273"/>
      <c r="E76" s="273"/>
      <c r="F76" s="273"/>
      <c r="G76" s="273"/>
      <c r="H76" s="273"/>
      <c r="J76" s="273"/>
      <c r="K76" s="273"/>
      <c r="L76" s="274"/>
    </row>
    <row r="77" spans="2:12" ht="22.5" customHeight="1">
      <c r="B77" s="29"/>
      <c r="C77" s="273"/>
      <c r="D77" s="273"/>
      <c r="E77" s="420" t="s">
        <v>680</v>
      </c>
      <c r="F77" s="425"/>
      <c r="G77" s="425"/>
      <c r="H77" s="425"/>
      <c r="J77" s="273"/>
      <c r="K77" s="273"/>
      <c r="L77" s="274"/>
    </row>
    <row r="78" spans="2:12" ht="13.5">
      <c r="B78" s="29"/>
      <c r="C78" s="66" t="s">
        <v>583</v>
      </c>
      <c r="D78" s="273"/>
      <c r="E78" s="273"/>
      <c r="F78" s="273"/>
      <c r="G78" s="273"/>
      <c r="H78" s="273"/>
      <c r="J78" s="273"/>
      <c r="K78" s="273"/>
      <c r="L78" s="274"/>
    </row>
    <row r="79" spans="2:12" s="1" customFormat="1" ht="22.5" customHeight="1">
      <c r="B79" s="42"/>
      <c r="C79" s="64"/>
      <c r="D79" s="64"/>
      <c r="E79" s="424" t="s">
        <v>681</v>
      </c>
      <c r="F79" s="422"/>
      <c r="G79" s="422"/>
      <c r="H79" s="422"/>
      <c r="I79" s="173"/>
      <c r="J79" s="64"/>
      <c r="K79" s="64"/>
      <c r="L79" s="62"/>
    </row>
    <row r="80" spans="2:12" s="1" customFormat="1" ht="14.45" customHeight="1">
      <c r="B80" s="42"/>
      <c r="C80" s="66" t="s">
        <v>2380</v>
      </c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23.25" customHeight="1">
      <c r="B81" s="42"/>
      <c r="C81" s="64"/>
      <c r="D81" s="64"/>
      <c r="E81" s="391" t="str">
        <f>E13</f>
        <v>KOMP - Kompresor na stlačený vzduch</v>
      </c>
      <c r="F81" s="422"/>
      <c r="G81" s="422"/>
      <c r="H81" s="422"/>
      <c r="I81" s="173"/>
      <c r="J81" s="64"/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8" customHeight="1">
      <c r="B83" s="42"/>
      <c r="C83" s="66" t="s">
        <v>23</v>
      </c>
      <c r="D83" s="64"/>
      <c r="E83" s="64"/>
      <c r="F83" s="174" t="str">
        <f>F16</f>
        <v xml:space="preserve"> </v>
      </c>
      <c r="G83" s="64"/>
      <c r="H83" s="64"/>
      <c r="I83" s="175" t="s">
        <v>25</v>
      </c>
      <c r="J83" s="74" t="str">
        <f>IF(J16="","",J16)</f>
        <v>22. 3. 2018</v>
      </c>
      <c r="K83" s="64"/>
      <c r="L83" s="62"/>
    </row>
    <row r="84" spans="2:12" s="1" customFormat="1" ht="6.9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12" s="1" customFormat="1" ht="13.5">
      <c r="B85" s="42"/>
      <c r="C85" s="66" t="s">
        <v>27</v>
      </c>
      <c r="D85" s="64"/>
      <c r="E85" s="64"/>
      <c r="F85" s="174" t="str">
        <f>E19</f>
        <v xml:space="preserve"> </v>
      </c>
      <c r="G85" s="64"/>
      <c r="H85" s="64"/>
      <c r="I85" s="175" t="s">
        <v>32</v>
      </c>
      <c r="J85" s="174" t="str">
        <f>E25</f>
        <v xml:space="preserve"> </v>
      </c>
      <c r="K85" s="64"/>
      <c r="L85" s="62"/>
    </row>
    <row r="86" spans="2:12" s="1" customFormat="1" ht="14.45" customHeight="1">
      <c r="B86" s="42"/>
      <c r="C86" s="66" t="s">
        <v>30</v>
      </c>
      <c r="D86" s="64"/>
      <c r="E86" s="64"/>
      <c r="F86" s="174" t="str">
        <f>IF(E22="","",E22)</f>
        <v/>
      </c>
      <c r="G86" s="64"/>
      <c r="H86" s="64"/>
      <c r="I86" s="173"/>
      <c r="J86" s="64"/>
      <c r="K86" s="64"/>
      <c r="L86" s="62"/>
    </row>
    <row r="87" spans="2:12" s="1" customFormat="1" ht="10.3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20" s="10" customFormat="1" ht="29.25" customHeight="1">
      <c r="B88" s="176"/>
      <c r="C88" s="177" t="s">
        <v>174</v>
      </c>
      <c r="D88" s="178" t="s">
        <v>54</v>
      </c>
      <c r="E88" s="178" t="s">
        <v>50</v>
      </c>
      <c r="F88" s="178" t="s">
        <v>175</v>
      </c>
      <c r="G88" s="178" t="s">
        <v>176</v>
      </c>
      <c r="H88" s="178" t="s">
        <v>177</v>
      </c>
      <c r="I88" s="179" t="s">
        <v>178</v>
      </c>
      <c r="J88" s="178" t="s">
        <v>159</v>
      </c>
      <c r="K88" s="180" t="s">
        <v>179</v>
      </c>
      <c r="L88" s="181"/>
      <c r="M88" s="82" t="s">
        <v>180</v>
      </c>
      <c r="N88" s="83" t="s">
        <v>39</v>
      </c>
      <c r="O88" s="83" t="s">
        <v>181</v>
      </c>
      <c r="P88" s="83" t="s">
        <v>182</v>
      </c>
      <c r="Q88" s="83" t="s">
        <v>183</v>
      </c>
      <c r="R88" s="83" t="s">
        <v>184</v>
      </c>
      <c r="S88" s="83" t="s">
        <v>185</v>
      </c>
      <c r="T88" s="84" t="s">
        <v>186</v>
      </c>
    </row>
    <row r="89" spans="2:63" s="1" customFormat="1" ht="29.25" customHeight="1">
      <c r="B89" s="42"/>
      <c r="C89" s="88" t="s">
        <v>160</v>
      </c>
      <c r="D89" s="64"/>
      <c r="E89" s="64"/>
      <c r="F89" s="64"/>
      <c r="G89" s="64"/>
      <c r="H89" s="64"/>
      <c r="I89" s="173"/>
      <c r="J89" s="182">
        <f>BK89</f>
        <v>0</v>
      </c>
      <c r="K89" s="64"/>
      <c r="L89" s="62"/>
      <c r="M89" s="85"/>
      <c r="N89" s="86"/>
      <c r="O89" s="86"/>
      <c r="P89" s="183">
        <f>P90</f>
        <v>0</v>
      </c>
      <c r="Q89" s="86"/>
      <c r="R89" s="183">
        <f>R90</f>
        <v>0</v>
      </c>
      <c r="S89" s="86"/>
      <c r="T89" s="184">
        <f>T90</f>
        <v>0</v>
      </c>
      <c r="AT89" s="25" t="s">
        <v>68</v>
      </c>
      <c r="AU89" s="25" t="s">
        <v>161</v>
      </c>
      <c r="BK89" s="185">
        <f>BK90</f>
        <v>0</v>
      </c>
    </row>
    <row r="90" spans="2:63" s="11" customFormat="1" ht="37.35" customHeight="1">
      <c r="B90" s="186"/>
      <c r="C90" s="187"/>
      <c r="D90" s="200" t="s">
        <v>68</v>
      </c>
      <c r="E90" s="268" t="s">
        <v>575</v>
      </c>
      <c r="F90" s="268" t="s">
        <v>2449</v>
      </c>
      <c r="G90" s="187"/>
      <c r="H90" s="187"/>
      <c r="I90" s="190"/>
      <c r="J90" s="269">
        <f>BK90</f>
        <v>0</v>
      </c>
      <c r="K90" s="187"/>
      <c r="L90" s="192"/>
      <c r="M90" s="193"/>
      <c r="N90" s="194"/>
      <c r="O90" s="194"/>
      <c r="P90" s="195">
        <f>SUM(P91:P122)</f>
        <v>0</v>
      </c>
      <c r="Q90" s="194"/>
      <c r="R90" s="195">
        <f>SUM(R91:R122)</f>
        <v>0</v>
      </c>
      <c r="S90" s="194"/>
      <c r="T90" s="196">
        <f>SUM(T91:T122)</f>
        <v>0</v>
      </c>
      <c r="AR90" s="197" t="s">
        <v>196</v>
      </c>
      <c r="AT90" s="198" t="s">
        <v>68</v>
      </c>
      <c r="AU90" s="198" t="s">
        <v>69</v>
      </c>
      <c r="AY90" s="197" t="s">
        <v>189</v>
      </c>
      <c r="BK90" s="199">
        <f>SUM(BK91:BK122)</f>
        <v>0</v>
      </c>
    </row>
    <row r="91" spans="2:65" s="1" customFormat="1" ht="22.5" customHeight="1">
      <c r="B91" s="42"/>
      <c r="C91" s="203" t="s">
        <v>76</v>
      </c>
      <c r="D91" s="203" t="s">
        <v>191</v>
      </c>
      <c r="E91" s="204" t="s">
        <v>2450</v>
      </c>
      <c r="F91" s="205" t="s">
        <v>2451</v>
      </c>
      <c r="G91" s="206" t="s">
        <v>580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581</v>
      </c>
      <c r="AT91" s="25" t="s">
        <v>191</v>
      </c>
      <c r="AU91" s="25" t="s">
        <v>76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581</v>
      </c>
      <c r="BM91" s="25" t="s">
        <v>2452</v>
      </c>
    </row>
    <row r="92" spans="2:51" s="12" customFormat="1" ht="13.5">
      <c r="B92" s="215"/>
      <c r="C92" s="216"/>
      <c r="D92" s="229" t="s">
        <v>198</v>
      </c>
      <c r="E92" s="239" t="s">
        <v>21</v>
      </c>
      <c r="F92" s="240" t="s">
        <v>76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76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5" s="1" customFormat="1" ht="22.5" customHeight="1">
      <c r="B93" s="42"/>
      <c r="C93" s="256" t="s">
        <v>80</v>
      </c>
      <c r="D93" s="256" t="s">
        <v>293</v>
      </c>
      <c r="E93" s="257" t="s">
        <v>2453</v>
      </c>
      <c r="F93" s="258" t="s">
        <v>2454</v>
      </c>
      <c r="G93" s="259" t="s">
        <v>431</v>
      </c>
      <c r="H93" s="260">
        <v>1</v>
      </c>
      <c r="I93" s="261"/>
      <c r="J93" s="262">
        <f>ROUND(I93*H93,2)</f>
        <v>0</v>
      </c>
      <c r="K93" s="258" t="s">
        <v>21</v>
      </c>
      <c r="L93" s="263"/>
      <c r="M93" s="264" t="s">
        <v>21</v>
      </c>
      <c r="N93" s="265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581</v>
      </c>
      <c r="AT93" s="25" t="s">
        <v>293</v>
      </c>
      <c r="AU93" s="25" t="s">
        <v>76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581</v>
      </c>
      <c r="BM93" s="25" t="s">
        <v>2455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76</v>
      </c>
      <c r="G94" s="216"/>
      <c r="H94" s="241">
        <v>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76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56" t="s">
        <v>115</v>
      </c>
      <c r="D95" s="256" t="s">
        <v>293</v>
      </c>
      <c r="E95" s="257" t="s">
        <v>2456</v>
      </c>
      <c r="F95" s="258" t="s">
        <v>2457</v>
      </c>
      <c r="G95" s="259" t="s">
        <v>235</v>
      </c>
      <c r="H95" s="260">
        <v>60</v>
      </c>
      <c r="I95" s="261"/>
      <c r="J95" s="262">
        <f>ROUND(I95*H95,2)</f>
        <v>0</v>
      </c>
      <c r="K95" s="258" t="s">
        <v>21</v>
      </c>
      <c r="L95" s="263"/>
      <c r="M95" s="264" t="s">
        <v>21</v>
      </c>
      <c r="N95" s="265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581</v>
      </c>
      <c r="AT95" s="25" t="s">
        <v>293</v>
      </c>
      <c r="AU95" s="25" t="s">
        <v>76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581</v>
      </c>
      <c r="BM95" s="25" t="s">
        <v>2458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494</v>
      </c>
      <c r="G96" s="216"/>
      <c r="H96" s="241">
        <v>60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76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56" t="s">
        <v>196</v>
      </c>
      <c r="D97" s="256" t="s">
        <v>293</v>
      </c>
      <c r="E97" s="257" t="s">
        <v>2459</v>
      </c>
      <c r="F97" s="258" t="s">
        <v>2460</v>
      </c>
      <c r="G97" s="259" t="s">
        <v>235</v>
      </c>
      <c r="H97" s="260">
        <v>65</v>
      </c>
      <c r="I97" s="261"/>
      <c r="J97" s="262">
        <f>ROUND(I97*H97,2)</f>
        <v>0</v>
      </c>
      <c r="K97" s="258" t="s">
        <v>21</v>
      </c>
      <c r="L97" s="263"/>
      <c r="M97" s="264" t="s">
        <v>21</v>
      </c>
      <c r="N97" s="265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581</v>
      </c>
      <c r="AT97" s="25" t="s">
        <v>293</v>
      </c>
      <c r="AU97" s="25" t="s">
        <v>76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581</v>
      </c>
      <c r="BM97" s="25" t="s">
        <v>2461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517</v>
      </c>
      <c r="G98" s="216"/>
      <c r="H98" s="241">
        <v>65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76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56" t="s">
        <v>213</v>
      </c>
      <c r="D99" s="256" t="s">
        <v>293</v>
      </c>
      <c r="E99" s="257" t="s">
        <v>2462</v>
      </c>
      <c r="F99" s="258" t="s">
        <v>2463</v>
      </c>
      <c r="G99" s="259" t="s">
        <v>1755</v>
      </c>
      <c r="H99" s="260">
        <v>12</v>
      </c>
      <c r="I99" s="261"/>
      <c r="J99" s="262">
        <f>ROUND(I99*H99,2)</f>
        <v>0</v>
      </c>
      <c r="K99" s="258" t="s">
        <v>21</v>
      </c>
      <c r="L99" s="263"/>
      <c r="M99" s="264" t="s">
        <v>21</v>
      </c>
      <c r="N99" s="265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581</v>
      </c>
      <c r="AT99" s="25" t="s">
        <v>293</v>
      </c>
      <c r="AU99" s="25" t="s">
        <v>76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581</v>
      </c>
      <c r="BM99" s="25" t="s">
        <v>2464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251</v>
      </c>
      <c r="G100" s="216"/>
      <c r="H100" s="241">
        <v>12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76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56" t="s">
        <v>218</v>
      </c>
      <c r="D101" s="256" t="s">
        <v>293</v>
      </c>
      <c r="E101" s="257" t="s">
        <v>2465</v>
      </c>
      <c r="F101" s="258" t="s">
        <v>2466</v>
      </c>
      <c r="G101" s="259" t="s">
        <v>1755</v>
      </c>
      <c r="H101" s="260">
        <v>15</v>
      </c>
      <c r="I101" s="261"/>
      <c r="J101" s="262">
        <f>ROUND(I101*H101,2)</f>
        <v>0</v>
      </c>
      <c r="K101" s="258" t="s">
        <v>21</v>
      </c>
      <c r="L101" s="263"/>
      <c r="M101" s="264" t="s">
        <v>21</v>
      </c>
      <c r="N101" s="265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581</v>
      </c>
      <c r="AT101" s="25" t="s">
        <v>293</v>
      </c>
      <c r="AU101" s="25" t="s">
        <v>76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581</v>
      </c>
      <c r="BM101" s="25" t="s">
        <v>2467</v>
      </c>
    </row>
    <row r="102" spans="2:51" s="12" customFormat="1" ht="13.5">
      <c r="B102" s="215"/>
      <c r="C102" s="216"/>
      <c r="D102" s="229" t="s">
        <v>198</v>
      </c>
      <c r="E102" s="239" t="s">
        <v>21</v>
      </c>
      <c r="F102" s="240" t="s">
        <v>10</v>
      </c>
      <c r="G102" s="216"/>
      <c r="H102" s="241">
        <v>15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76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5" s="1" customFormat="1" ht="22.5" customHeight="1">
      <c r="B103" s="42"/>
      <c r="C103" s="256" t="s">
        <v>223</v>
      </c>
      <c r="D103" s="256" t="s">
        <v>293</v>
      </c>
      <c r="E103" s="257" t="s">
        <v>2468</v>
      </c>
      <c r="F103" s="258" t="s">
        <v>2469</v>
      </c>
      <c r="G103" s="259" t="s">
        <v>1755</v>
      </c>
      <c r="H103" s="260">
        <v>10</v>
      </c>
      <c r="I103" s="261"/>
      <c r="J103" s="262">
        <f>ROUND(I103*H103,2)</f>
        <v>0</v>
      </c>
      <c r="K103" s="258" t="s">
        <v>21</v>
      </c>
      <c r="L103" s="263"/>
      <c r="M103" s="264" t="s">
        <v>21</v>
      </c>
      <c r="N103" s="265" t="s">
        <v>40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25" t="s">
        <v>581</v>
      </c>
      <c r="AT103" s="25" t="s">
        <v>293</v>
      </c>
      <c r="AU103" s="25" t="s">
        <v>76</v>
      </c>
      <c r="AY103" s="25" t="s">
        <v>189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76</v>
      </c>
      <c r="BK103" s="214">
        <f>ROUND(I103*H103,2)</f>
        <v>0</v>
      </c>
      <c r="BL103" s="25" t="s">
        <v>581</v>
      </c>
      <c r="BM103" s="25" t="s">
        <v>2470</v>
      </c>
    </row>
    <row r="104" spans="2:51" s="12" customFormat="1" ht="13.5">
      <c r="B104" s="215"/>
      <c r="C104" s="216"/>
      <c r="D104" s="229" t="s">
        <v>198</v>
      </c>
      <c r="E104" s="239" t="s">
        <v>21</v>
      </c>
      <c r="F104" s="240" t="s">
        <v>240</v>
      </c>
      <c r="G104" s="216"/>
      <c r="H104" s="241">
        <v>10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76</v>
      </c>
      <c r="AV104" s="12" t="s">
        <v>80</v>
      </c>
      <c r="AW104" s="12" t="s">
        <v>33</v>
      </c>
      <c r="AX104" s="12" t="s">
        <v>76</v>
      </c>
      <c r="AY104" s="226" t="s">
        <v>189</v>
      </c>
    </row>
    <row r="105" spans="2:65" s="1" customFormat="1" ht="22.5" customHeight="1">
      <c r="B105" s="42"/>
      <c r="C105" s="256" t="s">
        <v>228</v>
      </c>
      <c r="D105" s="256" t="s">
        <v>293</v>
      </c>
      <c r="E105" s="257" t="s">
        <v>2471</v>
      </c>
      <c r="F105" s="258" t="s">
        <v>2472</v>
      </c>
      <c r="G105" s="259" t="s">
        <v>1755</v>
      </c>
      <c r="H105" s="260">
        <v>25</v>
      </c>
      <c r="I105" s="261"/>
      <c r="J105" s="262">
        <f>ROUND(I105*H105,2)</f>
        <v>0</v>
      </c>
      <c r="K105" s="258" t="s">
        <v>21</v>
      </c>
      <c r="L105" s="263"/>
      <c r="M105" s="264" t="s">
        <v>21</v>
      </c>
      <c r="N105" s="265" t="s">
        <v>40</v>
      </c>
      <c r="O105" s="43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25" t="s">
        <v>581</v>
      </c>
      <c r="AT105" s="25" t="s">
        <v>293</v>
      </c>
      <c r="AU105" s="25" t="s">
        <v>76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581</v>
      </c>
      <c r="BM105" s="25" t="s">
        <v>2473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318</v>
      </c>
      <c r="G106" s="216"/>
      <c r="H106" s="241">
        <v>25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76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56" t="s">
        <v>232</v>
      </c>
      <c r="D107" s="256" t="s">
        <v>293</v>
      </c>
      <c r="E107" s="257" t="s">
        <v>2474</v>
      </c>
      <c r="F107" s="258" t="s">
        <v>2475</v>
      </c>
      <c r="G107" s="259" t="s">
        <v>1755</v>
      </c>
      <c r="H107" s="260">
        <v>12</v>
      </c>
      <c r="I107" s="261"/>
      <c r="J107" s="262">
        <f>ROUND(I107*H107,2)</f>
        <v>0</v>
      </c>
      <c r="K107" s="258" t="s">
        <v>21</v>
      </c>
      <c r="L107" s="263"/>
      <c r="M107" s="264" t="s">
        <v>21</v>
      </c>
      <c r="N107" s="265" t="s">
        <v>40</v>
      </c>
      <c r="O107" s="43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25" t="s">
        <v>581</v>
      </c>
      <c r="AT107" s="25" t="s">
        <v>293</v>
      </c>
      <c r="AU107" s="25" t="s">
        <v>76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581</v>
      </c>
      <c r="BM107" s="25" t="s">
        <v>2476</v>
      </c>
    </row>
    <row r="108" spans="2:51" s="12" customFormat="1" ht="13.5">
      <c r="B108" s="215"/>
      <c r="C108" s="216"/>
      <c r="D108" s="229" t="s">
        <v>198</v>
      </c>
      <c r="E108" s="239" t="s">
        <v>21</v>
      </c>
      <c r="F108" s="240" t="s">
        <v>251</v>
      </c>
      <c r="G108" s="216"/>
      <c r="H108" s="241">
        <v>12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198</v>
      </c>
      <c r="AU108" s="226" t="s">
        <v>76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65" s="1" customFormat="1" ht="22.5" customHeight="1">
      <c r="B109" s="42"/>
      <c r="C109" s="256" t="s">
        <v>240</v>
      </c>
      <c r="D109" s="256" t="s">
        <v>293</v>
      </c>
      <c r="E109" s="257" t="s">
        <v>2477</v>
      </c>
      <c r="F109" s="258" t="s">
        <v>2478</v>
      </c>
      <c r="G109" s="259" t="s">
        <v>1755</v>
      </c>
      <c r="H109" s="260">
        <v>2</v>
      </c>
      <c r="I109" s="261"/>
      <c r="J109" s="262">
        <f>ROUND(I109*H109,2)</f>
        <v>0</v>
      </c>
      <c r="K109" s="258" t="s">
        <v>21</v>
      </c>
      <c r="L109" s="263"/>
      <c r="M109" s="264" t="s">
        <v>21</v>
      </c>
      <c r="N109" s="265" t="s">
        <v>40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25" t="s">
        <v>581</v>
      </c>
      <c r="AT109" s="25" t="s">
        <v>293</v>
      </c>
      <c r="AU109" s="25" t="s">
        <v>76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581</v>
      </c>
      <c r="BM109" s="25" t="s">
        <v>2479</v>
      </c>
    </row>
    <row r="110" spans="2:51" s="12" customFormat="1" ht="13.5">
      <c r="B110" s="215"/>
      <c r="C110" s="216"/>
      <c r="D110" s="229" t="s">
        <v>198</v>
      </c>
      <c r="E110" s="239" t="s">
        <v>21</v>
      </c>
      <c r="F110" s="240" t="s">
        <v>80</v>
      </c>
      <c r="G110" s="216"/>
      <c r="H110" s="241">
        <v>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76</v>
      </c>
      <c r="AV110" s="12" t="s">
        <v>80</v>
      </c>
      <c r="AW110" s="12" t="s">
        <v>33</v>
      </c>
      <c r="AX110" s="12" t="s">
        <v>76</v>
      </c>
      <c r="AY110" s="226" t="s">
        <v>189</v>
      </c>
    </row>
    <row r="111" spans="2:65" s="1" customFormat="1" ht="22.5" customHeight="1">
      <c r="B111" s="42"/>
      <c r="C111" s="256" t="s">
        <v>251</v>
      </c>
      <c r="D111" s="256" t="s">
        <v>293</v>
      </c>
      <c r="E111" s="257" t="s">
        <v>2480</v>
      </c>
      <c r="F111" s="258" t="s">
        <v>2481</v>
      </c>
      <c r="G111" s="259" t="s">
        <v>1755</v>
      </c>
      <c r="H111" s="260">
        <v>8</v>
      </c>
      <c r="I111" s="261"/>
      <c r="J111" s="262">
        <f>ROUND(I111*H111,2)</f>
        <v>0</v>
      </c>
      <c r="K111" s="258" t="s">
        <v>21</v>
      </c>
      <c r="L111" s="263"/>
      <c r="M111" s="264" t="s">
        <v>21</v>
      </c>
      <c r="N111" s="265" t="s">
        <v>40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581</v>
      </c>
      <c r="AT111" s="25" t="s">
        <v>293</v>
      </c>
      <c r="AU111" s="25" t="s">
        <v>76</v>
      </c>
      <c r="AY111" s="25" t="s">
        <v>189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76</v>
      </c>
      <c r="BK111" s="214">
        <f>ROUND(I111*H111,2)</f>
        <v>0</v>
      </c>
      <c r="BL111" s="25" t="s">
        <v>581</v>
      </c>
      <c r="BM111" s="25" t="s">
        <v>2482</v>
      </c>
    </row>
    <row r="112" spans="2:51" s="12" customFormat="1" ht="13.5">
      <c r="B112" s="215"/>
      <c r="C112" s="216"/>
      <c r="D112" s="229" t="s">
        <v>198</v>
      </c>
      <c r="E112" s="239" t="s">
        <v>21</v>
      </c>
      <c r="F112" s="240" t="s">
        <v>228</v>
      </c>
      <c r="G112" s="216"/>
      <c r="H112" s="241">
        <v>8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76</v>
      </c>
      <c r="AV112" s="12" t="s">
        <v>80</v>
      </c>
      <c r="AW112" s="12" t="s">
        <v>33</v>
      </c>
      <c r="AX112" s="12" t="s">
        <v>76</v>
      </c>
      <c r="AY112" s="226" t="s">
        <v>189</v>
      </c>
    </row>
    <row r="113" spans="2:65" s="1" customFormat="1" ht="22.5" customHeight="1">
      <c r="B113" s="42"/>
      <c r="C113" s="256" t="s">
        <v>245</v>
      </c>
      <c r="D113" s="256" t="s">
        <v>293</v>
      </c>
      <c r="E113" s="257" t="s">
        <v>2483</v>
      </c>
      <c r="F113" s="258" t="s">
        <v>2484</v>
      </c>
      <c r="G113" s="259" t="s">
        <v>1755</v>
      </c>
      <c r="H113" s="260">
        <v>4</v>
      </c>
      <c r="I113" s="261"/>
      <c r="J113" s="262">
        <f>ROUND(I113*H113,2)</f>
        <v>0</v>
      </c>
      <c r="K113" s="258" t="s">
        <v>21</v>
      </c>
      <c r="L113" s="263"/>
      <c r="M113" s="264" t="s">
        <v>21</v>
      </c>
      <c r="N113" s="265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581</v>
      </c>
      <c r="AT113" s="25" t="s">
        <v>293</v>
      </c>
      <c r="AU113" s="25" t="s">
        <v>76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581</v>
      </c>
      <c r="BM113" s="25" t="s">
        <v>2485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196</v>
      </c>
      <c r="G114" s="216"/>
      <c r="H114" s="241">
        <v>4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76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56" t="s">
        <v>262</v>
      </c>
      <c r="D115" s="256" t="s">
        <v>293</v>
      </c>
      <c r="E115" s="257" t="s">
        <v>2486</v>
      </c>
      <c r="F115" s="258" t="s">
        <v>2487</v>
      </c>
      <c r="G115" s="259" t="s">
        <v>2488</v>
      </c>
      <c r="H115" s="260">
        <v>1</v>
      </c>
      <c r="I115" s="261"/>
      <c r="J115" s="262">
        <f>ROUND(I115*H115,2)</f>
        <v>0</v>
      </c>
      <c r="K115" s="258" t="s">
        <v>21</v>
      </c>
      <c r="L115" s="263"/>
      <c r="M115" s="264" t="s">
        <v>21</v>
      </c>
      <c r="N115" s="265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581</v>
      </c>
      <c r="AT115" s="25" t="s">
        <v>293</v>
      </c>
      <c r="AU115" s="25" t="s">
        <v>76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581</v>
      </c>
      <c r="BM115" s="25" t="s">
        <v>2489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76</v>
      </c>
      <c r="G116" s="216"/>
      <c r="H116" s="241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76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56" t="s">
        <v>257</v>
      </c>
      <c r="D117" s="256" t="s">
        <v>293</v>
      </c>
      <c r="E117" s="257" t="s">
        <v>2490</v>
      </c>
      <c r="F117" s="258" t="s">
        <v>2491</v>
      </c>
      <c r="G117" s="259" t="s">
        <v>1755</v>
      </c>
      <c r="H117" s="260">
        <v>200</v>
      </c>
      <c r="I117" s="261"/>
      <c r="J117" s="262">
        <f>ROUND(I117*H117,2)</f>
        <v>0</v>
      </c>
      <c r="K117" s="258" t="s">
        <v>21</v>
      </c>
      <c r="L117" s="263"/>
      <c r="M117" s="264" t="s">
        <v>21</v>
      </c>
      <c r="N117" s="265" t="s">
        <v>40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581</v>
      </c>
      <c r="AT117" s="25" t="s">
        <v>293</v>
      </c>
      <c r="AU117" s="25" t="s">
        <v>76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581</v>
      </c>
      <c r="BM117" s="25" t="s">
        <v>2492</v>
      </c>
    </row>
    <row r="118" spans="2:51" s="12" customFormat="1" ht="13.5">
      <c r="B118" s="215"/>
      <c r="C118" s="216"/>
      <c r="D118" s="229" t="s">
        <v>198</v>
      </c>
      <c r="E118" s="239" t="s">
        <v>21</v>
      </c>
      <c r="F118" s="240" t="s">
        <v>1989</v>
      </c>
      <c r="G118" s="216"/>
      <c r="H118" s="241">
        <v>200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76</v>
      </c>
      <c r="AV118" s="12" t="s">
        <v>80</v>
      </c>
      <c r="AW118" s="12" t="s">
        <v>33</v>
      </c>
      <c r="AX118" s="12" t="s">
        <v>76</v>
      </c>
      <c r="AY118" s="226" t="s">
        <v>189</v>
      </c>
    </row>
    <row r="119" spans="2:65" s="1" customFormat="1" ht="22.5" customHeight="1">
      <c r="B119" s="42"/>
      <c r="C119" s="256" t="s">
        <v>10</v>
      </c>
      <c r="D119" s="256" t="s">
        <v>293</v>
      </c>
      <c r="E119" s="257" t="s">
        <v>2493</v>
      </c>
      <c r="F119" s="258" t="s">
        <v>2494</v>
      </c>
      <c r="G119" s="259" t="s">
        <v>1755</v>
      </c>
      <c r="H119" s="260">
        <v>1</v>
      </c>
      <c r="I119" s="261"/>
      <c r="J119" s="262">
        <f>ROUND(I119*H119,2)</f>
        <v>0</v>
      </c>
      <c r="K119" s="258" t="s">
        <v>21</v>
      </c>
      <c r="L119" s="263"/>
      <c r="M119" s="264" t="s">
        <v>21</v>
      </c>
      <c r="N119" s="265" t="s">
        <v>40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581</v>
      </c>
      <c r="AT119" s="25" t="s">
        <v>293</v>
      </c>
      <c r="AU119" s="25" t="s">
        <v>76</v>
      </c>
      <c r="AY119" s="25" t="s">
        <v>189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76</v>
      </c>
      <c r="BK119" s="214">
        <f>ROUND(I119*H119,2)</f>
        <v>0</v>
      </c>
      <c r="BL119" s="25" t="s">
        <v>581</v>
      </c>
      <c r="BM119" s="25" t="s">
        <v>2495</v>
      </c>
    </row>
    <row r="120" spans="2:51" s="12" customFormat="1" ht="13.5">
      <c r="B120" s="215"/>
      <c r="C120" s="216"/>
      <c r="D120" s="229" t="s">
        <v>198</v>
      </c>
      <c r="E120" s="239" t="s">
        <v>21</v>
      </c>
      <c r="F120" s="240" t="s">
        <v>76</v>
      </c>
      <c r="G120" s="216"/>
      <c r="H120" s="241">
        <v>1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76</v>
      </c>
      <c r="AV120" s="12" t="s">
        <v>80</v>
      </c>
      <c r="AW120" s="12" t="s">
        <v>33</v>
      </c>
      <c r="AX120" s="12" t="s">
        <v>76</v>
      </c>
      <c r="AY120" s="226" t="s">
        <v>189</v>
      </c>
    </row>
    <row r="121" spans="2:65" s="1" customFormat="1" ht="22.5" customHeight="1">
      <c r="B121" s="42"/>
      <c r="C121" s="256" t="s">
        <v>271</v>
      </c>
      <c r="D121" s="256" t="s">
        <v>293</v>
      </c>
      <c r="E121" s="257" t="s">
        <v>2496</v>
      </c>
      <c r="F121" s="258" t="s">
        <v>2497</v>
      </c>
      <c r="G121" s="259" t="s">
        <v>1755</v>
      </c>
      <c r="H121" s="260">
        <v>3</v>
      </c>
      <c r="I121" s="261"/>
      <c r="J121" s="262">
        <f>ROUND(I121*H121,2)</f>
        <v>0</v>
      </c>
      <c r="K121" s="258" t="s">
        <v>21</v>
      </c>
      <c r="L121" s="263"/>
      <c r="M121" s="264" t="s">
        <v>21</v>
      </c>
      <c r="N121" s="265" t="s">
        <v>40</v>
      </c>
      <c r="O121" s="43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25" t="s">
        <v>581</v>
      </c>
      <c r="AT121" s="25" t="s">
        <v>293</v>
      </c>
      <c r="AU121" s="25" t="s">
        <v>76</v>
      </c>
      <c r="AY121" s="25" t="s">
        <v>189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25" t="s">
        <v>76</v>
      </c>
      <c r="BK121" s="214">
        <f>ROUND(I121*H121,2)</f>
        <v>0</v>
      </c>
      <c r="BL121" s="25" t="s">
        <v>581</v>
      </c>
      <c r="BM121" s="25" t="s">
        <v>2498</v>
      </c>
    </row>
    <row r="122" spans="2:51" s="12" customFormat="1" ht="13.5">
      <c r="B122" s="215"/>
      <c r="C122" s="216"/>
      <c r="D122" s="217" t="s">
        <v>198</v>
      </c>
      <c r="E122" s="218" t="s">
        <v>21</v>
      </c>
      <c r="F122" s="219" t="s">
        <v>115</v>
      </c>
      <c r="G122" s="216"/>
      <c r="H122" s="220">
        <v>3</v>
      </c>
      <c r="I122" s="221"/>
      <c r="J122" s="216"/>
      <c r="K122" s="216"/>
      <c r="L122" s="222"/>
      <c r="M122" s="270"/>
      <c r="N122" s="271"/>
      <c r="O122" s="271"/>
      <c r="P122" s="271"/>
      <c r="Q122" s="271"/>
      <c r="R122" s="271"/>
      <c r="S122" s="271"/>
      <c r="T122" s="272"/>
      <c r="AT122" s="226" t="s">
        <v>198</v>
      </c>
      <c r="AU122" s="226" t="s">
        <v>76</v>
      </c>
      <c r="AV122" s="12" t="s">
        <v>80</v>
      </c>
      <c r="AW122" s="12" t="s">
        <v>33</v>
      </c>
      <c r="AX122" s="12" t="s">
        <v>76</v>
      </c>
      <c r="AY122" s="226" t="s">
        <v>189</v>
      </c>
    </row>
    <row r="123" spans="2:12" s="1" customFormat="1" ht="6.95" customHeight="1">
      <c r="B123" s="57"/>
      <c r="C123" s="58"/>
      <c r="D123" s="58"/>
      <c r="E123" s="58"/>
      <c r="F123" s="58"/>
      <c r="G123" s="58"/>
      <c r="H123" s="58"/>
      <c r="I123" s="149"/>
      <c r="J123" s="58"/>
      <c r="K123" s="58"/>
      <c r="L123" s="62"/>
    </row>
  </sheetData>
  <sheetProtection password="CC35" sheet="1" objects="1" scenarios="1" formatCells="0" formatColumns="0" formatRows="0" sort="0" autoFilter="0"/>
  <autoFilter ref="C88:K122"/>
  <mergeCells count="15">
    <mergeCell ref="E79:H79"/>
    <mergeCell ref="E77:H77"/>
    <mergeCell ref="E81:H81"/>
    <mergeCell ref="G1:H1"/>
    <mergeCell ref="L2:V2"/>
    <mergeCell ref="E49:H49"/>
    <mergeCell ref="E53:H53"/>
    <mergeCell ref="E51:H51"/>
    <mergeCell ref="E55:H55"/>
    <mergeCell ref="E75:H7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16" t="s">
        <v>680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38" t="s">
        <v>583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8" t="s">
        <v>2499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22. 3. 2018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24</v>
      </c>
      <c r="F17" s="43"/>
      <c r="G17" s="43"/>
      <c r="H17" s="43"/>
      <c r="I17" s="129" t="s">
        <v>29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24</v>
      </c>
      <c r="F23" s="43"/>
      <c r="G23" s="43"/>
      <c r="H23" s="43"/>
      <c r="I23" s="129" t="s">
        <v>29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80" t="s">
        <v>21</v>
      </c>
      <c r="F26" s="380"/>
      <c r="G26" s="380"/>
      <c r="H26" s="38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35</v>
      </c>
      <c r="E29" s="43"/>
      <c r="F29" s="43"/>
      <c r="G29" s="43"/>
      <c r="H29" s="43"/>
      <c r="I29" s="128"/>
      <c r="J29" s="138">
        <f>ROUND(J92,2)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37</v>
      </c>
      <c r="G31" s="43"/>
      <c r="H31" s="43"/>
      <c r="I31" s="139" t="s">
        <v>36</v>
      </c>
      <c r="J31" s="47" t="s">
        <v>38</v>
      </c>
      <c r="K31" s="46"/>
    </row>
    <row r="32" spans="2:11" s="1" customFormat="1" ht="14.45" customHeight="1">
      <c r="B32" s="42"/>
      <c r="C32" s="43"/>
      <c r="D32" s="50" t="s">
        <v>39</v>
      </c>
      <c r="E32" s="50" t="s">
        <v>40</v>
      </c>
      <c r="F32" s="140">
        <f>ROUND(SUM(BE92:BE446),2)</f>
        <v>0</v>
      </c>
      <c r="G32" s="43"/>
      <c r="H32" s="43"/>
      <c r="I32" s="141">
        <v>0.21</v>
      </c>
      <c r="J32" s="140">
        <f>ROUND(ROUND((SUM(BE92:BE446)),2)*I32,2)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41</v>
      </c>
      <c r="F33" s="140">
        <f>ROUND(SUM(BF92:BF446),2)</f>
        <v>0</v>
      </c>
      <c r="G33" s="43"/>
      <c r="H33" s="43"/>
      <c r="I33" s="141">
        <v>0.15</v>
      </c>
      <c r="J33" s="140">
        <f>ROUND(ROUND((SUM(BF92:BF446)),2)*I33,2)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42</v>
      </c>
      <c r="F34" s="140">
        <f>ROUND(SUM(BG92:BG446),2)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43</v>
      </c>
      <c r="F35" s="140">
        <f>ROUND(SUM(BH92:BH446),2)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40">
        <f>ROUND(SUM(BI92:BI446),2)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45</v>
      </c>
      <c r="E38" s="80"/>
      <c r="F38" s="80"/>
      <c r="G38" s="144" t="s">
        <v>46</v>
      </c>
      <c r="H38" s="145" t="s">
        <v>47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157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16" t="str">
        <f>E7</f>
        <v>IVC v Jablunkově</v>
      </c>
      <c r="F47" s="417"/>
      <c r="G47" s="417"/>
      <c r="H47" s="417"/>
      <c r="I47" s="128"/>
      <c r="J47" s="43"/>
      <c r="K47" s="46"/>
    </row>
    <row r="48" spans="2:11" ht="13.5">
      <c r="B48" s="29"/>
      <c r="C48" s="38" t="s">
        <v>155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16" t="s">
        <v>680</v>
      </c>
      <c r="F49" s="419"/>
      <c r="G49" s="419"/>
      <c r="H49" s="419"/>
      <c r="I49" s="128"/>
      <c r="J49" s="43"/>
      <c r="K49" s="46"/>
    </row>
    <row r="50" spans="2:11" s="1" customFormat="1" ht="14.45" customHeight="1">
      <c r="B50" s="42"/>
      <c r="C50" s="38" t="s">
        <v>583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8" t="str">
        <f>E11</f>
        <v>D.1.2 - Stavebně konstrukční část</v>
      </c>
      <c r="F51" s="419"/>
      <c r="G51" s="419"/>
      <c r="H51" s="41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22. 3. 2018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158</v>
      </c>
      <c r="D58" s="142"/>
      <c r="E58" s="142"/>
      <c r="F58" s="142"/>
      <c r="G58" s="142"/>
      <c r="H58" s="142"/>
      <c r="I58" s="155"/>
      <c r="J58" s="156" t="s">
        <v>159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160</v>
      </c>
      <c r="D60" s="43"/>
      <c r="E60" s="43"/>
      <c r="F60" s="43"/>
      <c r="G60" s="43"/>
      <c r="H60" s="43"/>
      <c r="I60" s="128"/>
      <c r="J60" s="138">
        <f>J92</f>
        <v>0</v>
      </c>
      <c r="K60" s="46"/>
      <c r="AU60" s="25" t="s">
        <v>161</v>
      </c>
    </row>
    <row r="61" spans="2:11" s="8" customFormat="1" ht="24.95" customHeight="1">
      <c r="B61" s="159"/>
      <c r="C61" s="160"/>
      <c r="D61" s="161" t="s">
        <v>162</v>
      </c>
      <c r="E61" s="162"/>
      <c r="F61" s="162"/>
      <c r="G61" s="162"/>
      <c r="H61" s="162"/>
      <c r="I61" s="163"/>
      <c r="J61" s="164">
        <f>J93</f>
        <v>0</v>
      </c>
      <c r="K61" s="165"/>
    </row>
    <row r="62" spans="2:11" s="9" customFormat="1" ht="19.9" customHeight="1">
      <c r="B62" s="166"/>
      <c r="C62" s="167"/>
      <c r="D62" s="168" t="s">
        <v>164</v>
      </c>
      <c r="E62" s="169"/>
      <c r="F62" s="169"/>
      <c r="G62" s="169"/>
      <c r="H62" s="169"/>
      <c r="I62" s="170"/>
      <c r="J62" s="171">
        <f>J94</f>
        <v>0</v>
      </c>
      <c r="K62" s="172"/>
    </row>
    <row r="63" spans="2:11" s="9" customFormat="1" ht="19.9" customHeight="1">
      <c r="B63" s="166"/>
      <c r="C63" s="167"/>
      <c r="D63" s="168" t="s">
        <v>682</v>
      </c>
      <c r="E63" s="169"/>
      <c r="F63" s="169"/>
      <c r="G63" s="169"/>
      <c r="H63" s="169"/>
      <c r="I63" s="170"/>
      <c r="J63" s="171">
        <f>J127</f>
        <v>0</v>
      </c>
      <c r="K63" s="172"/>
    </row>
    <row r="64" spans="2:11" s="9" customFormat="1" ht="19.9" customHeight="1">
      <c r="B64" s="166"/>
      <c r="C64" s="167"/>
      <c r="D64" s="168" t="s">
        <v>2500</v>
      </c>
      <c r="E64" s="169"/>
      <c r="F64" s="169"/>
      <c r="G64" s="169"/>
      <c r="H64" s="169"/>
      <c r="I64" s="170"/>
      <c r="J64" s="171">
        <f>J140</f>
        <v>0</v>
      </c>
      <c r="K64" s="172"/>
    </row>
    <row r="65" spans="2:11" s="9" customFormat="1" ht="19.9" customHeight="1">
      <c r="B65" s="166"/>
      <c r="C65" s="167"/>
      <c r="D65" s="168" t="s">
        <v>166</v>
      </c>
      <c r="E65" s="169"/>
      <c r="F65" s="169"/>
      <c r="G65" s="169"/>
      <c r="H65" s="169"/>
      <c r="I65" s="170"/>
      <c r="J65" s="171">
        <f>J260</f>
        <v>0</v>
      </c>
      <c r="K65" s="172"/>
    </row>
    <row r="66" spans="2:11" s="9" customFormat="1" ht="14.85" customHeight="1">
      <c r="B66" s="166"/>
      <c r="C66" s="167"/>
      <c r="D66" s="168" t="s">
        <v>2501</v>
      </c>
      <c r="E66" s="169"/>
      <c r="F66" s="169"/>
      <c r="G66" s="169"/>
      <c r="H66" s="169"/>
      <c r="I66" s="170"/>
      <c r="J66" s="171">
        <f>J261</f>
        <v>0</v>
      </c>
      <c r="K66" s="172"/>
    </row>
    <row r="67" spans="2:11" s="9" customFormat="1" ht="19.9" customHeight="1">
      <c r="B67" s="166"/>
      <c r="C67" s="167"/>
      <c r="D67" s="168" t="s">
        <v>171</v>
      </c>
      <c r="E67" s="169"/>
      <c r="F67" s="169"/>
      <c r="G67" s="169"/>
      <c r="H67" s="169"/>
      <c r="I67" s="170"/>
      <c r="J67" s="171">
        <f>J434</f>
        <v>0</v>
      </c>
      <c r="K67" s="172"/>
    </row>
    <row r="68" spans="2:11" s="8" customFormat="1" ht="24.95" customHeight="1">
      <c r="B68" s="159"/>
      <c r="C68" s="160"/>
      <c r="D68" s="161" t="s">
        <v>690</v>
      </c>
      <c r="E68" s="162"/>
      <c r="F68" s="162"/>
      <c r="G68" s="162"/>
      <c r="H68" s="162"/>
      <c r="I68" s="163"/>
      <c r="J68" s="164">
        <f>J436</f>
        <v>0</v>
      </c>
      <c r="K68" s="165"/>
    </row>
    <row r="69" spans="2:11" s="9" customFormat="1" ht="19.9" customHeight="1">
      <c r="B69" s="166"/>
      <c r="C69" s="167"/>
      <c r="D69" s="168" t="s">
        <v>2502</v>
      </c>
      <c r="E69" s="169"/>
      <c r="F69" s="169"/>
      <c r="G69" s="169"/>
      <c r="H69" s="169"/>
      <c r="I69" s="170"/>
      <c r="J69" s="171">
        <f>J437</f>
        <v>0</v>
      </c>
      <c r="K69" s="172"/>
    </row>
    <row r="70" spans="2:11" s="8" customFormat="1" ht="24.95" customHeight="1">
      <c r="B70" s="159"/>
      <c r="C70" s="160"/>
      <c r="D70" s="161" t="s">
        <v>2503</v>
      </c>
      <c r="E70" s="162"/>
      <c r="F70" s="162"/>
      <c r="G70" s="162"/>
      <c r="H70" s="162"/>
      <c r="I70" s="163"/>
      <c r="J70" s="164">
        <f>J442</f>
        <v>0</v>
      </c>
      <c r="K70" s="165"/>
    </row>
    <row r="71" spans="2:11" s="1" customFormat="1" ht="21.75" customHeight="1">
      <c r="B71" s="42"/>
      <c r="C71" s="43"/>
      <c r="D71" s="43"/>
      <c r="E71" s="43"/>
      <c r="F71" s="43"/>
      <c r="G71" s="43"/>
      <c r="H71" s="43"/>
      <c r="I71" s="128"/>
      <c r="J71" s="43"/>
      <c r="K71" s="46"/>
    </row>
    <row r="72" spans="2:11" s="1" customFormat="1" ht="6.95" customHeight="1">
      <c r="B72" s="57"/>
      <c r="C72" s="58"/>
      <c r="D72" s="58"/>
      <c r="E72" s="58"/>
      <c r="F72" s="58"/>
      <c r="G72" s="58"/>
      <c r="H72" s="58"/>
      <c r="I72" s="149"/>
      <c r="J72" s="58"/>
      <c r="K72" s="59"/>
    </row>
    <row r="76" spans="2:12" s="1" customFormat="1" ht="6.95" customHeight="1">
      <c r="B76" s="60"/>
      <c r="C76" s="61"/>
      <c r="D76" s="61"/>
      <c r="E76" s="61"/>
      <c r="F76" s="61"/>
      <c r="G76" s="61"/>
      <c r="H76" s="61"/>
      <c r="I76" s="152"/>
      <c r="J76" s="61"/>
      <c r="K76" s="61"/>
      <c r="L76" s="62"/>
    </row>
    <row r="77" spans="2:12" s="1" customFormat="1" ht="36.95" customHeight="1">
      <c r="B77" s="42"/>
      <c r="C77" s="63" t="s">
        <v>173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6.95" customHeight="1">
      <c r="B78" s="42"/>
      <c r="C78" s="64"/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14.45" customHeight="1">
      <c r="B79" s="42"/>
      <c r="C79" s="66" t="s">
        <v>18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2.5" customHeight="1">
      <c r="B80" s="42"/>
      <c r="C80" s="64"/>
      <c r="D80" s="64"/>
      <c r="E80" s="420" t="str">
        <f>E7</f>
        <v>IVC v Jablunkově</v>
      </c>
      <c r="F80" s="421"/>
      <c r="G80" s="421"/>
      <c r="H80" s="421"/>
      <c r="I80" s="173"/>
      <c r="J80" s="64"/>
      <c r="K80" s="64"/>
      <c r="L80" s="62"/>
    </row>
    <row r="81" spans="2:12" ht="13.5">
      <c r="B81" s="29"/>
      <c r="C81" s="66" t="s">
        <v>155</v>
      </c>
      <c r="D81" s="273"/>
      <c r="E81" s="273"/>
      <c r="F81" s="273"/>
      <c r="G81" s="273"/>
      <c r="H81" s="273"/>
      <c r="J81" s="273"/>
      <c r="K81" s="273"/>
      <c r="L81" s="274"/>
    </row>
    <row r="82" spans="2:12" s="1" customFormat="1" ht="22.5" customHeight="1">
      <c r="B82" s="42"/>
      <c r="C82" s="64"/>
      <c r="D82" s="64"/>
      <c r="E82" s="420" t="s">
        <v>680</v>
      </c>
      <c r="F82" s="422"/>
      <c r="G82" s="422"/>
      <c r="H82" s="422"/>
      <c r="I82" s="173"/>
      <c r="J82" s="64"/>
      <c r="K82" s="64"/>
      <c r="L82" s="62"/>
    </row>
    <row r="83" spans="2:12" s="1" customFormat="1" ht="14.45" customHeight="1">
      <c r="B83" s="42"/>
      <c r="C83" s="66" t="s">
        <v>583</v>
      </c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23.25" customHeight="1">
      <c r="B84" s="42"/>
      <c r="C84" s="64"/>
      <c r="D84" s="64"/>
      <c r="E84" s="391" t="str">
        <f>E11</f>
        <v>D.1.2 - Stavebně konstrukční část</v>
      </c>
      <c r="F84" s="422"/>
      <c r="G84" s="422"/>
      <c r="H84" s="422"/>
      <c r="I84" s="173"/>
      <c r="J84" s="64"/>
      <c r="K84" s="64"/>
      <c r="L84" s="62"/>
    </row>
    <row r="85" spans="2:12" s="1" customFormat="1" ht="6.9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12" s="1" customFormat="1" ht="18" customHeight="1">
      <c r="B86" s="42"/>
      <c r="C86" s="66" t="s">
        <v>23</v>
      </c>
      <c r="D86" s="64"/>
      <c r="E86" s="64"/>
      <c r="F86" s="174" t="str">
        <f>F14</f>
        <v xml:space="preserve"> </v>
      </c>
      <c r="G86" s="64"/>
      <c r="H86" s="64"/>
      <c r="I86" s="175" t="s">
        <v>25</v>
      </c>
      <c r="J86" s="74" t="str">
        <f>IF(J14="","",J14)</f>
        <v>22. 3. 2018</v>
      </c>
      <c r="K86" s="64"/>
      <c r="L86" s="62"/>
    </row>
    <row r="87" spans="2:12" s="1" customFormat="1" ht="6.95" customHeight="1">
      <c r="B87" s="42"/>
      <c r="C87" s="64"/>
      <c r="D87" s="64"/>
      <c r="E87" s="64"/>
      <c r="F87" s="64"/>
      <c r="G87" s="64"/>
      <c r="H87" s="64"/>
      <c r="I87" s="173"/>
      <c r="J87" s="64"/>
      <c r="K87" s="64"/>
      <c r="L87" s="62"/>
    </row>
    <row r="88" spans="2:12" s="1" customFormat="1" ht="13.5">
      <c r="B88" s="42"/>
      <c r="C88" s="66" t="s">
        <v>27</v>
      </c>
      <c r="D88" s="64"/>
      <c r="E88" s="64"/>
      <c r="F88" s="174" t="str">
        <f>E17</f>
        <v xml:space="preserve"> </v>
      </c>
      <c r="G88" s="64"/>
      <c r="H88" s="64"/>
      <c r="I88" s="175" t="s">
        <v>32</v>
      </c>
      <c r="J88" s="174" t="str">
        <f>E23</f>
        <v xml:space="preserve"> </v>
      </c>
      <c r="K88" s="64"/>
      <c r="L88" s="62"/>
    </row>
    <row r="89" spans="2:12" s="1" customFormat="1" ht="14.45" customHeight="1">
      <c r="B89" s="42"/>
      <c r="C89" s="66" t="s">
        <v>30</v>
      </c>
      <c r="D89" s="64"/>
      <c r="E89" s="64"/>
      <c r="F89" s="174" t="str">
        <f>IF(E20="","",E20)</f>
        <v/>
      </c>
      <c r="G89" s="64"/>
      <c r="H89" s="64"/>
      <c r="I89" s="173"/>
      <c r="J89" s="64"/>
      <c r="K89" s="64"/>
      <c r="L89" s="62"/>
    </row>
    <row r="90" spans="2:12" s="1" customFormat="1" ht="10.35" customHeight="1">
      <c r="B90" s="42"/>
      <c r="C90" s="64"/>
      <c r="D90" s="64"/>
      <c r="E90" s="64"/>
      <c r="F90" s="64"/>
      <c r="G90" s="64"/>
      <c r="H90" s="64"/>
      <c r="I90" s="173"/>
      <c r="J90" s="64"/>
      <c r="K90" s="64"/>
      <c r="L90" s="62"/>
    </row>
    <row r="91" spans="2:20" s="10" customFormat="1" ht="29.25" customHeight="1">
      <c r="B91" s="176"/>
      <c r="C91" s="177" t="s">
        <v>174</v>
      </c>
      <c r="D91" s="178" t="s">
        <v>54</v>
      </c>
      <c r="E91" s="178" t="s">
        <v>50</v>
      </c>
      <c r="F91" s="178" t="s">
        <v>175</v>
      </c>
      <c r="G91" s="178" t="s">
        <v>176</v>
      </c>
      <c r="H91" s="178" t="s">
        <v>177</v>
      </c>
      <c r="I91" s="179" t="s">
        <v>178</v>
      </c>
      <c r="J91" s="178" t="s">
        <v>159</v>
      </c>
      <c r="K91" s="180" t="s">
        <v>179</v>
      </c>
      <c r="L91" s="181"/>
      <c r="M91" s="82" t="s">
        <v>180</v>
      </c>
      <c r="N91" s="83" t="s">
        <v>39</v>
      </c>
      <c r="O91" s="83" t="s">
        <v>181</v>
      </c>
      <c r="P91" s="83" t="s">
        <v>182</v>
      </c>
      <c r="Q91" s="83" t="s">
        <v>183</v>
      </c>
      <c r="R91" s="83" t="s">
        <v>184</v>
      </c>
      <c r="S91" s="83" t="s">
        <v>185</v>
      </c>
      <c r="T91" s="84" t="s">
        <v>186</v>
      </c>
    </row>
    <row r="92" spans="2:63" s="1" customFormat="1" ht="29.25" customHeight="1">
      <c r="B92" s="42"/>
      <c r="C92" s="88" t="s">
        <v>160</v>
      </c>
      <c r="D92" s="64"/>
      <c r="E92" s="64"/>
      <c r="F92" s="64"/>
      <c r="G92" s="64"/>
      <c r="H92" s="64"/>
      <c r="I92" s="173"/>
      <c r="J92" s="182">
        <f>BK92</f>
        <v>0</v>
      </c>
      <c r="K92" s="64"/>
      <c r="L92" s="62"/>
      <c r="M92" s="85"/>
      <c r="N92" s="86"/>
      <c r="O92" s="86"/>
      <c r="P92" s="183">
        <f>P93+P436+P442</f>
        <v>0</v>
      </c>
      <c r="Q92" s="86"/>
      <c r="R92" s="183">
        <f>R93+R436+R442</f>
        <v>1318.1511408999997</v>
      </c>
      <c r="S92" s="86"/>
      <c r="T92" s="184">
        <f>T93+T436+T442</f>
        <v>0</v>
      </c>
      <c r="AT92" s="25" t="s">
        <v>68</v>
      </c>
      <c r="AU92" s="25" t="s">
        <v>161</v>
      </c>
      <c r="BK92" s="185">
        <f>BK93+BK436+BK442</f>
        <v>0</v>
      </c>
    </row>
    <row r="93" spans="2:63" s="11" customFormat="1" ht="37.35" customHeight="1">
      <c r="B93" s="186"/>
      <c r="C93" s="187"/>
      <c r="D93" s="188" t="s">
        <v>68</v>
      </c>
      <c r="E93" s="189" t="s">
        <v>187</v>
      </c>
      <c r="F93" s="189" t="s">
        <v>188</v>
      </c>
      <c r="G93" s="187"/>
      <c r="H93" s="187"/>
      <c r="I93" s="190"/>
      <c r="J93" s="191">
        <f>BK93</f>
        <v>0</v>
      </c>
      <c r="K93" s="187"/>
      <c r="L93" s="192"/>
      <c r="M93" s="193"/>
      <c r="N93" s="194"/>
      <c r="O93" s="194"/>
      <c r="P93" s="195">
        <f>P94+P127+P140+P260+P434</f>
        <v>0</v>
      </c>
      <c r="Q93" s="194"/>
      <c r="R93" s="195">
        <f>R94+R127+R140+R260+R434</f>
        <v>1314.8471280999997</v>
      </c>
      <c r="S93" s="194"/>
      <c r="T93" s="196">
        <f>T94+T127+T140+T260+T434</f>
        <v>0</v>
      </c>
      <c r="AR93" s="197" t="s">
        <v>76</v>
      </c>
      <c r="AT93" s="198" t="s">
        <v>68</v>
      </c>
      <c r="AU93" s="198" t="s">
        <v>69</v>
      </c>
      <c r="AY93" s="197" t="s">
        <v>189</v>
      </c>
      <c r="BK93" s="199">
        <f>BK94+BK127+BK140+BK260+BK434</f>
        <v>0</v>
      </c>
    </row>
    <row r="94" spans="2:63" s="11" customFormat="1" ht="19.9" customHeight="1">
      <c r="B94" s="186"/>
      <c r="C94" s="187"/>
      <c r="D94" s="200" t="s">
        <v>68</v>
      </c>
      <c r="E94" s="201" t="s">
        <v>80</v>
      </c>
      <c r="F94" s="201" t="s">
        <v>348</v>
      </c>
      <c r="G94" s="187"/>
      <c r="H94" s="187"/>
      <c r="I94" s="190"/>
      <c r="J94" s="202">
        <f>BK94</f>
        <v>0</v>
      </c>
      <c r="K94" s="187"/>
      <c r="L94" s="192"/>
      <c r="M94" s="193"/>
      <c r="N94" s="194"/>
      <c r="O94" s="194"/>
      <c r="P94" s="195">
        <f>SUM(P95:P126)</f>
        <v>0</v>
      </c>
      <c r="Q94" s="194"/>
      <c r="R94" s="195">
        <f>SUM(R95:R126)</f>
        <v>700.6216274899999</v>
      </c>
      <c r="S94" s="194"/>
      <c r="T94" s="196">
        <f>SUM(T95:T126)</f>
        <v>0</v>
      </c>
      <c r="AR94" s="197" t="s">
        <v>76</v>
      </c>
      <c r="AT94" s="198" t="s">
        <v>68</v>
      </c>
      <c r="AU94" s="198" t="s">
        <v>76</v>
      </c>
      <c r="AY94" s="197" t="s">
        <v>189</v>
      </c>
      <c r="BK94" s="199">
        <f>SUM(BK95:BK126)</f>
        <v>0</v>
      </c>
    </row>
    <row r="95" spans="2:65" s="1" customFormat="1" ht="22.5" customHeight="1">
      <c r="B95" s="42"/>
      <c r="C95" s="203" t="s">
        <v>76</v>
      </c>
      <c r="D95" s="203" t="s">
        <v>191</v>
      </c>
      <c r="E95" s="204" t="s">
        <v>2504</v>
      </c>
      <c r="F95" s="205" t="s">
        <v>2505</v>
      </c>
      <c r="G95" s="206" t="s">
        <v>248</v>
      </c>
      <c r="H95" s="207">
        <v>65.19</v>
      </c>
      <c r="I95" s="208"/>
      <c r="J95" s="209">
        <f>ROUND(I95*H95,2)</f>
        <v>0</v>
      </c>
      <c r="K95" s="205" t="s">
        <v>195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2.16</v>
      </c>
      <c r="R95" s="212">
        <f>Q95*H95</f>
        <v>140.81040000000002</v>
      </c>
      <c r="S95" s="212">
        <v>0</v>
      </c>
      <c r="T95" s="213">
        <f>S95*H95</f>
        <v>0</v>
      </c>
      <c r="AR95" s="25" t="s">
        <v>196</v>
      </c>
      <c r="AT95" s="25" t="s">
        <v>191</v>
      </c>
      <c r="AU95" s="25" t="s">
        <v>80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196</v>
      </c>
      <c r="BM95" s="25" t="s">
        <v>2506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2507</v>
      </c>
      <c r="G96" s="216"/>
      <c r="H96" s="241">
        <v>65.19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80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80</v>
      </c>
      <c r="D97" s="203" t="s">
        <v>191</v>
      </c>
      <c r="E97" s="204" t="s">
        <v>780</v>
      </c>
      <c r="F97" s="205" t="s">
        <v>781</v>
      </c>
      <c r="G97" s="206" t="s">
        <v>248</v>
      </c>
      <c r="H97" s="207">
        <v>65.19</v>
      </c>
      <c r="I97" s="208"/>
      <c r="J97" s="209">
        <f>ROUND(I97*H97,2)</f>
        <v>0</v>
      </c>
      <c r="K97" s="205" t="s">
        <v>195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2.45329</v>
      </c>
      <c r="R97" s="212">
        <f>Q97*H97</f>
        <v>159.92997509999998</v>
      </c>
      <c r="S97" s="212">
        <v>0</v>
      </c>
      <c r="T97" s="213">
        <f>S97*H97</f>
        <v>0</v>
      </c>
      <c r="AR97" s="25" t="s">
        <v>196</v>
      </c>
      <c r="AT97" s="25" t="s">
        <v>191</v>
      </c>
      <c r="AU97" s="25" t="s">
        <v>80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196</v>
      </c>
      <c r="BM97" s="25" t="s">
        <v>2508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2507</v>
      </c>
      <c r="G98" s="216"/>
      <c r="H98" s="241">
        <v>65.19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80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115</v>
      </c>
      <c r="D99" s="203" t="s">
        <v>191</v>
      </c>
      <c r="E99" s="204" t="s">
        <v>2509</v>
      </c>
      <c r="F99" s="205" t="s">
        <v>2510</v>
      </c>
      <c r="G99" s="206" t="s">
        <v>194</v>
      </c>
      <c r="H99" s="207">
        <v>15.315</v>
      </c>
      <c r="I99" s="208"/>
      <c r="J99" s="209">
        <f>ROUND(I99*H99,2)</f>
        <v>0</v>
      </c>
      <c r="K99" s="205" t="s">
        <v>21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0.00103</v>
      </c>
      <c r="R99" s="212">
        <f>Q99*H99</f>
        <v>0.015774450000000002</v>
      </c>
      <c r="S99" s="212">
        <v>0</v>
      </c>
      <c r="T99" s="213">
        <f>S99*H99</f>
        <v>0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2511</v>
      </c>
    </row>
    <row r="100" spans="2:51" s="12" customFormat="1" ht="13.5">
      <c r="B100" s="215"/>
      <c r="C100" s="216"/>
      <c r="D100" s="217" t="s">
        <v>198</v>
      </c>
      <c r="E100" s="218" t="s">
        <v>21</v>
      </c>
      <c r="F100" s="219" t="s">
        <v>2512</v>
      </c>
      <c r="G100" s="216"/>
      <c r="H100" s="220">
        <v>13.2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69</v>
      </c>
      <c r="AY100" s="226" t="s">
        <v>189</v>
      </c>
    </row>
    <row r="101" spans="2:51" s="12" customFormat="1" ht="13.5">
      <c r="B101" s="215"/>
      <c r="C101" s="216"/>
      <c r="D101" s="217" t="s">
        <v>198</v>
      </c>
      <c r="E101" s="218" t="s">
        <v>21</v>
      </c>
      <c r="F101" s="219" t="s">
        <v>2513</v>
      </c>
      <c r="G101" s="216"/>
      <c r="H101" s="220">
        <v>2.115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198</v>
      </c>
      <c r="AU101" s="226" t="s">
        <v>80</v>
      </c>
      <c r="AV101" s="12" t="s">
        <v>80</v>
      </c>
      <c r="AW101" s="12" t="s">
        <v>33</v>
      </c>
      <c r="AX101" s="12" t="s">
        <v>69</v>
      </c>
      <c r="AY101" s="226" t="s">
        <v>189</v>
      </c>
    </row>
    <row r="102" spans="2:51" s="13" customFormat="1" ht="13.5">
      <c r="B102" s="227"/>
      <c r="C102" s="228"/>
      <c r="D102" s="217" t="s">
        <v>198</v>
      </c>
      <c r="E102" s="242" t="s">
        <v>21</v>
      </c>
      <c r="F102" s="243" t="s">
        <v>200</v>
      </c>
      <c r="G102" s="228"/>
      <c r="H102" s="244">
        <v>15.315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198</v>
      </c>
      <c r="AU102" s="238" t="s">
        <v>80</v>
      </c>
      <c r="AV102" s="13" t="s">
        <v>115</v>
      </c>
      <c r="AW102" s="13" t="s">
        <v>33</v>
      </c>
      <c r="AX102" s="13" t="s">
        <v>69</v>
      </c>
      <c r="AY102" s="238" t="s">
        <v>189</v>
      </c>
    </row>
    <row r="103" spans="2:51" s="14" customFormat="1" ht="13.5">
      <c r="B103" s="245"/>
      <c r="C103" s="246"/>
      <c r="D103" s="229" t="s">
        <v>198</v>
      </c>
      <c r="E103" s="247" t="s">
        <v>21</v>
      </c>
      <c r="F103" s="248" t="s">
        <v>239</v>
      </c>
      <c r="G103" s="246"/>
      <c r="H103" s="249">
        <v>15.315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AT103" s="255" t="s">
        <v>198</v>
      </c>
      <c r="AU103" s="255" t="s">
        <v>80</v>
      </c>
      <c r="AV103" s="14" t="s">
        <v>196</v>
      </c>
      <c r="AW103" s="14" t="s">
        <v>33</v>
      </c>
      <c r="AX103" s="14" t="s">
        <v>76</v>
      </c>
      <c r="AY103" s="255" t="s">
        <v>189</v>
      </c>
    </row>
    <row r="104" spans="2:65" s="1" customFormat="1" ht="22.5" customHeight="1">
      <c r="B104" s="42"/>
      <c r="C104" s="203" t="s">
        <v>196</v>
      </c>
      <c r="D104" s="203" t="s">
        <v>191</v>
      </c>
      <c r="E104" s="204" t="s">
        <v>2514</v>
      </c>
      <c r="F104" s="205" t="s">
        <v>2515</v>
      </c>
      <c r="G104" s="206" t="s">
        <v>194</v>
      </c>
      <c r="H104" s="207">
        <v>15.315</v>
      </c>
      <c r="I104" s="208"/>
      <c r="J104" s="209">
        <f>ROUND(I104*H104,2)</f>
        <v>0</v>
      </c>
      <c r="K104" s="205" t="s">
        <v>21</v>
      </c>
      <c r="L104" s="62"/>
      <c r="M104" s="210" t="s">
        <v>21</v>
      </c>
      <c r="N104" s="211" t="s">
        <v>40</v>
      </c>
      <c r="O104" s="4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5" t="s">
        <v>196</v>
      </c>
      <c r="AT104" s="25" t="s">
        <v>191</v>
      </c>
      <c r="AU104" s="25" t="s">
        <v>80</v>
      </c>
      <c r="AY104" s="25" t="s">
        <v>189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76</v>
      </c>
      <c r="BK104" s="214">
        <f>ROUND(I104*H104,2)</f>
        <v>0</v>
      </c>
      <c r="BL104" s="25" t="s">
        <v>196</v>
      </c>
      <c r="BM104" s="25" t="s">
        <v>2516</v>
      </c>
    </row>
    <row r="105" spans="2:51" s="12" customFormat="1" ht="13.5">
      <c r="B105" s="215"/>
      <c r="C105" s="216"/>
      <c r="D105" s="229" t="s">
        <v>198</v>
      </c>
      <c r="E105" s="239" t="s">
        <v>21</v>
      </c>
      <c r="F105" s="240" t="s">
        <v>2517</v>
      </c>
      <c r="G105" s="216"/>
      <c r="H105" s="241">
        <v>15.315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198</v>
      </c>
      <c r="AU105" s="226" t="s">
        <v>80</v>
      </c>
      <c r="AV105" s="12" t="s">
        <v>80</v>
      </c>
      <c r="AW105" s="12" t="s">
        <v>33</v>
      </c>
      <c r="AX105" s="12" t="s">
        <v>76</v>
      </c>
      <c r="AY105" s="226" t="s">
        <v>189</v>
      </c>
    </row>
    <row r="106" spans="2:65" s="1" customFormat="1" ht="22.5" customHeight="1">
      <c r="B106" s="42"/>
      <c r="C106" s="203" t="s">
        <v>213</v>
      </c>
      <c r="D106" s="203" t="s">
        <v>191</v>
      </c>
      <c r="E106" s="204" t="s">
        <v>800</v>
      </c>
      <c r="F106" s="205" t="s">
        <v>801</v>
      </c>
      <c r="G106" s="206" t="s">
        <v>284</v>
      </c>
      <c r="H106" s="207">
        <v>4.928</v>
      </c>
      <c r="I106" s="208"/>
      <c r="J106" s="209">
        <f>ROUND(I106*H106,2)</f>
        <v>0</v>
      </c>
      <c r="K106" s="205" t="s">
        <v>195</v>
      </c>
      <c r="L106" s="62"/>
      <c r="M106" s="210" t="s">
        <v>21</v>
      </c>
      <c r="N106" s="211" t="s">
        <v>40</v>
      </c>
      <c r="O106" s="43"/>
      <c r="P106" s="212">
        <f>O106*H106</f>
        <v>0</v>
      </c>
      <c r="Q106" s="212">
        <v>1.05306</v>
      </c>
      <c r="R106" s="212">
        <f>Q106*H106</f>
        <v>5.189479680000001</v>
      </c>
      <c r="S106" s="212">
        <v>0</v>
      </c>
      <c r="T106" s="213">
        <f>S106*H106</f>
        <v>0</v>
      </c>
      <c r="AR106" s="25" t="s">
        <v>196</v>
      </c>
      <c r="AT106" s="25" t="s">
        <v>191</v>
      </c>
      <c r="AU106" s="25" t="s">
        <v>80</v>
      </c>
      <c r="AY106" s="25" t="s">
        <v>189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76</v>
      </c>
      <c r="BK106" s="214">
        <f>ROUND(I106*H106,2)</f>
        <v>0</v>
      </c>
      <c r="BL106" s="25" t="s">
        <v>196</v>
      </c>
      <c r="BM106" s="25" t="s">
        <v>2518</v>
      </c>
    </row>
    <row r="107" spans="2:51" s="12" customFormat="1" ht="13.5">
      <c r="B107" s="215"/>
      <c r="C107" s="216"/>
      <c r="D107" s="229" t="s">
        <v>198</v>
      </c>
      <c r="E107" s="239" t="s">
        <v>21</v>
      </c>
      <c r="F107" s="240" t="s">
        <v>2519</v>
      </c>
      <c r="G107" s="216"/>
      <c r="H107" s="241">
        <v>4.928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198</v>
      </c>
      <c r="AU107" s="226" t="s">
        <v>80</v>
      </c>
      <c r="AV107" s="12" t="s">
        <v>80</v>
      </c>
      <c r="AW107" s="12" t="s">
        <v>33</v>
      </c>
      <c r="AX107" s="12" t="s">
        <v>76</v>
      </c>
      <c r="AY107" s="226" t="s">
        <v>189</v>
      </c>
    </row>
    <row r="108" spans="2:65" s="1" customFormat="1" ht="22.5" customHeight="1">
      <c r="B108" s="42"/>
      <c r="C108" s="203" t="s">
        <v>218</v>
      </c>
      <c r="D108" s="203" t="s">
        <v>191</v>
      </c>
      <c r="E108" s="204" t="s">
        <v>818</v>
      </c>
      <c r="F108" s="205" t="s">
        <v>819</v>
      </c>
      <c r="G108" s="206" t="s">
        <v>248</v>
      </c>
      <c r="H108" s="207">
        <v>158.534</v>
      </c>
      <c r="I108" s="208"/>
      <c r="J108" s="209">
        <f>ROUND(I108*H108,2)</f>
        <v>0</v>
      </c>
      <c r="K108" s="205" t="s">
        <v>195</v>
      </c>
      <c r="L108" s="62"/>
      <c r="M108" s="210" t="s">
        <v>21</v>
      </c>
      <c r="N108" s="211" t="s">
        <v>40</v>
      </c>
      <c r="O108" s="43"/>
      <c r="P108" s="212">
        <f>O108*H108</f>
        <v>0</v>
      </c>
      <c r="Q108" s="212">
        <v>2.45329</v>
      </c>
      <c r="R108" s="212">
        <f>Q108*H108</f>
        <v>388.92987686</v>
      </c>
      <c r="S108" s="212">
        <v>0</v>
      </c>
      <c r="T108" s="213">
        <f>S108*H108</f>
        <v>0</v>
      </c>
      <c r="AR108" s="25" t="s">
        <v>196</v>
      </c>
      <c r="AT108" s="25" t="s">
        <v>191</v>
      </c>
      <c r="AU108" s="25" t="s">
        <v>80</v>
      </c>
      <c r="AY108" s="25" t="s">
        <v>189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76</v>
      </c>
      <c r="BK108" s="214">
        <f>ROUND(I108*H108,2)</f>
        <v>0</v>
      </c>
      <c r="BL108" s="25" t="s">
        <v>196</v>
      </c>
      <c r="BM108" s="25" t="s">
        <v>2520</v>
      </c>
    </row>
    <row r="109" spans="2:51" s="12" customFormat="1" ht="13.5">
      <c r="B109" s="215"/>
      <c r="C109" s="216"/>
      <c r="D109" s="217" t="s">
        <v>198</v>
      </c>
      <c r="E109" s="218" t="s">
        <v>21</v>
      </c>
      <c r="F109" s="219" t="s">
        <v>733</v>
      </c>
      <c r="G109" s="216"/>
      <c r="H109" s="220">
        <v>6.9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198</v>
      </c>
      <c r="AU109" s="226" t="s">
        <v>80</v>
      </c>
      <c r="AV109" s="12" t="s">
        <v>80</v>
      </c>
      <c r="AW109" s="12" t="s">
        <v>33</v>
      </c>
      <c r="AX109" s="12" t="s">
        <v>69</v>
      </c>
      <c r="AY109" s="226" t="s">
        <v>189</v>
      </c>
    </row>
    <row r="110" spans="2:51" s="12" customFormat="1" ht="13.5">
      <c r="B110" s="215"/>
      <c r="C110" s="216"/>
      <c r="D110" s="217" t="s">
        <v>198</v>
      </c>
      <c r="E110" s="218" t="s">
        <v>21</v>
      </c>
      <c r="F110" s="219" t="s">
        <v>734</v>
      </c>
      <c r="G110" s="216"/>
      <c r="H110" s="220">
        <v>11.52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80</v>
      </c>
      <c r="AV110" s="12" t="s">
        <v>80</v>
      </c>
      <c r="AW110" s="12" t="s">
        <v>33</v>
      </c>
      <c r="AX110" s="12" t="s">
        <v>69</v>
      </c>
      <c r="AY110" s="226" t="s">
        <v>189</v>
      </c>
    </row>
    <row r="111" spans="2:51" s="12" customFormat="1" ht="13.5">
      <c r="B111" s="215"/>
      <c r="C111" s="216"/>
      <c r="D111" s="217" t="s">
        <v>198</v>
      </c>
      <c r="E111" s="218" t="s">
        <v>21</v>
      </c>
      <c r="F111" s="219" t="s">
        <v>735</v>
      </c>
      <c r="G111" s="216"/>
      <c r="H111" s="220">
        <v>12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198</v>
      </c>
      <c r="AU111" s="226" t="s">
        <v>80</v>
      </c>
      <c r="AV111" s="12" t="s">
        <v>80</v>
      </c>
      <c r="AW111" s="12" t="s">
        <v>33</v>
      </c>
      <c r="AX111" s="12" t="s">
        <v>69</v>
      </c>
      <c r="AY111" s="226" t="s">
        <v>189</v>
      </c>
    </row>
    <row r="112" spans="2:51" s="12" customFormat="1" ht="13.5">
      <c r="B112" s="215"/>
      <c r="C112" s="216"/>
      <c r="D112" s="217" t="s">
        <v>198</v>
      </c>
      <c r="E112" s="218" t="s">
        <v>21</v>
      </c>
      <c r="F112" s="219" t="s">
        <v>736</v>
      </c>
      <c r="G112" s="216"/>
      <c r="H112" s="220">
        <v>12.48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80</v>
      </c>
      <c r="AV112" s="12" t="s">
        <v>80</v>
      </c>
      <c r="AW112" s="12" t="s">
        <v>33</v>
      </c>
      <c r="AX112" s="12" t="s">
        <v>69</v>
      </c>
      <c r="AY112" s="226" t="s">
        <v>189</v>
      </c>
    </row>
    <row r="113" spans="2:51" s="12" customFormat="1" ht="13.5">
      <c r="B113" s="215"/>
      <c r="C113" s="216"/>
      <c r="D113" s="217" t="s">
        <v>198</v>
      </c>
      <c r="E113" s="218" t="s">
        <v>21</v>
      </c>
      <c r="F113" s="219" t="s">
        <v>737</v>
      </c>
      <c r="G113" s="216"/>
      <c r="H113" s="220">
        <v>12.96</v>
      </c>
      <c r="I113" s="221"/>
      <c r="J113" s="216"/>
      <c r="K113" s="216"/>
      <c r="L113" s="222"/>
      <c r="M113" s="223"/>
      <c r="N113" s="224"/>
      <c r="O113" s="224"/>
      <c r="P113" s="224"/>
      <c r="Q113" s="224"/>
      <c r="R113" s="224"/>
      <c r="S113" s="224"/>
      <c r="T113" s="225"/>
      <c r="AT113" s="226" t="s">
        <v>198</v>
      </c>
      <c r="AU113" s="226" t="s">
        <v>80</v>
      </c>
      <c r="AV113" s="12" t="s">
        <v>80</v>
      </c>
      <c r="AW113" s="12" t="s">
        <v>33</v>
      </c>
      <c r="AX113" s="12" t="s">
        <v>69</v>
      </c>
      <c r="AY113" s="226" t="s">
        <v>189</v>
      </c>
    </row>
    <row r="114" spans="2:51" s="12" customFormat="1" ht="13.5">
      <c r="B114" s="215"/>
      <c r="C114" s="216"/>
      <c r="D114" s="217" t="s">
        <v>198</v>
      </c>
      <c r="E114" s="218" t="s">
        <v>21</v>
      </c>
      <c r="F114" s="219" t="s">
        <v>738</v>
      </c>
      <c r="G114" s="216"/>
      <c r="H114" s="220">
        <v>13.44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80</v>
      </c>
      <c r="AV114" s="12" t="s">
        <v>80</v>
      </c>
      <c r="AW114" s="12" t="s">
        <v>33</v>
      </c>
      <c r="AX114" s="12" t="s">
        <v>69</v>
      </c>
      <c r="AY114" s="226" t="s">
        <v>189</v>
      </c>
    </row>
    <row r="115" spans="2:51" s="12" customFormat="1" ht="13.5">
      <c r="B115" s="215"/>
      <c r="C115" s="216"/>
      <c r="D115" s="217" t="s">
        <v>198</v>
      </c>
      <c r="E115" s="218" t="s">
        <v>21</v>
      </c>
      <c r="F115" s="219" t="s">
        <v>739</v>
      </c>
      <c r="G115" s="216"/>
      <c r="H115" s="220">
        <v>13.92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198</v>
      </c>
      <c r="AU115" s="226" t="s">
        <v>80</v>
      </c>
      <c r="AV115" s="12" t="s">
        <v>80</v>
      </c>
      <c r="AW115" s="12" t="s">
        <v>33</v>
      </c>
      <c r="AX115" s="12" t="s">
        <v>69</v>
      </c>
      <c r="AY115" s="226" t="s">
        <v>189</v>
      </c>
    </row>
    <row r="116" spans="2:51" s="12" customFormat="1" ht="13.5">
      <c r="B116" s="215"/>
      <c r="C116" s="216"/>
      <c r="D116" s="217" t="s">
        <v>198</v>
      </c>
      <c r="E116" s="218" t="s">
        <v>21</v>
      </c>
      <c r="F116" s="219" t="s">
        <v>740</v>
      </c>
      <c r="G116" s="216"/>
      <c r="H116" s="220">
        <v>14.208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69</v>
      </c>
      <c r="AY116" s="226" t="s">
        <v>189</v>
      </c>
    </row>
    <row r="117" spans="2:51" s="12" customFormat="1" ht="13.5">
      <c r="B117" s="215"/>
      <c r="C117" s="216"/>
      <c r="D117" s="217" t="s">
        <v>198</v>
      </c>
      <c r="E117" s="218" t="s">
        <v>21</v>
      </c>
      <c r="F117" s="219" t="s">
        <v>741</v>
      </c>
      <c r="G117" s="216"/>
      <c r="H117" s="220">
        <v>8.4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198</v>
      </c>
      <c r="AU117" s="226" t="s">
        <v>80</v>
      </c>
      <c r="AV117" s="12" t="s">
        <v>80</v>
      </c>
      <c r="AW117" s="12" t="s">
        <v>33</v>
      </c>
      <c r="AX117" s="12" t="s">
        <v>69</v>
      </c>
      <c r="AY117" s="226" t="s">
        <v>189</v>
      </c>
    </row>
    <row r="118" spans="2:51" s="12" customFormat="1" ht="13.5">
      <c r="B118" s="215"/>
      <c r="C118" s="216"/>
      <c r="D118" s="217" t="s">
        <v>198</v>
      </c>
      <c r="E118" s="218" t="s">
        <v>21</v>
      </c>
      <c r="F118" s="219" t="s">
        <v>742</v>
      </c>
      <c r="G118" s="216"/>
      <c r="H118" s="220">
        <v>18.6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80</v>
      </c>
      <c r="AV118" s="12" t="s">
        <v>80</v>
      </c>
      <c r="AW118" s="12" t="s">
        <v>33</v>
      </c>
      <c r="AX118" s="12" t="s">
        <v>69</v>
      </c>
      <c r="AY118" s="226" t="s">
        <v>189</v>
      </c>
    </row>
    <row r="119" spans="2:51" s="12" customFormat="1" ht="13.5">
      <c r="B119" s="215"/>
      <c r="C119" s="216"/>
      <c r="D119" s="217" t="s">
        <v>198</v>
      </c>
      <c r="E119" s="218" t="s">
        <v>21</v>
      </c>
      <c r="F119" s="219" t="s">
        <v>743</v>
      </c>
      <c r="G119" s="216"/>
      <c r="H119" s="220">
        <v>29.76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198</v>
      </c>
      <c r="AU119" s="226" t="s">
        <v>80</v>
      </c>
      <c r="AV119" s="12" t="s">
        <v>80</v>
      </c>
      <c r="AW119" s="12" t="s">
        <v>33</v>
      </c>
      <c r="AX119" s="12" t="s">
        <v>69</v>
      </c>
      <c r="AY119" s="226" t="s">
        <v>189</v>
      </c>
    </row>
    <row r="120" spans="2:51" s="12" customFormat="1" ht="13.5">
      <c r="B120" s="215"/>
      <c r="C120" s="216"/>
      <c r="D120" s="217" t="s">
        <v>198</v>
      </c>
      <c r="E120" s="218" t="s">
        <v>21</v>
      </c>
      <c r="F120" s="219" t="s">
        <v>744</v>
      </c>
      <c r="G120" s="216"/>
      <c r="H120" s="220">
        <v>0.479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80</v>
      </c>
      <c r="AV120" s="12" t="s">
        <v>80</v>
      </c>
      <c r="AW120" s="12" t="s">
        <v>33</v>
      </c>
      <c r="AX120" s="12" t="s">
        <v>69</v>
      </c>
      <c r="AY120" s="226" t="s">
        <v>189</v>
      </c>
    </row>
    <row r="121" spans="2:51" s="13" customFormat="1" ht="13.5">
      <c r="B121" s="227"/>
      <c r="C121" s="228"/>
      <c r="D121" s="217" t="s">
        <v>198</v>
      </c>
      <c r="E121" s="242" t="s">
        <v>21</v>
      </c>
      <c r="F121" s="243" t="s">
        <v>200</v>
      </c>
      <c r="G121" s="228"/>
      <c r="H121" s="244">
        <v>154.667</v>
      </c>
      <c r="I121" s="233"/>
      <c r="J121" s="228"/>
      <c r="K121" s="228"/>
      <c r="L121" s="234"/>
      <c r="M121" s="235"/>
      <c r="N121" s="236"/>
      <c r="O121" s="236"/>
      <c r="P121" s="236"/>
      <c r="Q121" s="236"/>
      <c r="R121" s="236"/>
      <c r="S121" s="236"/>
      <c r="T121" s="237"/>
      <c r="AT121" s="238" t="s">
        <v>198</v>
      </c>
      <c r="AU121" s="238" t="s">
        <v>80</v>
      </c>
      <c r="AV121" s="13" t="s">
        <v>115</v>
      </c>
      <c r="AW121" s="13" t="s">
        <v>33</v>
      </c>
      <c r="AX121" s="13" t="s">
        <v>69</v>
      </c>
      <c r="AY121" s="238" t="s">
        <v>189</v>
      </c>
    </row>
    <row r="122" spans="2:51" s="14" customFormat="1" ht="13.5">
      <c r="B122" s="245"/>
      <c r="C122" s="246"/>
      <c r="D122" s="217" t="s">
        <v>198</v>
      </c>
      <c r="E122" s="280" t="s">
        <v>21</v>
      </c>
      <c r="F122" s="281" t="s">
        <v>239</v>
      </c>
      <c r="G122" s="246"/>
      <c r="H122" s="282">
        <v>154.667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AT122" s="255" t="s">
        <v>198</v>
      </c>
      <c r="AU122" s="255" t="s">
        <v>80</v>
      </c>
      <c r="AV122" s="14" t="s">
        <v>196</v>
      </c>
      <c r="AW122" s="14" t="s">
        <v>33</v>
      </c>
      <c r="AX122" s="14" t="s">
        <v>69</v>
      </c>
      <c r="AY122" s="255" t="s">
        <v>189</v>
      </c>
    </row>
    <row r="123" spans="2:51" s="12" customFormat="1" ht="13.5">
      <c r="B123" s="215"/>
      <c r="C123" s="216"/>
      <c r="D123" s="229" t="s">
        <v>198</v>
      </c>
      <c r="E123" s="239" t="s">
        <v>21</v>
      </c>
      <c r="F123" s="240" t="s">
        <v>2521</v>
      </c>
      <c r="G123" s="216"/>
      <c r="H123" s="241">
        <v>158.534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198</v>
      </c>
      <c r="AU123" s="226" t="s">
        <v>80</v>
      </c>
      <c r="AV123" s="12" t="s">
        <v>80</v>
      </c>
      <c r="AW123" s="12" t="s">
        <v>33</v>
      </c>
      <c r="AX123" s="12" t="s">
        <v>76</v>
      </c>
      <c r="AY123" s="226" t="s">
        <v>189</v>
      </c>
    </row>
    <row r="124" spans="2:65" s="1" customFormat="1" ht="22.5" customHeight="1">
      <c r="B124" s="42"/>
      <c r="C124" s="203" t="s">
        <v>223</v>
      </c>
      <c r="D124" s="203" t="s">
        <v>191</v>
      </c>
      <c r="E124" s="204" t="s">
        <v>2522</v>
      </c>
      <c r="F124" s="205" t="s">
        <v>2523</v>
      </c>
      <c r="G124" s="206" t="s">
        <v>284</v>
      </c>
      <c r="H124" s="207">
        <v>5.42</v>
      </c>
      <c r="I124" s="208"/>
      <c r="J124" s="209">
        <f>ROUND(I124*H124,2)</f>
        <v>0</v>
      </c>
      <c r="K124" s="205" t="s">
        <v>195</v>
      </c>
      <c r="L124" s="62"/>
      <c r="M124" s="210" t="s">
        <v>21</v>
      </c>
      <c r="N124" s="211" t="s">
        <v>40</v>
      </c>
      <c r="O124" s="43"/>
      <c r="P124" s="212">
        <f>O124*H124</f>
        <v>0</v>
      </c>
      <c r="Q124" s="212">
        <v>1.06017</v>
      </c>
      <c r="R124" s="212">
        <f>Q124*H124</f>
        <v>5.7461214</v>
      </c>
      <c r="S124" s="212">
        <v>0</v>
      </c>
      <c r="T124" s="213">
        <f>S124*H124</f>
        <v>0</v>
      </c>
      <c r="AR124" s="25" t="s">
        <v>196</v>
      </c>
      <c r="AT124" s="25" t="s">
        <v>191</v>
      </c>
      <c r="AU124" s="25" t="s">
        <v>80</v>
      </c>
      <c r="AY124" s="25" t="s">
        <v>189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76</v>
      </c>
      <c r="BK124" s="214">
        <f>ROUND(I124*H124,2)</f>
        <v>0</v>
      </c>
      <c r="BL124" s="25" t="s">
        <v>196</v>
      </c>
      <c r="BM124" s="25" t="s">
        <v>2524</v>
      </c>
    </row>
    <row r="125" spans="2:51" s="12" customFormat="1" ht="13.5">
      <c r="B125" s="215"/>
      <c r="C125" s="216"/>
      <c r="D125" s="217" t="s">
        <v>198</v>
      </c>
      <c r="E125" s="218" t="s">
        <v>21</v>
      </c>
      <c r="F125" s="219" t="s">
        <v>2525</v>
      </c>
      <c r="G125" s="216"/>
      <c r="H125" s="220">
        <v>5.42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198</v>
      </c>
      <c r="AU125" s="226" t="s">
        <v>80</v>
      </c>
      <c r="AV125" s="12" t="s">
        <v>80</v>
      </c>
      <c r="AW125" s="12" t="s">
        <v>33</v>
      </c>
      <c r="AX125" s="12" t="s">
        <v>69</v>
      </c>
      <c r="AY125" s="226" t="s">
        <v>189</v>
      </c>
    </row>
    <row r="126" spans="2:51" s="13" customFormat="1" ht="13.5">
      <c r="B126" s="227"/>
      <c r="C126" s="228"/>
      <c r="D126" s="217" t="s">
        <v>198</v>
      </c>
      <c r="E126" s="242" t="s">
        <v>21</v>
      </c>
      <c r="F126" s="243" t="s">
        <v>200</v>
      </c>
      <c r="G126" s="228"/>
      <c r="H126" s="244">
        <v>5.42</v>
      </c>
      <c r="I126" s="233"/>
      <c r="J126" s="228"/>
      <c r="K126" s="228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198</v>
      </c>
      <c r="AU126" s="238" t="s">
        <v>80</v>
      </c>
      <c r="AV126" s="13" t="s">
        <v>115</v>
      </c>
      <c r="AW126" s="13" t="s">
        <v>33</v>
      </c>
      <c r="AX126" s="13" t="s">
        <v>76</v>
      </c>
      <c r="AY126" s="238" t="s">
        <v>189</v>
      </c>
    </row>
    <row r="127" spans="2:63" s="11" customFormat="1" ht="29.85" customHeight="1">
      <c r="B127" s="186"/>
      <c r="C127" s="187"/>
      <c r="D127" s="200" t="s">
        <v>68</v>
      </c>
      <c r="E127" s="201" t="s">
        <v>115</v>
      </c>
      <c r="F127" s="201" t="s">
        <v>847</v>
      </c>
      <c r="G127" s="187"/>
      <c r="H127" s="187"/>
      <c r="I127" s="190"/>
      <c r="J127" s="202">
        <f>BK127</f>
        <v>0</v>
      </c>
      <c r="K127" s="187"/>
      <c r="L127" s="192"/>
      <c r="M127" s="193"/>
      <c r="N127" s="194"/>
      <c r="O127" s="194"/>
      <c r="P127" s="195">
        <f>SUM(P128:P139)</f>
        <v>0</v>
      </c>
      <c r="Q127" s="194"/>
      <c r="R127" s="195">
        <f>SUM(R128:R139)</f>
        <v>5.895067499999999</v>
      </c>
      <c r="S127" s="194"/>
      <c r="T127" s="196">
        <f>SUM(T128:T139)</f>
        <v>0</v>
      </c>
      <c r="AR127" s="197" t="s">
        <v>76</v>
      </c>
      <c r="AT127" s="198" t="s">
        <v>68</v>
      </c>
      <c r="AU127" s="198" t="s">
        <v>76</v>
      </c>
      <c r="AY127" s="197" t="s">
        <v>189</v>
      </c>
      <c r="BK127" s="199">
        <f>SUM(BK128:BK139)</f>
        <v>0</v>
      </c>
    </row>
    <row r="128" spans="2:65" s="1" customFormat="1" ht="31.5" customHeight="1">
      <c r="B128" s="42"/>
      <c r="C128" s="203" t="s">
        <v>228</v>
      </c>
      <c r="D128" s="203" t="s">
        <v>191</v>
      </c>
      <c r="E128" s="204" t="s">
        <v>2526</v>
      </c>
      <c r="F128" s="205" t="s">
        <v>2527</v>
      </c>
      <c r="G128" s="206" t="s">
        <v>235</v>
      </c>
      <c r="H128" s="207">
        <v>20</v>
      </c>
      <c r="I128" s="208"/>
      <c r="J128" s="209">
        <f>ROUND(I128*H128,2)</f>
        <v>0</v>
      </c>
      <c r="K128" s="205" t="s">
        <v>195</v>
      </c>
      <c r="L128" s="62"/>
      <c r="M128" s="210" t="s">
        <v>21</v>
      </c>
      <c r="N128" s="211" t="s">
        <v>40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196</v>
      </c>
      <c r="AT128" s="25" t="s">
        <v>191</v>
      </c>
      <c r="AU128" s="25" t="s">
        <v>80</v>
      </c>
      <c r="AY128" s="25" t="s">
        <v>189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76</v>
      </c>
      <c r="BK128" s="214">
        <f>ROUND(I128*H128,2)</f>
        <v>0</v>
      </c>
      <c r="BL128" s="25" t="s">
        <v>196</v>
      </c>
      <c r="BM128" s="25" t="s">
        <v>2528</v>
      </c>
    </row>
    <row r="129" spans="2:51" s="12" customFormat="1" ht="13.5">
      <c r="B129" s="215"/>
      <c r="C129" s="216"/>
      <c r="D129" s="229" t="s">
        <v>198</v>
      </c>
      <c r="E129" s="239" t="s">
        <v>21</v>
      </c>
      <c r="F129" s="240" t="s">
        <v>2529</v>
      </c>
      <c r="G129" s="216"/>
      <c r="H129" s="241">
        <v>20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198</v>
      </c>
      <c r="AU129" s="226" t="s">
        <v>80</v>
      </c>
      <c r="AV129" s="12" t="s">
        <v>80</v>
      </c>
      <c r="AW129" s="12" t="s">
        <v>33</v>
      </c>
      <c r="AX129" s="12" t="s">
        <v>76</v>
      </c>
      <c r="AY129" s="226" t="s">
        <v>189</v>
      </c>
    </row>
    <row r="130" spans="2:65" s="1" customFormat="1" ht="22.5" customHeight="1">
      <c r="B130" s="42"/>
      <c r="C130" s="256" t="s">
        <v>232</v>
      </c>
      <c r="D130" s="256" t="s">
        <v>293</v>
      </c>
      <c r="E130" s="257" t="s">
        <v>2530</v>
      </c>
      <c r="F130" s="258" t="s">
        <v>2531</v>
      </c>
      <c r="G130" s="259" t="s">
        <v>431</v>
      </c>
      <c r="H130" s="260">
        <v>4</v>
      </c>
      <c r="I130" s="261"/>
      <c r="J130" s="262">
        <f>ROUND(I130*H130,2)</f>
        <v>0</v>
      </c>
      <c r="K130" s="258" t="s">
        <v>195</v>
      </c>
      <c r="L130" s="263"/>
      <c r="M130" s="264" t="s">
        <v>21</v>
      </c>
      <c r="N130" s="265" t="s">
        <v>40</v>
      </c>
      <c r="O130" s="43"/>
      <c r="P130" s="212">
        <f>O130*H130</f>
        <v>0</v>
      </c>
      <c r="Q130" s="212">
        <v>0.035</v>
      </c>
      <c r="R130" s="212">
        <f>Q130*H130</f>
        <v>0.14</v>
      </c>
      <c r="S130" s="212">
        <v>0</v>
      </c>
      <c r="T130" s="213">
        <f>S130*H130</f>
        <v>0</v>
      </c>
      <c r="AR130" s="25" t="s">
        <v>228</v>
      </c>
      <c r="AT130" s="25" t="s">
        <v>293</v>
      </c>
      <c r="AU130" s="25" t="s">
        <v>80</v>
      </c>
      <c r="AY130" s="25" t="s">
        <v>189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5" t="s">
        <v>76</v>
      </c>
      <c r="BK130" s="214">
        <f>ROUND(I130*H130,2)</f>
        <v>0</v>
      </c>
      <c r="BL130" s="25" t="s">
        <v>196</v>
      </c>
      <c r="BM130" s="25" t="s">
        <v>2532</v>
      </c>
    </row>
    <row r="131" spans="2:51" s="12" customFormat="1" ht="13.5">
      <c r="B131" s="215"/>
      <c r="C131" s="216"/>
      <c r="D131" s="229" t="s">
        <v>198</v>
      </c>
      <c r="E131" s="239" t="s">
        <v>21</v>
      </c>
      <c r="F131" s="240" t="s">
        <v>196</v>
      </c>
      <c r="G131" s="216"/>
      <c r="H131" s="241">
        <v>4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198</v>
      </c>
      <c r="AU131" s="226" t="s">
        <v>80</v>
      </c>
      <c r="AV131" s="12" t="s">
        <v>80</v>
      </c>
      <c r="AW131" s="12" t="s">
        <v>33</v>
      </c>
      <c r="AX131" s="12" t="s">
        <v>76</v>
      </c>
      <c r="AY131" s="226" t="s">
        <v>189</v>
      </c>
    </row>
    <row r="132" spans="2:65" s="1" customFormat="1" ht="22.5" customHeight="1">
      <c r="B132" s="42"/>
      <c r="C132" s="203" t="s">
        <v>240</v>
      </c>
      <c r="D132" s="203" t="s">
        <v>191</v>
      </c>
      <c r="E132" s="204" t="s">
        <v>2533</v>
      </c>
      <c r="F132" s="205" t="s">
        <v>2534</v>
      </c>
      <c r="G132" s="206" t="s">
        <v>248</v>
      </c>
      <c r="H132" s="207">
        <v>2.275</v>
      </c>
      <c r="I132" s="208"/>
      <c r="J132" s="209">
        <f>ROUND(I132*H132,2)</f>
        <v>0</v>
      </c>
      <c r="K132" s="205" t="s">
        <v>195</v>
      </c>
      <c r="L132" s="62"/>
      <c r="M132" s="210" t="s">
        <v>21</v>
      </c>
      <c r="N132" s="211" t="s">
        <v>40</v>
      </c>
      <c r="O132" s="43"/>
      <c r="P132" s="212">
        <f>O132*H132</f>
        <v>0</v>
      </c>
      <c r="Q132" s="212">
        <v>2.4533</v>
      </c>
      <c r="R132" s="212">
        <f>Q132*H132</f>
        <v>5.5812574999999995</v>
      </c>
      <c r="S132" s="212">
        <v>0</v>
      </c>
      <c r="T132" s="213">
        <f>S132*H132</f>
        <v>0</v>
      </c>
      <c r="AR132" s="25" t="s">
        <v>196</v>
      </c>
      <c r="AT132" s="25" t="s">
        <v>191</v>
      </c>
      <c r="AU132" s="25" t="s">
        <v>80</v>
      </c>
      <c r="AY132" s="25" t="s">
        <v>189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76</v>
      </c>
      <c r="BK132" s="214">
        <f>ROUND(I132*H132,2)</f>
        <v>0</v>
      </c>
      <c r="BL132" s="25" t="s">
        <v>196</v>
      </c>
      <c r="BM132" s="25" t="s">
        <v>2535</v>
      </c>
    </row>
    <row r="133" spans="2:51" s="12" customFormat="1" ht="13.5">
      <c r="B133" s="215"/>
      <c r="C133" s="216"/>
      <c r="D133" s="217" t="s">
        <v>198</v>
      </c>
      <c r="E133" s="218" t="s">
        <v>21</v>
      </c>
      <c r="F133" s="219" t="s">
        <v>2536</v>
      </c>
      <c r="G133" s="216"/>
      <c r="H133" s="220">
        <v>1.225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198</v>
      </c>
      <c r="AU133" s="226" t="s">
        <v>80</v>
      </c>
      <c r="AV133" s="12" t="s">
        <v>80</v>
      </c>
      <c r="AW133" s="12" t="s">
        <v>33</v>
      </c>
      <c r="AX133" s="12" t="s">
        <v>69</v>
      </c>
      <c r="AY133" s="226" t="s">
        <v>189</v>
      </c>
    </row>
    <row r="134" spans="2:51" s="12" customFormat="1" ht="13.5">
      <c r="B134" s="215"/>
      <c r="C134" s="216"/>
      <c r="D134" s="217" t="s">
        <v>198</v>
      </c>
      <c r="E134" s="218" t="s">
        <v>21</v>
      </c>
      <c r="F134" s="219" t="s">
        <v>2537</v>
      </c>
      <c r="G134" s="216"/>
      <c r="H134" s="220">
        <v>1.05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198</v>
      </c>
      <c r="AU134" s="226" t="s">
        <v>80</v>
      </c>
      <c r="AV134" s="12" t="s">
        <v>80</v>
      </c>
      <c r="AW134" s="12" t="s">
        <v>33</v>
      </c>
      <c r="AX134" s="12" t="s">
        <v>69</v>
      </c>
      <c r="AY134" s="226" t="s">
        <v>189</v>
      </c>
    </row>
    <row r="135" spans="2:51" s="13" customFormat="1" ht="13.5">
      <c r="B135" s="227"/>
      <c r="C135" s="228"/>
      <c r="D135" s="229" t="s">
        <v>198</v>
      </c>
      <c r="E135" s="230" t="s">
        <v>21</v>
      </c>
      <c r="F135" s="231" t="s">
        <v>200</v>
      </c>
      <c r="G135" s="228"/>
      <c r="H135" s="232">
        <v>2.275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AT135" s="238" t="s">
        <v>198</v>
      </c>
      <c r="AU135" s="238" t="s">
        <v>80</v>
      </c>
      <c r="AV135" s="13" t="s">
        <v>115</v>
      </c>
      <c r="AW135" s="13" t="s">
        <v>33</v>
      </c>
      <c r="AX135" s="13" t="s">
        <v>76</v>
      </c>
      <c r="AY135" s="238" t="s">
        <v>189</v>
      </c>
    </row>
    <row r="136" spans="2:65" s="1" customFormat="1" ht="22.5" customHeight="1">
      <c r="B136" s="42"/>
      <c r="C136" s="203" t="s">
        <v>245</v>
      </c>
      <c r="D136" s="203" t="s">
        <v>191</v>
      </c>
      <c r="E136" s="204" t="s">
        <v>2538</v>
      </c>
      <c r="F136" s="205" t="s">
        <v>2539</v>
      </c>
      <c r="G136" s="206" t="s">
        <v>194</v>
      </c>
      <c r="H136" s="207">
        <v>18.2</v>
      </c>
      <c r="I136" s="208"/>
      <c r="J136" s="209">
        <f>ROUND(I136*H136,2)</f>
        <v>0</v>
      </c>
      <c r="K136" s="205" t="s">
        <v>195</v>
      </c>
      <c r="L136" s="62"/>
      <c r="M136" s="210" t="s">
        <v>21</v>
      </c>
      <c r="N136" s="211" t="s">
        <v>40</v>
      </c>
      <c r="O136" s="43"/>
      <c r="P136" s="212">
        <f>O136*H136</f>
        <v>0</v>
      </c>
      <c r="Q136" s="212">
        <v>0.00955</v>
      </c>
      <c r="R136" s="212">
        <f>Q136*H136</f>
        <v>0.17381</v>
      </c>
      <c r="S136" s="212">
        <v>0</v>
      </c>
      <c r="T136" s="213">
        <f>S136*H136</f>
        <v>0</v>
      </c>
      <c r="AR136" s="25" t="s">
        <v>196</v>
      </c>
      <c r="AT136" s="25" t="s">
        <v>191</v>
      </c>
      <c r="AU136" s="25" t="s">
        <v>80</v>
      </c>
      <c r="AY136" s="25" t="s">
        <v>189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76</v>
      </c>
      <c r="BK136" s="214">
        <f>ROUND(I136*H136,2)</f>
        <v>0</v>
      </c>
      <c r="BL136" s="25" t="s">
        <v>196</v>
      </c>
      <c r="BM136" s="25" t="s">
        <v>2540</v>
      </c>
    </row>
    <row r="137" spans="2:51" s="12" customFormat="1" ht="13.5">
      <c r="B137" s="215"/>
      <c r="C137" s="216"/>
      <c r="D137" s="229" t="s">
        <v>198</v>
      </c>
      <c r="E137" s="239" t="s">
        <v>21</v>
      </c>
      <c r="F137" s="240" t="s">
        <v>2541</v>
      </c>
      <c r="G137" s="216"/>
      <c r="H137" s="241">
        <v>18.2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198</v>
      </c>
      <c r="AU137" s="226" t="s">
        <v>80</v>
      </c>
      <c r="AV137" s="12" t="s">
        <v>80</v>
      </c>
      <c r="AW137" s="12" t="s">
        <v>33</v>
      </c>
      <c r="AX137" s="12" t="s">
        <v>76</v>
      </c>
      <c r="AY137" s="226" t="s">
        <v>189</v>
      </c>
    </row>
    <row r="138" spans="2:65" s="1" customFormat="1" ht="22.5" customHeight="1">
      <c r="B138" s="42"/>
      <c r="C138" s="203" t="s">
        <v>251</v>
      </c>
      <c r="D138" s="203" t="s">
        <v>191</v>
      </c>
      <c r="E138" s="204" t="s">
        <v>2542</v>
      </c>
      <c r="F138" s="205" t="s">
        <v>2543</v>
      </c>
      <c r="G138" s="206" t="s">
        <v>194</v>
      </c>
      <c r="H138" s="207">
        <v>18.2</v>
      </c>
      <c r="I138" s="208"/>
      <c r="J138" s="209">
        <f>ROUND(I138*H138,2)</f>
        <v>0</v>
      </c>
      <c r="K138" s="205" t="s">
        <v>195</v>
      </c>
      <c r="L138" s="62"/>
      <c r="M138" s="210" t="s">
        <v>21</v>
      </c>
      <c r="N138" s="211" t="s">
        <v>40</v>
      </c>
      <c r="O138" s="43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196</v>
      </c>
      <c r="AT138" s="25" t="s">
        <v>191</v>
      </c>
      <c r="AU138" s="25" t="s">
        <v>80</v>
      </c>
      <c r="AY138" s="25" t="s">
        <v>189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76</v>
      </c>
      <c r="BK138" s="214">
        <f>ROUND(I138*H138,2)</f>
        <v>0</v>
      </c>
      <c r="BL138" s="25" t="s">
        <v>196</v>
      </c>
      <c r="BM138" s="25" t="s">
        <v>2544</v>
      </c>
    </row>
    <row r="139" spans="2:51" s="12" customFormat="1" ht="13.5">
      <c r="B139" s="215"/>
      <c r="C139" s="216"/>
      <c r="D139" s="217" t="s">
        <v>198</v>
      </c>
      <c r="E139" s="218" t="s">
        <v>21</v>
      </c>
      <c r="F139" s="219" t="s">
        <v>2545</v>
      </c>
      <c r="G139" s="216"/>
      <c r="H139" s="220">
        <v>18.2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198</v>
      </c>
      <c r="AU139" s="226" t="s">
        <v>80</v>
      </c>
      <c r="AV139" s="12" t="s">
        <v>80</v>
      </c>
      <c r="AW139" s="12" t="s">
        <v>33</v>
      </c>
      <c r="AX139" s="12" t="s">
        <v>76</v>
      </c>
      <c r="AY139" s="226" t="s">
        <v>189</v>
      </c>
    </row>
    <row r="140" spans="2:63" s="11" customFormat="1" ht="29.85" customHeight="1">
      <c r="B140" s="186"/>
      <c r="C140" s="187"/>
      <c r="D140" s="200" t="s">
        <v>68</v>
      </c>
      <c r="E140" s="201" t="s">
        <v>196</v>
      </c>
      <c r="F140" s="201" t="s">
        <v>2546</v>
      </c>
      <c r="G140" s="187"/>
      <c r="H140" s="187"/>
      <c r="I140" s="190"/>
      <c r="J140" s="202">
        <f>BK140</f>
        <v>0</v>
      </c>
      <c r="K140" s="187"/>
      <c r="L140" s="192"/>
      <c r="M140" s="193"/>
      <c r="N140" s="194"/>
      <c r="O140" s="194"/>
      <c r="P140" s="195">
        <f>SUM(P141:P259)</f>
        <v>0</v>
      </c>
      <c r="Q140" s="194"/>
      <c r="R140" s="195">
        <f>SUM(R141:R259)</f>
        <v>593.8113300599999</v>
      </c>
      <c r="S140" s="194"/>
      <c r="T140" s="196">
        <f>SUM(T141:T259)</f>
        <v>0</v>
      </c>
      <c r="AR140" s="197" t="s">
        <v>76</v>
      </c>
      <c r="AT140" s="198" t="s">
        <v>68</v>
      </c>
      <c r="AU140" s="198" t="s">
        <v>76</v>
      </c>
      <c r="AY140" s="197" t="s">
        <v>189</v>
      </c>
      <c r="BK140" s="199">
        <f>SUM(BK141:BK259)</f>
        <v>0</v>
      </c>
    </row>
    <row r="141" spans="2:65" s="1" customFormat="1" ht="22.5" customHeight="1">
      <c r="B141" s="42"/>
      <c r="C141" s="203" t="s">
        <v>257</v>
      </c>
      <c r="D141" s="203" t="s">
        <v>191</v>
      </c>
      <c r="E141" s="204" t="s">
        <v>2547</v>
      </c>
      <c r="F141" s="205" t="s">
        <v>2548</v>
      </c>
      <c r="G141" s="206" t="s">
        <v>248</v>
      </c>
      <c r="H141" s="207">
        <v>201.104</v>
      </c>
      <c r="I141" s="208"/>
      <c r="J141" s="209">
        <f>ROUND(I141*H141,2)</f>
        <v>0</v>
      </c>
      <c r="K141" s="205" t="s">
        <v>195</v>
      </c>
      <c r="L141" s="62"/>
      <c r="M141" s="210" t="s">
        <v>21</v>
      </c>
      <c r="N141" s="211" t="s">
        <v>40</v>
      </c>
      <c r="O141" s="43"/>
      <c r="P141" s="212">
        <f>O141*H141</f>
        <v>0</v>
      </c>
      <c r="Q141" s="212">
        <v>2.45343</v>
      </c>
      <c r="R141" s="212">
        <f>Q141*H141</f>
        <v>493.39458672</v>
      </c>
      <c r="S141" s="212">
        <v>0</v>
      </c>
      <c r="T141" s="213">
        <f>S141*H141</f>
        <v>0</v>
      </c>
      <c r="AR141" s="25" t="s">
        <v>196</v>
      </c>
      <c r="AT141" s="25" t="s">
        <v>191</v>
      </c>
      <c r="AU141" s="25" t="s">
        <v>80</v>
      </c>
      <c r="AY141" s="25" t="s">
        <v>189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76</v>
      </c>
      <c r="BK141" s="214">
        <f>ROUND(I141*H141,2)</f>
        <v>0</v>
      </c>
      <c r="BL141" s="25" t="s">
        <v>196</v>
      </c>
      <c r="BM141" s="25" t="s">
        <v>2549</v>
      </c>
    </row>
    <row r="142" spans="2:51" s="15" customFormat="1" ht="13.5">
      <c r="B142" s="283"/>
      <c r="C142" s="284"/>
      <c r="D142" s="217" t="s">
        <v>198</v>
      </c>
      <c r="E142" s="285" t="s">
        <v>21</v>
      </c>
      <c r="F142" s="286" t="s">
        <v>2550</v>
      </c>
      <c r="G142" s="284"/>
      <c r="H142" s="287" t="s">
        <v>21</v>
      </c>
      <c r="I142" s="288"/>
      <c r="J142" s="284"/>
      <c r="K142" s="284"/>
      <c r="L142" s="289"/>
      <c r="M142" s="290"/>
      <c r="N142" s="291"/>
      <c r="O142" s="291"/>
      <c r="P142" s="291"/>
      <c r="Q142" s="291"/>
      <c r="R142" s="291"/>
      <c r="S142" s="291"/>
      <c r="T142" s="292"/>
      <c r="AT142" s="293" t="s">
        <v>198</v>
      </c>
      <c r="AU142" s="293" t="s">
        <v>80</v>
      </c>
      <c r="AV142" s="15" t="s">
        <v>76</v>
      </c>
      <c r="AW142" s="15" t="s">
        <v>33</v>
      </c>
      <c r="AX142" s="15" t="s">
        <v>69</v>
      </c>
      <c r="AY142" s="293" t="s">
        <v>189</v>
      </c>
    </row>
    <row r="143" spans="2:51" s="12" customFormat="1" ht="13.5">
      <c r="B143" s="215"/>
      <c r="C143" s="216"/>
      <c r="D143" s="217" t="s">
        <v>198</v>
      </c>
      <c r="E143" s="218" t="s">
        <v>21</v>
      </c>
      <c r="F143" s="219" t="s">
        <v>2551</v>
      </c>
      <c r="G143" s="216"/>
      <c r="H143" s="220">
        <v>23.66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69</v>
      </c>
      <c r="AY143" s="226" t="s">
        <v>189</v>
      </c>
    </row>
    <row r="144" spans="2:51" s="12" customFormat="1" ht="13.5">
      <c r="B144" s="215"/>
      <c r="C144" s="216"/>
      <c r="D144" s="217" t="s">
        <v>198</v>
      </c>
      <c r="E144" s="218" t="s">
        <v>21</v>
      </c>
      <c r="F144" s="219" t="s">
        <v>2552</v>
      </c>
      <c r="G144" s="216"/>
      <c r="H144" s="220">
        <v>1.8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198</v>
      </c>
      <c r="AU144" s="226" t="s">
        <v>80</v>
      </c>
      <c r="AV144" s="12" t="s">
        <v>80</v>
      </c>
      <c r="AW144" s="12" t="s">
        <v>33</v>
      </c>
      <c r="AX144" s="12" t="s">
        <v>69</v>
      </c>
      <c r="AY144" s="226" t="s">
        <v>189</v>
      </c>
    </row>
    <row r="145" spans="2:51" s="13" customFormat="1" ht="13.5">
      <c r="B145" s="227"/>
      <c r="C145" s="228"/>
      <c r="D145" s="217" t="s">
        <v>198</v>
      </c>
      <c r="E145" s="242" t="s">
        <v>21</v>
      </c>
      <c r="F145" s="243" t="s">
        <v>200</v>
      </c>
      <c r="G145" s="228"/>
      <c r="H145" s="244">
        <v>25.46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198</v>
      </c>
      <c r="AU145" s="238" t="s">
        <v>80</v>
      </c>
      <c r="AV145" s="13" t="s">
        <v>115</v>
      </c>
      <c r="AW145" s="13" t="s">
        <v>33</v>
      </c>
      <c r="AX145" s="13" t="s">
        <v>69</v>
      </c>
      <c r="AY145" s="238" t="s">
        <v>189</v>
      </c>
    </row>
    <row r="146" spans="2:51" s="15" customFormat="1" ht="13.5">
      <c r="B146" s="283"/>
      <c r="C146" s="284"/>
      <c r="D146" s="217" t="s">
        <v>198</v>
      </c>
      <c r="E146" s="285" t="s">
        <v>21</v>
      </c>
      <c r="F146" s="286" t="s">
        <v>2553</v>
      </c>
      <c r="G146" s="284"/>
      <c r="H146" s="287" t="s">
        <v>21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198</v>
      </c>
      <c r="AU146" s="293" t="s">
        <v>80</v>
      </c>
      <c r="AV146" s="15" t="s">
        <v>76</v>
      </c>
      <c r="AW146" s="15" t="s">
        <v>33</v>
      </c>
      <c r="AX146" s="15" t="s">
        <v>69</v>
      </c>
      <c r="AY146" s="293" t="s">
        <v>189</v>
      </c>
    </row>
    <row r="147" spans="2:51" s="12" customFormat="1" ht="13.5">
      <c r="B147" s="215"/>
      <c r="C147" s="216"/>
      <c r="D147" s="217" t="s">
        <v>198</v>
      </c>
      <c r="E147" s="218" t="s">
        <v>21</v>
      </c>
      <c r="F147" s="219" t="s">
        <v>2554</v>
      </c>
      <c r="G147" s="216"/>
      <c r="H147" s="220">
        <v>82.35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198</v>
      </c>
      <c r="AU147" s="226" t="s">
        <v>80</v>
      </c>
      <c r="AV147" s="12" t="s">
        <v>80</v>
      </c>
      <c r="AW147" s="12" t="s">
        <v>33</v>
      </c>
      <c r="AX147" s="12" t="s">
        <v>69</v>
      </c>
      <c r="AY147" s="226" t="s">
        <v>189</v>
      </c>
    </row>
    <row r="148" spans="2:51" s="12" customFormat="1" ht="13.5">
      <c r="B148" s="215"/>
      <c r="C148" s="216"/>
      <c r="D148" s="217" t="s">
        <v>198</v>
      </c>
      <c r="E148" s="218" t="s">
        <v>21</v>
      </c>
      <c r="F148" s="219" t="s">
        <v>2555</v>
      </c>
      <c r="G148" s="216"/>
      <c r="H148" s="220">
        <v>1.8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198</v>
      </c>
      <c r="AU148" s="226" t="s">
        <v>80</v>
      </c>
      <c r="AV148" s="12" t="s">
        <v>80</v>
      </c>
      <c r="AW148" s="12" t="s">
        <v>33</v>
      </c>
      <c r="AX148" s="12" t="s">
        <v>69</v>
      </c>
      <c r="AY148" s="226" t="s">
        <v>189</v>
      </c>
    </row>
    <row r="149" spans="2:51" s="13" customFormat="1" ht="13.5">
      <c r="B149" s="227"/>
      <c r="C149" s="228"/>
      <c r="D149" s="217" t="s">
        <v>198</v>
      </c>
      <c r="E149" s="242" t="s">
        <v>21</v>
      </c>
      <c r="F149" s="243" t="s">
        <v>200</v>
      </c>
      <c r="G149" s="228"/>
      <c r="H149" s="244">
        <v>84.15</v>
      </c>
      <c r="I149" s="233"/>
      <c r="J149" s="228"/>
      <c r="K149" s="228"/>
      <c r="L149" s="234"/>
      <c r="M149" s="235"/>
      <c r="N149" s="236"/>
      <c r="O149" s="236"/>
      <c r="P149" s="236"/>
      <c r="Q149" s="236"/>
      <c r="R149" s="236"/>
      <c r="S149" s="236"/>
      <c r="T149" s="237"/>
      <c r="AT149" s="238" t="s">
        <v>198</v>
      </c>
      <c r="AU149" s="238" t="s">
        <v>80</v>
      </c>
      <c r="AV149" s="13" t="s">
        <v>115</v>
      </c>
      <c r="AW149" s="13" t="s">
        <v>33</v>
      </c>
      <c r="AX149" s="13" t="s">
        <v>69</v>
      </c>
      <c r="AY149" s="238" t="s">
        <v>189</v>
      </c>
    </row>
    <row r="150" spans="2:51" s="15" customFormat="1" ht="13.5">
      <c r="B150" s="283"/>
      <c r="C150" s="284"/>
      <c r="D150" s="217" t="s">
        <v>198</v>
      </c>
      <c r="E150" s="285" t="s">
        <v>21</v>
      </c>
      <c r="F150" s="286" t="s">
        <v>2556</v>
      </c>
      <c r="G150" s="284"/>
      <c r="H150" s="287" t="s">
        <v>21</v>
      </c>
      <c r="I150" s="288"/>
      <c r="J150" s="284"/>
      <c r="K150" s="284"/>
      <c r="L150" s="289"/>
      <c r="M150" s="290"/>
      <c r="N150" s="291"/>
      <c r="O150" s="291"/>
      <c r="P150" s="291"/>
      <c r="Q150" s="291"/>
      <c r="R150" s="291"/>
      <c r="S150" s="291"/>
      <c r="T150" s="292"/>
      <c r="AT150" s="293" t="s">
        <v>198</v>
      </c>
      <c r="AU150" s="293" t="s">
        <v>80</v>
      </c>
      <c r="AV150" s="15" t="s">
        <v>76</v>
      </c>
      <c r="AW150" s="15" t="s">
        <v>33</v>
      </c>
      <c r="AX150" s="15" t="s">
        <v>69</v>
      </c>
      <c r="AY150" s="293" t="s">
        <v>189</v>
      </c>
    </row>
    <row r="151" spans="2:51" s="12" customFormat="1" ht="13.5">
      <c r="B151" s="215"/>
      <c r="C151" s="216"/>
      <c r="D151" s="217" t="s">
        <v>198</v>
      </c>
      <c r="E151" s="218" t="s">
        <v>21</v>
      </c>
      <c r="F151" s="219" t="s">
        <v>2554</v>
      </c>
      <c r="G151" s="216"/>
      <c r="H151" s="220">
        <v>82.35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198</v>
      </c>
      <c r="AU151" s="226" t="s">
        <v>80</v>
      </c>
      <c r="AV151" s="12" t="s">
        <v>80</v>
      </c>
      <c r="AW151" s="12" t="s">
        <v>33</v>
      </c>
      <c r="AX151" s="12" t="s">
        <v>69</v>
      </c>
      <c r="AY151" s="226" t="s">
        <v>189</v>
      </c>
    </row>
    <row r="152" spans="2:51" s="12" customFormat="1" ht="13.5">
      <c r="B152" s="215"/>
      <c r="C152" s="216"/>
      <c r="D152" s="217" t="s">
        <v>198</v>
      </c>
      <c r="E152" s="218" t="s">
        <v>21</v>
      </c>
      <c r="F152" s="219" t="s">
        <v>2555</v>
      </c>
      <c r="G152" s="216"/>
      <c r="H152" s="220">
        <v>1.8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198</v>
      </c>
      <c r="AU152" s="226" t="s">
        <v>80</v>
      </c>
      <c r="AV152" s="12" t="s">
        <v>80</v>
      </c>
      <c r="AW152" s="12" t="s">
        <v>33</v>
      </c>
      <c r="AX152" s="12" t="s">
        <v>69</v>
      </c>
      <c r="AY152" s="226" t="s">
        <v>189</v>
      </c>
    </row>
    <row r="153" spans="2:51" s="13" customFormat="1" ht="13.5">
      <c r="B153" s="227"/>
      <c r="C153" s="228"/>
      <c r="D153" s="217" t="s">
        <v>198</v>
      </c>
      <c r="E153" s="242" t="s">
        <v>21</v>
      </c>
      <c r="F153" s="243" t="s">
        <v>200</v>
      </c>
      <c r="G153" s="228"/>
      <c r="H153" s="244">
        <v>84.15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AT153" s="238" t="s">
        <v>198</v>
      </c>
      <c r="AU153" s="238" t="s">
        <v>80</v>
      </c>
      <c r="AV153" s="13" t="s">
        <v>115</v>
      </c>
      <c r="AW153" s="13" t="s">
        <v>33</v>
      </c>
      <c r="AX153" s="13" t="s">
        <v>69</v>
      </c>
      <c r="AY153" s="238" t="s">
        <v>189</v>
      </c>
    </row>
    <row r="154" spans="2:51" s="12" customFormat="1" ht="13.5">
      <c r="B154" s="215"/>
      <c r="C154" s="216"/>
      <c r="D154" s="217" t="s">
        <v>198</v>
      </c>
      <c r="E154" s="218" t="s">
        <v>21</v>
      </c>
      <c r="F154" s="219" t="s">
        <v>2557</v>
      </c>
      <c r="G154" s="216"/>
      <c r="H154" s="220">
        <v>1.8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69</v>
      </c>
      <c r="AY154" s="226" t="s">
        <v>189</v>
      </c>
    </row>
    <row r="155" spans="2:51" s="13" customFormat="1" ht="13.5">
      <c r="B155" s="227"/>
      <c r="C155" s="228"/>
      <c r="D155" s="217" t="s">
        <v>198</v>
      </c>
      <c r="E155" s="242" t="s">
        <v>21</v>
      </c>
      <c r="F155" s="243" t="s">
        <v>200</v>
      </c>
      <c r="G155" s="228"/>
      <c r="H155" s="244">
        <v>1.8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198</v>
      </c>
      <c r="AU155" s="238" t="s">
        <v>80</v>
      </c>
      <c r="AV155" s="13" t="s">
        <v>115</v>
      </c>
      <c r="AW155" s="13" t="s">
        <v>33</v>
      </c>
      <c r="AX155" s="13" t="s">
        <v>69</v>
      </c>
      <c r="AY155" s="238" t="s">
        <v>189</v>
      </c>
    </row>
    <row r="156" spans="2:51" s="12" customFormat="1" ht="13.5">
      <c r="B156" s="215"/>
      <c r="C156" s="216"/>
      <c r="D156" s="217" t="s">
        <v>198</v>
      </c>
      <c r="E156" s="218" t="s">
        <v>21</v>
      </c>
      <c r="F156" s="219" t="s">
        <v>2558</v>
      </c>
      <c r="G156" s="216"/>
      <c r="H156" s="220">
        <v>5.544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198</v>
      </c>
      <c r="AU156" s="226" t="s">
        <v>80</v>
      </c>
      <c r="AV156" s="12" t="s">
        <v>80</v>
      </c>
      <c r="AW156" s="12" t="s">
        <v>33</v>
      </c>
      <c r="AX156" s="12" t="s">
        <v>69</v>
      </c>
      <c r="AY156" s="226" t="s">
        <v>189</v>
      </c>
    </row>
    <row r="157" spans="2:51" s="13" customFormat="1" ht="13.5">
      <c r="B157" s="227"/>
      <c r="C157" s="228"/>
      <c r="D157" s="217" t="s">
        <v>198</v>
      </c>
      <c r="E157" s="242" t="s">
        <v>21</v>
      </c>
      <c r="F157" s="243" t="s">
        <v>200</v>
      </c>
      <c r="G157" s="228"/>
      <c r="H157" s="244">
        <v>5.544</v>
      </c>
      <c r="I157" s="233"/>
      <c r="J157" s="228"/>
      <c r="K157" s="228"/>
      <c r="L157" s="234"/>
      <c r="M157" s="235"/>
      <c r="N157" s="236"/>
      <c r="O157" s="236"/>
      <c r="P157" s="236"/>
      <c r="Q157" s="236"/>
      <c r="R157" s="236"/>
      <c r="S157" s="236"/>
      <c r="T157" s="237"/>
      <c r="AT157" s="238" t="s">
        <v>198</v>
      </c>
      <c r="AU157" s="238" t="s">
        <v>80</v>
      </c>
      <c r="AV157" s="13" t="s">
        <v>115</v>
      </c>
      <c r="AW157" s="13" t="s">
        <v>33</v>
      </c>
      <c r="AX157" s="13" t="s">
        <v>69</v>
      </c>
      <c r="AY157" s="238" t="s">
        <v>189</v>
      </c>
    </row>
    <row r="158" spans="2:51" s="14" customFormat="1" ht="13.5">
      <c r="B158" s="245"/>
      <c r="C158" s="246"/>
      <c r="D158" s="229" t="s">
        <v>198</v>
      </c>
      <c r="E158" s="247" t="s">
        <v>21</v>
      </c>
      <c r="F158" s="248" t="s">
        <v>239</v>
      </c>
      <c r="G158" s="246"/>
      <c r="H158" s="249">
        <v>201.104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AT158" s="255" t="s">
        <v>198</v>
      </c>
      <c r="AU158" s="255" t="s">
        <v>80</v>
      </c>
      <c r="AV158" s="14" t="s">
        <v>196</v>
      </c>
      <c r="AW158" s="14" t="s">
        <v>33</v>
      </c>
      <c r="AX158" s="14" t="s">
        <v>76</v>
      </c>
      <c r="AY158" s="255" t="s">
        <v>189</v>
      </c>
    </row>
    <row r="159" spans="2:65" s="1" customFormat="1" ht="22.5" customHeight="1">
      <c r="B159" s="42"/>
      <c r="C159" s="203" t="s">
        <v>262</v>
      </c>
      <c r="D159" s="203" t="s">
        <v>191</v>
      </c>
      <c r="E159" s="204" t="s">
        <v>2559</v>
      </c>
      <c r="F159" s="205" t="s">
        <v>2560</v>
      </c>
      <c r="G159" s="206" t="s">
        <v>194</v>
      </c>
      <c r="H159" s="207">
        <v>60.28</v>
      </c>
      <c r="I159" s="208"/>
      <c r="J159" s="209">
        <f>ROUND(I159*H159,2)</f>
        <v>0</v>
      </c>
      <c r="K159" s="205" t="s">
        <v>195</v>
      </c>
      <c r="L159" s="62"/>
      <c r="M159" s="210" t="s">
        <v>21</v>
      </c>
      <c r="N159" s="211" t="s">
        <v>40</v>
      </c>
      <c r="O159" s="43"/>
      <c r="P159" s="212">
        <f>O159*H159</f>
        <v>0</v>
      </c>
      <c r="Q159" s="212">
        <v>0.00215</v>
      </c>
      <c r="R159" s="212">
        <f>Q159*H159</f>
        <v>0.129602</v>
      </c>
      <c r="S159" s="212">
        <v>0</v>
      </c>
      <c r="T159" s="213">
        <f>S159*H159</f>
        <v>0</v>
      </c>
      <c r="AR159" s="25" t="s">
        <v>196</v>
      </c>
      <c r="AT159" s="25" t="s">
        <v>191</v>
      </c>
      <c r="AU159" s="25" t="s">
        <v>80</v>
      </c>
      <c r="AY159" s="25" t="s">
        <v>189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25" t="s">
        <v>76</v>
      </c>
      <c r="BK159" s="214">
        <f>ROUND(I159*H159,2)</f>
        <v>0</v>
      </c>
      <c r="BL159" s="25" t="s">
        <v>196</v>
      </c>
      <c r="BM159" s="25" t="s">
        <v>2561</v>
      </c>
    </row>
    <row r="160" spans="2:51" s="15" customFormat="1" ht="13.5">
      <c r="B160" s="283"/>
      <c r="C160" s="284"/>
      <c r="D160" s="217" t="s">
        <v>198</v>
      </c>
      <c r="E160" s="285" t="s">
        <v>21</v>
      </c>
      <c r="F160" s="286" t="s">
        <v>2562</v>
      </c>
      <c r="G160" s="284"/>
      <c r="H160" s="287" t="s">
        <v>21</v>
      </c>
      <c r="I160" s="288"/>
      <c r="J160" s="284"/>
      <c r="K160" s="284"/>
      <c r="L160" s="289"/>
      <c r="M160" s="290"/>
      <c r="N160" s="291"/>
      <c r="O160" s="291"/>
      <c r="P160" s="291"/>
      <c r="Q160" s="291"/>
      <c r="R160" s="291"/>
      <c r="S160" s="291"/>
      <c r="T160" s="292"/>
      <c r="AT160" s="293" t="s">
        <v>198</v>
      </c>
      <c r="AU160" s="293" t="s">
        <v>80</v>
      </c>
      <c r="AV160" s="15" t="s">
        <v>76</v>
      </c>
      <c r="AW160" s="15" t="s">
        <v>33</v>
      </c>
      <c r="AX160" s="15" t="s">
        <v>69</v>
      </c>
      <c r="AY160" s="293" t="s">
        <v>189</v>
      </c>
    </row>
    <row r="161" spans="2:51" s="12" customFormat="1" ht="13.5">
      <c r="B161" s="215"/>
      <c r="C161" s="216"/>
      <c r="D161" s="217" t="s">
        <v>198</v>
      </c>
      <c r="E161" s="218" t="s">
        <v>21</v>
      </c>
      <c r="F161" s="219" t="s">
        <v>2563</v>
      </c>
      <c r="G161" s="216"/>
      <c r="H161" s="220">
        <v>14.6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198</v>
      </c>
      <c r="AU161" s="226" t="s">
        <v>80</v>
      </c>
      <c r="AV161" s="12" t="s">
        <v>80</v>
      </c>
      <c r="AW161" s="12" t="s">
        <v>33</v>
      </c>
      <c r="AX161" s="12" t="s">
        <v>69</v>
      </c>
      <c r="AY161" s="226" t="s">
        <v>189</v>
      </c>
    </row>
    <row r="162" spans="2:51" s="12" customFormat="1" ht="13.5">
      <c r="B162" s="215"/>
      <c r="C162" s="216"/>
      <c r="D162" s="217" t="s">
        <v>198</v>
      </c>
      <c r="E162" s="218" t="s">
        <v>21</v>
      </c>
      <c r="F162" s="219" t="s">
        <v>2564</v>
      </c>
      <c r="G162" s="216"/>
      <c r="H162" s="220">
        <v>20.2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198</v>
      </c>
      <c r="AU162" s="226" t="s">
        <v>80</v>
      </c>
      <c r="AV162" s="12" t="s">
        <v>80</v>
      </c>
      <c r="AW162" s="12" t="s">
        <v>33</v>
      </c>
      <c r="AX162" s="12" t="s">
        <v>69</v>
      </c>
      <c r="AY162" s="226" t="s">
        <v>189</v>
      </c>
    </row>
    <row r="163" spans="2:51" s="12" customFormat="1" ht="13.5">
      <c r="B163" s="215"/>
      <c r="C163" s="216"/>
      <c r="D163" s="217" t="s">
        <v>198</v>
      </c>
      <c r="E163" s="218" t="s">
        <v>21</v>
      </c>
      <c r="F163" s="219" t="s">
        <v>2565</v>
      </c>
      <c r="G163" s="216"/>
      <c r="H163" s="220">
        <v>20.2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198</v>
      </c>
      <c r="AU163" s="226" t="s">
        <v>80</v>
      </c>
      <c r="AV163" s="12" t="s">
        <v>80</v>
      </c>
      <c r="AW163" s="12" t="s">
        <v>33</v>
      </c>
      <c r="AX163" s="12" t="s">
        <v>69</v>
      </c>
      <c r="AY163" s="226" t="s">
        <v>189</v>
      </c>
    </row>
    <row r="164" spans="2:51" s="12" customFormat="1" ht="13.5">
      <c r="B164" s="215"/>
      <c r="C164" s="216"/>
      <c r="D164" s="217" t="s">
        <v>198</v>
      </c>
      <c r="E164" s="218" t="s">
        <v>21</v>
      </c>
      <c r="F164" s="219" t="s">
        <v>2566</v>
      </c>
      <c r="G164" s="216"/>
      <c r="H164" s="220">
        <v>2.4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198</v>
      </c>
      <c r="AU164" s="226" t="s">
        <v>80</v>
      </c>
      <c r="AV164" s="12" t="s">
        <v>80</v>
      </c>
      <c r="AW164" s="12" t="s">
        <v>33</v>
      </c>
      <c r="AX164" s="12" t="s">
        <v>69</v>
      </c>
      <c r="AY164" s="226" t="s">
        <v>189</v>
      </c>
    </row>
    <row r="165" spans="2:51" s="12" customFormat="1" ht="13.5">
      <c r="B165" s="215"/>
      <c r="C165" s="216"/>
      <c r="D165" s="217" t="s">
        <v>198</v>
      </c>
      <c r="E165" s="218" t="s">
        <v>21</v>
      </c>
      <c r="F165" s="219" t="s">
        <v>2567</v>
      </c>
      <c r="G165" s="216"/>
      <c r="H165" s="220">
        <v>2.88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198</v>
      </c>
      <c r="AU165" s="226" t="s">
        <v>80</v>
      </c>
      <c r="AV165" s="12" t="s">
        <v>80</v>
      </c>
      <c r="AW165" s="12" t="s">
        <v>33</v>
      </c>
      <c r="AX165" s="12" t="s">
        <v>69</v>
      </c>
      <c r="AY165" s="226" t="s">
        <v>189</v>
      </c>
    </row>
    <row r="166" spans="2:51" s="13" customFormat="1" ht="13.5">
      <c r="B166" s="227"/>
      <c r="C166" s="228"/>
      <c r="D166" s="217" t="s">
        <v>198</v>
      </c>
      <c r="E166" s="242" t="s">
        <v>21</v>
      </c>
      <c r="F166" s="243" t="s">
        <v>200</v>
      </c>
      <c r="G166" s="228"/>
      <c r="H166" s="244">
        <v>60.28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198</v>
      </c>
      <c r="AU166" s="238" t="s">
        <v>80</v>
      </c>
      <c r="AV166" s="13" t="s">
        <v>115</v>
      </c>
      <c r="AW166" s="13" t="s">
        <v>33</v>
      </c>
      <c r="AX166" s="13" t="s">
        <v>69</v>
      </c>
      <c r="AY166" s="238" t="s">
        <v>189</v>
      </c>
    </row>
    <row r="167" spans="2:51" s="14" customFormat="1" ht="13.5">
      <c r="B167" s="245"/>
      <c r="C167" s="246"/>
      <c r="D167" s="229" t="s">
        <v>198</v>
      </c>
      <c r="E167" s="247" t="s">
        <v>21</v>
      </c>
      <c r="F167" s="248" t="s">
        <v>239</v>
      </c>
      <c r="G167" s="246"/>
      <c r="H167" s="249">
        <v>60.28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AT167" s="255" t="s">
        <v>198</v>
      </c>
      <c r="AU167" s="255" t="s">
        <v>80</v>
      </c>
      <c r="AV167" s="14" t="s">
        <v>196</v>
      </c>
      <c r="AW167" s="14" t="s">
        <v>33</v>
      </c>
      <c r="AX167" s="14" t="s">
        <v>76</v>
      </c>
      <c r="AY167" s="255" t="s">
        <v>189</v>
      </c>
    </row>
    <row r="168" spans="2:65" s="1" customFormat="1" ht="22.5" customHeight="1">
      <c r="B168" s="42"/>
      <c r="C168" s="203" t="s">
        <v>10</v>
      </c>
      <c r="D168" s="203" t="s">
        <v>191</v>
      </c>
      <c r="E168" s="204" t="s">
        <v>2568</v>
      </c>
      <c r="F168" s="205" t="s">
        <v>2569</v>
      </c>
      <c r="G168" s="206" t="s">
        <v>194</v>
      </c>
      <c r="H168" s="207">
        <v>60.28</v>
      </c>
      <c r="I168" s="208"/>
      <c r="J168" s="209">
        <f>ROUND(I168*H168,2)</f>
        <v>0</v>
      </c>
      <c r="K168" s="205" t="s">
        <v>195</v>
      </c>
      <c r="L168" s="62"/>
      <c r="M168" s="210" t="s">
        <v>21</v>
      </c>
      <c r="N168" s="211" t="s">
        <v>40</v>
      </c>
      <c r="O168" s="43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25" t="s">
        <v>196</v>
      </c>
      <c r="AT168" s="25" t="s">
        <v>191</v>
      </c>
      <c r="AU168" s="25" t="s">
        <v>80</v>
      </c>
      <c r="AY168" s="25" t="s">
        <v>189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25" t="s">
        <v>76</v>
      </c>
      <c r="BK168" s="214">
        <f>ROUND(I168*H168,2)</f>
        <v>0</v>
      </c>
      <c r="BL168" s="25" t="s">
        <v>196</v>
      </c>
      <c r="BM168" s="25" t="s">
        <v>2570</v>
      </c>
    </row>
    <row r="169" spans="2:51" s="12" customFormat="1" ht="13.5">
      <c r="B169" s="215"/>
      <c r="C169" s="216"/>
      <c r="D169" s="229" t="s">
        <v>198</v>
      </c>
      <c r="E169" s="239" t="s">
        <v>21</v>
      </c>
      <c r="F169" s="240" t="s">
        <v>2571</v>
      </c>
      <c r="G169" s="216"/>
      <c r="H169" s="241">
        <v>60.28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198</v>
      </c>
      <c r="AU169" s="226" t="s">
        <v>80</v>
      </c>
      <c r="AV169" s="12" t="s">
        <v>80</v>
      </c>
      <c r="AW169" s="12" t="s">
        <v>33</v>
      </c>
      <c r="AX169" s="12" t="s">
        <v>76</v>
      </c>
      <c r="AY169" s="226" t="s">
        <v>189</v>
      </c>
    </row>
    <row r="170" spans="2:65" s="1" customFormat="1" ht="22.5" customHeight="1">
      <c r="B170" s="42"/>
      <c r="C170" s="203" t="s">
        <v>271</v>
      </c>
      <c r="D170" s="203" t="s">
        <v>191</v>
      </c>
      <c r="E170" s="204" t="s">
        <v>2572</v>
      </c>
      <c r="F170" s="205" t="s">
        <v>2573</v>
      </c>
      <c r="G170" s="206" t="s">
        <v>194</v>
      </c>
      <c r="H170" s="207">
        <v>976.649</v>
      </c>
      <c r="I170" s="208"/>
      <c r="J170" s="209">
        <f>ROUND(I170*H170,2)</f>
        <v>0</v>
      </c>
      <c r="K170" s="205" t="s">
        <v>195</v>
      </c>
      <c r="L170" s="62"/>
      <c r="M170" s="210" t="s">
        <v>21</v>
      </c>
      <c r="N170" s="211" t="s">
        <v>40</v>
      </c>
      <c r="O170" s="43"/>
      <c r="P170" s="212">
        <f>O170*H170</f>
        <v>0</v>
      </c>
      <c r="Q170" s="212">
        <v>0.00524</v>
      </c>
      <c r="R170" s="212">
        <f>Q170*H170</f>
        <v>5.11764076</v>
      </c>
      <c r="S170" s="212">
        <v>0</v>
      </c>
      <c r="T170" s="213">
        <f>S170*H170</f>
        <v>0</v>
      </c>
      <c r="AR170" s="25" t="s">
        <v>196</v>
      </c>
      <c r="AT170" s="25" t="s">
        <v>191</v>
      </c>
      <c r="AU170" s="25" t="s">
        <v>80</v>
      </c>
      <c r="AY170" s="25" t="s">
        <v>189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25" t="s">
        <v>76</v>
      </c>
      <c r="BK170" s="214">
        <f>ROUND(I170*H170,2)</f>
        <v>0</v>
      </c>
      <c r="BL170" s="25" t="s">
        <v>196</v>
      </c>
      <c r="BM170" s="25" t="s">
        <v>2574</v>
      </c>
    </row>
    <row r="171" spans="2:51" s="12" customFormat="1" ht="13.5">
      <c r="B171" s="215"/>
      <c r="C171" s="216"/>
      <c r="D171" s="229" t="s">
        <v>198</v>
      </c>
      <c r="E171" s="239" t="s">
        <v>21</v>
      </c>
      <c r="F171" s="240" t="s">
        <v>2575</v>
      </c>
      <c r="G171" s="216"/>
      <c r="H171" s="241">
        <v>976.649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198</v>
      </c>
      <c r="AU171" s="226" t="s">
        <v>80</v>
      </c>
      <c r="AV171" s="12" t="s">
        <v>80</v>
      </c>
      <c r="AW171" s="12" t="s">
        <v>33</v>
      </c>
      <c r="AX171" s="12" t="s">
        <v>76</v>
      </c>
      <c r="AY171" s="226" t="s">
        <v>189</v>
      </c>
    </row>
    <row r="172" spans="2:65" s="1" customFormat="1" ht="22.5" customHeight="1">
      <c r="B172" s="42"/>
      <c r="C172" s="203" t="s">
        <v>276</v>
      </c>
      <c r="D172" s="203" t="s">
        <v>191</v>
      </c>
      <c r="E172" s="204" t="s">
        <v>2576</v>
      </c>
      <c r="F172" s="205" t="s">
        <v>2577</v>
      </c>
      <c r="G172" s="206" t="s">
        <v>194</v>
      </c>
      <c r="H172" s="207">
        <v>976.649</v>
      </c>
      <c r="I172" s="208"/>
      <c r="J172" s="209">
        <f>ROUND(I172*H172,2)</f>
        <v>0</v>
      </c>
      <c r="K172" s="205" t="s">
        <v>195</v>
      </c>
      <c r="L172" s="62"/>
      <c r="M172" s="210" t="s">
        <v>21</v>
      </c>
      <c r="N172" s="211" t="s">
        <v>40</v>
      </c>
      <c r="O172" s="43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25" t="s">
        <v>196</v>
      </c>
      <c r="AT172" s="25" t="s">
        <v>191</v>
      </c>
      <c r="AU172" s="25" t="s">
        <v>80</v>
      </c>
      <c r="AY172" s="25" t="s">
        <v>189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76</v>
      </c>
      <c r="BK172" s="214">
        <f>ROUND(I172*H172,2)</f>
        <v>0</v>
      </c>
      <c r="BL172" s="25" t="s">
        <v>196</v>
      </c>
      <c r="BM172" s="25" t="s">
        <v>2578</v>
      </c>
    </row>
    <row r="173" spans="2:51" s="12" customFormat="1" ht="13.5">
      <c r="B173" s="215"/>
      <c r="C173" s="216"/>
      <c r="D173" s="229" t="s">
        <v>198</v>
      </c>
      <c r="E173" s="239" t="s">
        <v>21</v>
      </c>
      <c r="F173" s="240" t="s">
        <v>2575</v>
      </c>
      <c r="G173" s="216"/>
      <c r="H173" s="241">
        <v>976.649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198</v>
      </c>
      <c r="AU173" s="226" t="s">
        <v>80</v>
      </c>
      <c r="AV173" s="12" t="s">
        <v>80</v>
      </c>
      <c r="AW173" s="12" t="s">
        <v>33</v>
      </c>
      <c r="AX173" s="12" t="s">
        <v>76</v>
      </c>
      <c r="AY173" s="226" t="s">
        <v>189</v>
      </c>
    </row>
    <row r="174" spans="2:65" s="1" customFormat="1" ht="31.5" customHeight="1">
      <c r="B174" s="42"/>
      <c r="C174" s="203" t="s">
        <v>281</v>
      </c>
      <c r="D174" s="203" t="s">
        <v>191</v>
      </c>
      <c r="E174" s="204" t="s">
        <v>2579</v>
      </c>
      <c r="F174" s="205" t="s">
        <v>2580</v>
      </c>
      <c r="G174" s="206" t="s">
        <v>194</v>
      </c>
      <c r="H174" s="207">
        <v>191.7</v>
      </c>
      <c r="I174" s="208"/>
      <c r="J174" s="209">
        <f>ROUND(I174*H174,2)</f>
        <v>0</v>
      </c>
      <c r="K174" s="205" t="s">
        <v>195</v>
      </c>
      <c r="L174" s="62"/>
      <c r="M174" s="210" t="s">
        <v>21</v>
      </c>
      <c r="N174" s="211" t="s">
        <v>40</v>
      </c>
      <c r="O174" s="43"/>
      <c r="P174" s="212">
        <f>O174*H174</f>
        <v>0</v>
      </c>
      <c r="Q174" s="212">
        <v>0.00186</v>
      </c>
      <c r="R174" s="212">
        <f>Q174*H174</f>
        <v>0.356562</v>
      </c>
      <c r="S174" s="212">
        <v>0</v>
      </c>
      <c r="T174" s="213">
        <f>S174*H174</f>
        <v>0</v>
      </c>
      <c r="AR174" s="25" t="s">
        <v>196</v>
      </c>
      <c r="AT174" s="25" t="s">
        <v>191</v>
      </c>
      <c r="AU174" s="25" t="s">
        <v>80</v>
      </c>
      <c r="AY174" s="25" t="s">
        <v>189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25" t="s">
        <v>76</v>
      </c>
      <c r="BK174" s="214">
        <f>ROUND(I174*H174,2)</f>
        <v>0</v>
      </c>
      <c r="BL174" s="25" t="s">
        <v>196</v>
      </c>
      <c r="BM174" s="25" t="s">
        <v>2581</v>
      </c>
    </row>
    <row r="175" spans="2:51" s="12" customFormat="1" ht="13.5">
      <c r="B175" s="215"/>
      <c r="C175" s="216"/>
      <c r="D175" s="229" t="s">
        <v>198</v>
      </c>
      <c r="E175" s="239" t="s">
        <v>21</v>
      </c>
      <c r="F175" s="240" t="s">
        <v>2582</v>
      </c>
      <c r="G175" s="216"/>
      <c r="H175" s="241">
        <v>191.7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198</v>
      </c>
      <c r="AU175" s="226" t="s">
        <v>80</v>
      </c>
      <c r="AV175" s="12" t="s">
        <v>80</v>
      </c>
      <c r="AW175" s="12" t="s">
        <v>33</v>
      </c>
      <c r="AX175" s="12" t="s">
        <v>76</v>
      </c>
      <c r="AY175" s="226" t="s">
        <v>189</v>
      </c>
    </row>
    <row r="176" spans="2:65" s="1" customFormat="1" ht="31.5" customHeight="1">
      <c r="B176" s="42"/>
      <c r="C176" s="203" t="s">
        <v>287</v>
      </c>
      <c r="D176" s="203" t="s">
        <v>191</v>
      </c>
      <c r="E176" s="204" t="s">
        <v>2583</v>
      </c>
      <c r="F176" s="205" t="s">
        <v>2584</v>
      </c>
      <c r="G176" s="206" t="s">
        <v>194</v>
      </c>
      <c r="H176" s="207">
        <v>191.7</v>
      </c>
      <c r="I176" s="208"/>
      <c r="J176" s="209">
        <f>ROUND(I176*H176,2)</f>
        <v>0</v>
      </c>
      <c r="K176" s="205" t="s">
        <v>195</v>
      </c>
      <c r="L176" s="62"/>
      <c r="M176" s="210" t="s">
        <v>21</v>
      </c>
      <c r="N176" s="211" t="s">
        <v>40</v>
      </c>
      <c r="O176" s="43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25" t="s">
        <v>196</v>
      </c>
      <c r="AT176" s="25" t="s">
        <v>191</v>
      </c>
      <c r="AU176" s="25" t="s">
        <v>80</v>
      </c>
      <c r="AY176" s="25" t="s">
        <v>189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76</v>
      </c>
      <c r="BK176" s="214">
        <f>ROUND(I176*H176,2)</f>
        <v>0</v>
      </c>
      <c r="BL176" s="25" t="s">
        <v>196</v>
      </c>
      <c r="BM176" s="25" t="s">
        <v>2585</v>
      </c>
    </row>
    <row r="177" spans="2:51" s="12" customFormat="1" ht="13.5">
      <c r="B177" s="215"/>
      <c r="C177" s="216"/>
      <c r="D177" s="229" t="s">
        <v>198</v>
      </c>
      <c r="E177" s="239" t="s">
        <v>21</v>
      </c>
      <c r="F177" s="240" t="s">
        <v>2586</v>
      </c>
      <c r="G177" s="216"/>
      <c r="H177" s="241">
        <v>191.7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198</v>
      </c>
      <c r="AU177" s="226" t="s">
        <v>80</v>
      </c>
      <c r="AV177" s="12" t="s">
        <v>80</v>
      </c>
      <c r="AW177" s="12" t="s">
        <v>33</v>
      </c>
      <c r="AX177" s="12" t="s">
        <v>76</v>
      </c>
      <c r="AY177" s="226" t="s">
        <v>189</v>
      </c>
    </row>
    <row r="178" spans="2:65" s="1" customFormat="1" ht="22.5" customHeight="1">
      <c r="B178" s="42"/>
      <c r="C178" s="203" t="s">
        <v>292</v>
      </c>
      <c r="D178" s="203" t="s">
        <v>191</v>
      </c>
      <c r="E178" s="204" t="s">
        <v>2587</v>
      </c>
      <c r="F178" s="205" t="s">
        <v>2588</v>
      </c>
      <c r="G178" s="206" t="s">
        <v>284</v>
      </c>
      <c r="H178" s="207">
        <v>8.955</v>
      </c>
      <c r="I178" s="208"/>
      <c r="J178" s="209">
        <f>ROUND(I178*H178,2)</f>
        <v>0</v>
      </c>
      <c r="K178" s="205" t="s">
        <v>195</v>
      </c>
      <c r="L178" s="62"/>
      <c r="M178" s="210" t="s">
        <v>21</v>
      </c>
      <c r="N178" s="211" t="s">
        <v>40</v>
      </c>
      <c r="O178" s="43"/>
      <c r="P178" s="212">
        <f>O178*H178</f>
        <v>0</v>
      </c>
      <c r="Q178" s="212">
        <v>1.05516</v>
      </c>
      <c r="R178" s="212">
        <f>Q178*H178</f>
        <v>9.4489578</v>
      </c>
      <c r="S178" s="212">
        <v>0</v>
      </c>
      <c r="T178" s="213">
        <f>S178*H178</f>
        <v>0</v>
      </c>
      <c r="AR178" s="25" t="s">
        <v>196</v>
      </c>
      <c r="AT178" s="25" t="s">
        <v>191</v>
      </c>
      <c r="AU178" s="25" t="s">
        <v>80</v>
      </c>
      <c r="AY178" s="25" t="s">
        <v>189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25" t="s">
        <v>76</v>
      </c>
      <c r="BK178" s="214">
        <f>ROUND(I178*H178,2)</f>
        <v>0</v>
      </c>
      <c r="BL178" s="25" t="s">
        <v>196</v>
      </c>
      <c r="BM178" s="25" t="s">
        <v>2589</v>
      </c>
    </row>
    <row r="179" spans="2:51" s="12" customFormat="1" ht="13.5">
      <c r="B179" s="215"/>
      <c r="C179" s="216"/>
      <c r="D179" s="217" t="s">
        <v>198</v>
      </c>
      <c r="E179" s="218" t="s">
        <v>21</v>
      </c>
      <c r="F179" s="219" t="s">
        <v>2590</v>
      </c>
      <c r="G179" s="216"/>
      <c r="H179" s="220">
        <v>2.385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198</v>
      </c>
      <c r="AU179" s="226" t="s">
        <v>80</v>
      </c>
      <c r="AV179" s="12" t="s">
        <v>80</v>
      </c>
      <c r="AW179" s="12" t="s">
        <v>33</v>
      </c>
      <c r="AX179" s="12" t="s">
        <v>69</v>
      </c>
      <c r="AY179" s="226" t="s">
        <v>189</v>
      </c>
    </row>
    <row r="180" spans="2:51" s="12" customFormat="1" ht="13.5">
      <c r="B180" s="215"/>
      <c r="C180" s="216"/>
      <c r="D180" s="217" t="s">
        <v>198</v>
      </c>
      <c r="E180" s="218" t="s">
        <v>21</v>
      </c>
      <c r="F180" s="219" t="s">
        <v>2591</v>
      </c>
      <c r="G180" s="216"/>
      <c r="H180" s="220">
        <v>3.241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198</v>
      </c>
      <c r="AU180" s="226" t="s">
        <v>80</v>
      </c>
      <c r="AV180" s="12" t="s">
        <v>80</v>
      </c>
      <c r="AW180" s="12" t="s">
        <v>33</v>
      </c>
      <c r="AX180" s="12" t="s">
        <v>69</v>
      </c>
      <c r="AY180" s="226" t="s">
        <v>189</v>
      </c>
    </row>
    <row r="181" spans="2:51" s="12" customFormat="1" ht="13.5">
      <c r="B181" s="215"/>
      <c r="C181" s="216"/>
      <c r="D181" s="217" t="s">
        <v>198</v>
      </c>
      <c r="E181" s="218" t="s">
        <v>21</v>
      </c>
      <c r="F181" s="219" t="s">
        <v>2592</v>
      </c>
      <c r="G181" s="216"/>
      <c r="H181" s="220">
        <v>3.329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198</v>
      </c>
      <c r="AU181" s="226" t="s">
        <v>80</v>
      </c>
      <c r="AV181" s="12" t="s">
        <v>80</v>
      </c>
      <c r="AW181" s="12" t="s">
        <v>33</v>
      </c>
      <c r="AX181" s="12" t="s">
        <v>69</v>
      </c>
      <c r="AY181" s="226" t="s">
        <v>189</v>
      </c>
    </row>
    <row r="182" spans="2:51" s="13" customFormat="1" ht="13.5">
      <c r="B182" s="227"/>
      <c r="C182" s="228"/>
      <c r="D182" s="229" t="s">
        <v>198</v>
      </c>
      <c r="E182" s="230" t="s">
        <v>21</v>
      </c>
      <c r="F182" s="231" t="s">
        <v>200</v>
      </c>
      <c r="G182" s="228"/>
      <c r="H182" s="232">
        <v>8.955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AT182" s="238" t="s">
        <v>198</v>
      </c>
      <c r="AU182" s="238" t="s">
        <v>80</v>
      </c>
      <c r="AV182" s="13" t="s">
        <v>115</v>
      </c>
      <c r="AW182" s="13" t="s">
        <v>33</v>
      </c>
      <c r="AX182" s="13" t="s">
        <v>76</v>
      </c>
      <c r="AY182" s="238" t="s">
        <v>189</v>
      </c>
    </row>
    <row r="183" spans="2:65" s="1" customFormat="1" ht="22.5" customHeight="1">
      <c r="B183" s="42"/>
      <c r="C183" s="203" t="s">
        <v>9</v>
      </c>
      <c r="D183" s="203" t="s">
        <v>191</v>
      </c>
      <c r="E183" s="204" t="s">
        <v>2593</v>
      </c>
      <c r="F183" s="205" t="s">
        <v>2594</v>
      </c>
      <c r="G183" s="206" t="s">
        <v>248</v>
      </c>
      <c r="H183" s="207">
        <v>17.08</v>
      </c>
      <c r="I183" s="208"/>
      <c r="J183" s="209">
        <f>ROUND(I183*H183,2)</f>
        <v>0</v>
      </c>
      <c r="K183" s="205" t="s">
        <v>195</v>
      </c>
      <c r="L183" s="62"/>
      <c r="M183" s="210" t="s">
        <v>21</v>
      </c>
      <c r="N183" s="211" t="s">
        <v>40</v>
      </c>
      <c r="O183" s="43"/>
      <c r="P183" s="212">
        <f>O183*H183</f>
        <v>0</v>
      </c>
      <c r="Q183" s="212">
        <v>2.4534</v>
      </c>
      <c r="R183" s="212">
        <f>Q183*H183</f>
        <v>41.90407199999999</v>
      </c>
      <c r="S183" s="212">
        <v>0</v>
      </c>
      <c r="T183" s="213">
        <f>S183*H183</f>
        <v>0</v>
      </c>
      <c r="AR183" s="25" t="s">
        <v>196</v>
      </c>
      <c r="AT183" s="25" t="s">
        <v>191</v>
      </c>
      <c r="AU183" s="25" t="s">
        <v>80</v>
      </c>
      <c r="AY183" s="25" t="s">
        <v>189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25" t="s">
        <v>76</v>
      </c>
      <c r="BK183" s="214">
        <f>ROUND(I183*H183,2)</f>
        <v>0</v>
      </c>
      <c r="BL183" s="25" t="s">
        <v>196</v>
      </c>
      <c r="BM183" s="25" t="s">
        <v>2595</v>
      </c>
    </row>
    <row r="184" spans="2:51" s="12" customFormat="1" ht="13.5">
      <c r="B184" s="215"/>
      <c r="C184" s="216"/>
      <c r="D184" s="217" t="s">
        <v>198</v>
      </c>
      <c r="E184" s="218" t="s">
        <v>21</v>
      </c>
      <c r="F184" s="219" t="s">
        <v>2596</v>
      </c>
      <c r="G184" s="216"/>
      <c r="H184" s="220">
        <v>6.625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198</v>
      </c>
      <c r="AU184" s="226" t="s">
        <v>80</v>
      </c>
      <c r="AV184" s="12" t="s">
        <v>80</v>
      </c>
      <c r="AW184" s="12" t="s">
        <v>33</v>
      </c>
      <c r="AX184" s="12" t="s">
        <v>69</v>
      </c>
      <c r="AY184" s="226" t="s">
        <v>189</v>
      </c>
    </row>
    <row r="185" spans="2:51" s="12" customFormat="1" ht="13.5">
      <c r="B185" s="215"/>
      <c r="C185" s="216"/>
      <c r="D185" s="217" t="s">
        <v>198</v>
      </c>
      <c r="E185" s="218" t="s">
        <v>21</v>
      </c>
      <c r="F185" s="219" t="s">
        <v>2597</v>
      </c>
      <c r="G185" s="216"/>
      <c r="H185" s="220">
        <v>2.545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198</v>
      </c>
      <c r="AU185" s="226" t="s">
        <v>80</v>
      </c>
      <c r="AV185" s="12" t="s">
        <v>80</v>
      </c>
      <c r="AW185" s="12" t="s">
        <v>33</v>
      </c>
      <c r="AX185" s="12" t="s">
        <v>69</v>
      </c>
      <c r="AY185" s="226" t="s">
        <v>189</v>
      </c>
    </row>
    <row r="186" spans="2:51" s="12" customFormat="1" ht="13.5">
      <c r="B186" s="215"/>
      <c r="C186" s="216"/>
      <c r="D186" s="217" t="s">
        <v>198</v>
      </c>
      <c r="E186" s="218" t="s">
        <v>21</v>
      </c>
      <c r="F186" s="219" t="s">
        <v>2598</v>
      </c>
      <c r="G186" s="216"/>
      <c r="H186" s="220">
        <v>7.91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198</v>
      </c>
      <c r="AU186" s="226" t="s">
        <v>80</v>
      </c>
      <c r="AV186" s="12" t="s">
        <v>80</v>
      </c>
      <c r="AW186" s="12" t="s">
        <v>33</v>
      </c>
      <c r="AX186" s="12" t="s">
        <v>69</v>
      </c>
      <c r="AY186" s="226" t="s">
        <v>189</v>
      </c>
    </row>
    <row r="187" spans="2:51" s="13" customFormat="1" ht="13.5">
      <c r="B187" s="227"/>
      <c r="C187" s="228"/>
      <c r="D187" s="229" t="s">
        <v>198</v>
      </c>
      <c r="E187" s="230" t="s">
        <v>21</v>
      </c>
      <c r="F187" s="231" t="s">
        <v>200</v>
      </c>
      <c r="G187" s="228"/>
      <c r="H187" s="232">
        <v>17.08</v>
      </c>
      <c r="I187" s="233"/>
      <c r="J187" s="228"/>
      <c r="K187" s="228"/>
      <c r="L187" s="234"/>
      <c r="M187" s="235"/>
      <c r="N187" s="236"/>
      <c r="O187" s="236"/>
      <c r="P187" s="236"/>
      <c r="Q187" s="236"/>
      <c r="R187" s="236"/>
      <c r="S187" s="236"/>
      <c r="T187" s="237"/>
      <c r="AT187" s="238" t="s">
        <v>198</v>
      </c>
      <c r="AU187" s="238" t="s">
        <v>80</v>
      </c>
      <c r="AV187" s="13" t="s">
        <v>115</v>
      </c>
      <c r="AW187" s="13" t="s">
        <v>33</v>
      </c>
      <c r="AX187" s="13" t="s">
        <v>76</v>
      </c>
      <c r="AY187" s="238" t="s">
        <v>189</v>
      </c>
    </row>
    <row r="188" spans="2:65" s="1" customFormat="1" ht="22.5" customHeight="1">
      <c r="B188" s="42"/>
      <c r="C188" s="203" t="s">
        <v>302</v>
      </c>
      <c r="D188" s="203" t="s">
        <v>191</v>
      </c>
      <c r="E188" s="204" t="s">
        <v>2599</v>
      </c>
      <c r="F188" s="205" t="s">
        <v>2600</v>
      </c>
      <c r="G188" s="206" t="s">
        <v>194</v>
      </c>
      <c r="H188" s="207">
        <v>121.37</v>
      </c>
      <c r="I188" s="208"/>
      <c r="J188" s="209">
        <f>ROUND(I188*H188,2)</f>
        <v>0</v>
      </c>
      <c r="K188" s="205" t="s">
        <v>21</v>
      </c>
      <c r="L188" s="62"/>
      <c r="M188" s="210" t="s">
        <v>21</v>
      </c>
      <c r="N188" s="211" t="s">
        <v>40</v>
      </c>
      <c r="O188" s="43"/>
      <c r="P188" s="212">
        <f>O188*H188</f>
        <v>0</v>
      </c>
      <c r="Q188" s="212">
        <v>0.00519</v>
      </c>
      <c r="R188" s="212">
        <f>Q188*H188</f>
        <v>0.6299103</v>
      </c>
      <c r="S188" s="212">
        <v>0</v>
      </c>
      <c r="T188" s="213">
        <f>S188*H188</f>
        <v>0</v>
      </c>
      <c r="AR188" s="25" t="s">
        <v>196</v>
      </c>
      <c r="AT188" s="25" t="s">
        <v>191</v>
      </c>
      <c r="AU188" s="25" t="s">
        <v>80</v>
      </c>
      <c r="AY188" s="25" t="s">
        <v>189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5" t="s">
        <v>76</v>
      </c>
      <c r="BK188" s="214">
        <f>ROUND(I188*H188,2)</f>
        <v>0</v>
      </c>
      <c r="BL188" s="25" t="s">
        <v>196</v>
      </c>
      <c r="BM188" s="25" t="s">
        <v>2601</v>
      </c>
    </row>
    <row r="189" spans="2:51" s="12" customFormat="1" ht="13.5">
      <c r="B189" s="215"/>
      <c r="C189" s="216"/>
      <c r="D189" s="217" t="s">
        <v>198</v>
      </c>
      <c r="E189" s="218" t="s">
        <v>21</v>
      </c>
      <c r="F189" s="219" t="s">
        <v>2602</v>
      </c>
      <c r="G189" s="216"/>
      <c r="H189" s="220">
        <v>53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198</v>
      </c>
      <c r="AU189" s="226" t="s">
        <v>80</v>
      </c>
      <c r="AV189" s="12" t="s">
        <v>80</v>
      </c>
      <c r="AW189" s="12" t="s">
        <v>33</v>
      </c>
      <c r="AX189" s="12" t="s">
        <v>69</v>
      </c>
      <c r="AY189" s="226" t="s">
        <v>189</v>
      </c>
    </row>
    <row r="190" spans="2:51" s="12" customFormat="1" ht="13.5">
      <c r="B190" s="215"/>
      <c r="C190" s="216"/>
      <c r="D190" s="217" t="s">
        <v>198</v>
      </c>
      <c r="E190" s="218" t="s">
        <v>21</v>
      </c>
      <c r="F190" s="219" t="s">
        <v>2603</v>
      </c>
      <c r="G190" s="216"/>
      <c r="H190" s="220">
        <v>5.09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198</v>
      </c>
      <c r="AU190" s="226" t="s">
        <v>80</v>
      </c>
      <c r="AV190" s="12" t="s">
        <v>80</v>
      </c>
      <c r="AW190" s="12" t="s">
        <v>33</v>
      </c>
      <c r="AX190" s="12" t="s">
        <v>69</v>
      </c>
      <c r="AY190" s="226" t="s">
        <v>189</v>
      </c>
    </row>
    <row r="191" spans="2:51" s="12" customFormat="1" ht="13.5">
      <c r="B191" s="215"/>
      <c r="C191" s="216"/>
      <c r="D191" s="217" t="s">
        <v>198</v>
      </c>
      <c r="E191" s="218" t="s">
        <v>21</v>
      </c>
      <c r="F191" s="219" t="s">
        <v>2604</v>
      </c>
      <c r="G191" s="216"/>
      <c r="H191" s="220">
        <v>63.28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198</v>
      </c>
      <c r="AU191" s="226" t="s">
        <v>80</v>
      </c>
      <c r="AV191" s="12" t="s">
        <v>80</v>
      </c>
      <c r="AW191" s="12" t="s">
        <v>33</v>
      </c>
      <c r="AX191" s="12" t="s">
        <v>69</v>
      </c>
      <c r="AY191" s="226" t="s">
        <v>189</v>
      </c>
    </row>
    <row r="192" spans="2:51" s="13" customFormat="1" ht="13.5">
      <c r="B192" s="227"/>
      <c r="C192" s="228"/>
      <c r="D192" s="229" t="s">
        <v>198</v>
      </c>
      <c r="E192" s="230" t="s">
        <v>21</v>
      </c>
      <c r="F192" s="231" t="s">
        <v>200</v>
      </c>
      <c r="G192" s="228"/>
      <c r="H192" s="232">
        <v>121.37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AT192" s="238" t="s">
        <v>198</v>
      </c>
      <c r="AU192" s="238" t="s">
        <v>80</v>
      </c>
      <c r="AV192" s="13" t="s">
        <v>115</v>
      </c>
      <c r="AW192" s="13" t="s">
        <v>33</v>
      </c>
      <c r="AX192" s="13" t="s">
        <v>76</v>
      </c>
      <c r="AY192" s="238" t="s">
        <v>189</v>
      </c>
    </row>
    <row r="193" spans="2:65" s="1" customFormat="1" ht="22.5" customHeight="1">
      <c r="B193" s="42"/>
      <c r="C193" s="203" t="s">
        <v>244</v>
      </c>
      <c r="D193" s="203" t="s">
        <v>191</v>
      </c>
      <c r="E193" s="204" t="s">
        <v>2605</v>
      </c>
      <c r="F193" s="205" t="s">
        <v>2606</v>
      </c>
      <c r="G193" s="206" t="s">
        <v>194</v>
      </c>
      <c r="H193" s="207">
        <v>121.37</v>
      </c>
      <c r="I193" s="208"/>
      <c r="J193" s="209">
        <f>ROUND(I193*H193,2)</f>
        <v>0</v>
      </c>
      <c r="K193" s="205" t="s">
        <v>21</v>
      </c>
      <c r="L193" s="62"/>
      <c r="M193" s="210" t="s">
        <v>21</v>
      </c>
      <c r="N193" s="211" t="s">
        <v>40</v>
      </c>
      <c r="O193" s="43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25" t="s">
        <v>196</v>
      </c>
      <c r="AT193" s="25" t="s">
        <v>191</v>
      </c>
      <c r="AU193" s="25" t="s">
        <v>80</v>
      </c>
      <c r="AY193" s="25" t="s">
        <v>189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25" t="s">
        <v>76</v>
      </c>
      <c r="BK193" s="214">
        <f>ROUND(I193*H193,2)</f>
        <v>0</v>
      </c>
      <c r="BL193" s="25" t="s">
        <v>196</v>
      </c>
      <c r="BM193" s="25" t="s">
        <v>2607</v>
      </c>
    </row>
    <row r="194" spans="2:51" s="12" customFormat="1" ht="13.5">
      <c r="B194" s="215"/>
      <c r="C194" s="216"/>
      <c r="D194" s="229" t="s">
        <v>198</v>
      </c>
      <c r="E194" s="239" t="s">
        <v>21</v>
      </c>
      <c r="F194" s="240" t="s">
        <v>2608</v>
      </c>
      <c r="G194" s="216"/>
      <c r="H194" s="241">
        <v>121.37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198</v>
      </c>
      <c r="AU194" s="226" t="s">
        <v>80</v>
      </c>
      <c r="AV194" s="12" t="s">
        <v>80</v>
      </c>
      <c r="AW194" s="12" t="s">
        <v>33</v>
      </c>
      <c r="AX194" s="12" t="s">
        <v>76</v>
      </c>
      <c r="AY194" s="226" t="s">
        <v>189</v>
      </c>
    </row>
    <row r="195" spans="2:65" s="1" customFormat="1" ht="31.5" customHeight="1">
      <c r="B195" s="42"/>
      <c r="C195" s="203" t="s">
        <v>313</v>
      </c>
      <c r="D195" s="203" t="s">
        <v>191</v>
      </c>
      <c r="E195" s="204" t="s">
        <v>2609</v>
      </c>
      <c r="F195" s="205" t="s">
        <v>2610</v>
      </c>
      <c r="G195" s="206" t="s">
        <v>194</v>
      </c>
      <c r="H195" s="207">
        <v>976.649</v>
      </c>
      <c r="I195" s="208"/>
      <c r="J195" s="209">
        <f>ROUND(I195*H195,2)</f>
        <v>0</v>
      </c>
      <c r="K195" s="205" t="s">
        <v>21</v>
      </c>
      <c r="L195" s="62"/>
      <c r="M195" s="210" t="s">
        <v>21</v>
      </c>
      <c r="N195" s="211" t="s">
        <v>40</v>
      </c>
      <c r="O195" s="43"/>
      <c r="P195" s="212">
        <f>O195*H195</f>
        <v>0</v>
      </c>
      <c r="Q195" s="212">
        <v>0.00378</v>
      </c>
      <c r="R195" s="212">
        <f>Q195*H195</f>
        <v>3.69173322</v>
      </c>
      <c r="S195" s="212">
        <v>0</v>
      </c>
      <c r="T195" s="213">
        <f>S195*H195</f>
        <v>0</v>
      </c>
      <c r="AR195" s="25" t="s">
        <v>196</v>
      </c>
      <c r="AT195" s="25" t="s">
        <v>191</v>
      </c>
      <c r="AU195" s="25" t="s">
        <v>80</v>
      </c>
      <c r="AY195" s="25" t="s">
        <v>189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25" t="s">
        <v>76</v>
      </c>
      <c r="BK195" s="214">
        <f>ROUND(I195*H195,2)</f>
        <v>0</v>
      </c>
      <c r="BL195" s="25" t="s">
        <v>196</v>
      </c>
      <c r="BM195" s="25" t="s">
        <v>2611</v>
      </c>
    </row>
    <row r="196" spans="2:51" s="15" customFormat="1" ht="13.5">
      <c r="B196" s="283"/>
      <c r="C196" s="284"/>
      <c r="D196" s="217" t="s">
        <v>198</v>
      </c>
      <c r="E196" s="285" t="s">
        <v>21</v>
      </c>
      <c r="F196" s="286" t="s">
        <v>2612</v>
      </c>
      <c r="G196" s="284"/>
      <c r="H196" s="287" t="s">
        <v>21</v>
      </c>
      <c r="I196" s="288"/>
      <c r="J196" s="284"/>
      <c r="K196" s="284"/>
      <c r="L196" s="289"/>
      <c r="M196" s="290"/>
      <c r="N196" s="291"/>
      <c r="O196" s="291"/>
      <c r="P196" s="291"/>
      <c r="Q196" s="291"/>
      <c r="R196" s="291"/>
      <c r="S196" s="291"/>
      <c r="T196" s="292"/>
      <c r="AT196" s="293" t="s">
        <v>198</v>
      </c>
      <c r="AU196" s="293" t="s">
        <v>80</v>
      </c>
      <c r="AV196" s="15" t="s">
        <v>76</v>
      </c>
      <c r="AW196" s="15" t="s">
        <v>33</v>
      </c>
      <c r="AX196" s="15" t="s">
        <v>69</v>
      </c>
      <c r="AY196" s="293" t="s">
        <v>189</v>
      </c>
    </row>
    <row r="197" spans="2:51" s="12" customFormat="1" ht="13.5">
      <c r="B197" s="215"/>
      <c r="C197" s="216"/>
      <c r="D197" s="217" t="s">
        <v>198</v>
      </c>
      <c r="E197" s="218" t="s">
        <v>21</v>
      </c>
      <c r="F197" s="219" t="s">
        <v>2613</v>
      </c>
      <c r="G197" s="216"/>
      <c r="H197" s="220">
        <v>167.063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198</v>
      </c>
      <c r="AU197" s="226" t="s">
        <v>80</v>
      </c>
      <c r="AV197" s="12" t="s">
        <v>80</v>
      </c>
      <c r="AW197" s="12" t="s">
        <v>33</v>
      </c>
      <c r="AX197" s="12" t="s">
        <v>69</v>
      </c>
      <c r="AY197" s="226" t="s">
        <v>189</v>
      </c>
    </row>
    <row r="198" spans="2:51" s="12" customFormat="1" ht="13.5">
      <c r="B198" s="215"/>
      <c r="C198" s="216"/>
      <c r="D198" s="217" t="s">
        <v>198</v>
      </c>
      <c r="E198" s="218" t="s">
        <v>21</v>
      </c>
      <c r="F198" s="219" t="s">
        <v>2614</v>
      </c>
      <c r="G198" s="216"/>
      <c r="H198" s="220">
        <v>144.038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198</v>
      </c>
      <c r="AU198" s="226" t="s">
        <v>80</v>
      </c>
      <c r="AV198" s="12" t="s">
        <v>80</v>
      </c>
      <c r="AW198" s="12" t="s">
        <v>33</v>
      </c>
      <c r="AX198" s="12" t="s">
        <v>69</v>
      </c>
      <c r="AY198" s="226" t="s">
        <v>189</v>
      </c>
    </row>
    <row r="199" spans="2:51" s="12" customFormat="1" ht="13.5">
      <c r="B199" s="215"/>
      <c r="C199" s="216"/>
      <c r="D199" s="217" t="s">
        <v>198</v>
      </c>
      <c r="E199" s="218" t="s">
        <v>21</v>
      </c>
      <c r="F199" s="219" t="s">
        <v>2615</v>
      </c>
      <c r="G199" s="216"/>
      <c r="H199" s="220">
        <v>76.65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198</v>
      </c>
      <c r="AU199" s="226" t="s">
        <v>80</v>
      </c>
      <c r="AV199" s="12" t="s">
        <v>80</v>
      </c>
      <c r="AW199" s="12" t="s">
        <v>33</v>
      </c>
      <c r="AX199" s="12" t="s">
        <v>69</v>
      </c>
      <c r="AY199" s="226" t="s">
        <v>189</v>
      </c>
    </row>
    <row r="200" spans="2:51" s="12" customFormat="1" ht="13.5">
      <c r="B200" s="215"/>
      <c r="C200" s="216"/>
      <c r="D200" s="217" t="s">
        <v>198</v>
      </c>
      <c r="E200" s="218" t="s">
        <v>21</v>
      </c>
      <c r="F200" s="219" t="s">
        <v>2616</v>
      </c>
      <c r="G200" s="216"/>
      <c r="H200" s="220">
        <v>101.813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198</v>
      </c>
      <c r="AU200" s="226" t="s">
        <v>80</v>
      </c>
      <c r="AV200" s="12" t="s">
        <v>80</v>
      </c>
      <c r="AW200" s="12" t="s">
        <v>33</v>
      </c>
      <c r="AX200" s="12" t="s">
        <v>69</v>
      </c>
      <c r="AY200" s="226" t="s">
        <v>189</v>
      </c>
    </row>
    <row r="201" spans="2:51" s="12" customFormat="1" ht="13.5">
      <c r="B201" s="215"/>
      <c r="C201" s="216"/>
      <c r="D201" s="217" t="s">
        <v>198</v>
      </c>
      <c r="E201" s="218" t="s">
        <v>21</v>
      </c>
      <c r="F201" s="219" t="s">
        <v>2617</v>
      </c>
      <c r="G201" s="216"/>
      <c r="H201" s="220">
        <v>99.563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198</v>
      </c>
      <c r="AU201" s="226" t="s">
        <v>80</v>
      </c>
      <c r="AV201" s="12" t="s">
        <v>80</v>
      </c>
      <c r="AW201" s="12" t="s">
        <v>33</v>
      </c>
      <c r="AX201" s="12" t="s">
        <v>69</v>
      </c>
      <c r="AY201" s="226" t="s">
        <v>189</v>
      </c>
    </row>
    <row r="202" spans="2:51" s="12" customFormat="1" ht="13.5">
      <c r="B202" s="215"/>
      <c r="C202" s="216"/>
      <c r="D202" s="217" t="s">
        <v>198</v>
      </c>
      <c r="E202" s="218" t="s">
        <v>21</v>
      </c>
      <c r="F202" s="219" t="s">
        <v>2618</v>
      </c>
      <c r="G202" s="216"/>
      <c r="H202" s="220">
        <v>111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198</v>
      </c>
      <c r="AU202" s="226" t="s">
        <v>80</v>
      </c>
      <c r="AV202" s="12" t="s">
        <v>80</v>
      </c>
      <c r="AW202" s="12" t="s">
        <v>33</v>
      </c>
      <c r="AX202" s="12" t="s">
        <v>69</v>
      </c>
      <c r="AY202" s="226" t="s">
        <v>189</v>
      </c>
    </row>
    <row r="203" spans="2:51" s="12" customFormat="1" ht="13.5">
      <c r="B203" s="215"/>
      <c r="C203" s="216"/>
      <c r="D203" s="217" t="s">
        <v>198</v>
      </c>
      <c r="E203" s="218" t="s">
        <v>21</v>
      </c>
      <c r="F203" s="219" t="s">
        <v>2619</v>
      </c>
      <c r="G203" s="216"/>
      <c r="H203" s="220">
        <v>12.375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198</v>
      </c>
      <c r="AU203" s="226" t="s">
        <v>80</v>
      </c>
      <c r="AV203" s="12" t="s">
        <v>80</v>
      </c>
      <c r="AW203" s="12" t="s">
        <v>33</v>
      </c>
      <c r="AX203" s="12" t="s">
        <v>69</v>
      </c>
      <c r="AY203" s="226" t="s">
        <v>189</v>
      </c>
    </row>
    <row r="204" spans="2:51" s="12" customFormat="1" ht="13.5">
      <c r="B204" s="215"/>
      <c r="C204" s="216"/>
      <c r="D204" s="217" t="s">
        <v>198</v>
      </c>
      <c r="E204" s="218" t="s">
        <v>21</v>
      </c>
      <c r="F204" s="219" t="s">
        <v>2620</v>
      </c>
      <c r="G204" s="216"/>
      <c r="H204" s="220">
        <v>6.263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198</v>
      </c>
      <c r="AU204" s="226" t="s">
        <v>80</v>
      </c>
      <c r="AV204" s="12" t="s">
        <v>80</v>
      </c>
      <c r="AW204" s="12" t="s">
        <v>33</v>
      </c>
      <c r="AX204" s="12" t="s">
        <v>69</v>
      </c>
      <c r="AY204" s="226" t="s">
        <v>189</v>
      </c>
    </row>
    <row r="205" spans="2:51" s="12" customFormat="1" ht="13.5">
      <c r="B205" s="215"/>
      <c r="C205" s="216"/>
      <c r="D205" s="217" t="s">
        <v>198</v>
      </c>
      <c r="E205" s="218" t="s">
        <v>21</v>
      </c>
      <c r="F205" s="219" t="s">
        <v>2621</v>
      </c>
      <c r="G205" s="216"/>
      <c r="H205" s="220">
        <v>2.891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198</v>
      </c>
      <c r="AU205" s="226" t="s">
        <v>80</v>
      </c>
      <c r="AV205" s="12" t="s">
        <v>80</v>
      </c>
      <c r="AW205" s="12" t="s">
        <v>33</v>
      </c>
      <c r="AX205" s="12" t="s">
        <v>69</v>
      </c>
      <c r="AY205" s="226" t="s">
        <v>189</v>
      </c>
    </row>
    <row r="206" spans="2:51" s="12" customFormat="1" ht="13.5">
      <c r="B206" s="215"/>
      <c r="C206" s="216"/>
      <c r="D206" s="217" t="s">
        <v>198</v>
      </c>
      <c r="E206" s="218" t="s">
        <v>21</v>
      </c>
      <c r="F206" s="219" t="s">
        <v>2622</v>
      </c>
      <c r="G206" s="216"/>
      <c r="H206" s="220">
        <v>3.851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198</v>
      </c>
      <c r="AU206" s="226" t="s">
        <v>80</v>
      </c>
      <c r="AV206" s="12" t="s">
        <v>80</v>
      </c>
      <c r="AW206" s="12" t="s">
        <v>33</v>
      </c>
      <c r="AX206" s="12" t="s">
        <v>69</v>
      </c>
      <c r="AY206" s="226" t="s">
        <v>189</v>
      </c>
    </row>
    <row r="207" spans="2:51" s="12" customFormat="1" ht="13.5">
      <c r="B207" s="215"/>
      <c r="C207" s="216"/>
      <c r="D207" s="217" t="s">
        <v>198</v>
      </c>
      <c r="E207" s="218" t="s">
        <v>21</v>
      </c>
      <c r="F207" s="219" t="s">
        <v>2623</v>
      </c>
      <c r="G207" s="216"/>
      <c r="H207" s="220">
        <v>6.652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198</v>
      </c>
      <c r="AU207" s="226" t="s">
        <v>80</v>
      </c>
      <c r="AV207" s="12" t="s">
        <v>80</v>
      </c>
      <c r="AW207" s="12" t="s">
        <v>33</v>
      </c>
      <c r="AX207" s="12" t="s">
        <v>69</v>
      </c>
      <c r="AY207" s="226" t="s">
        <v>189</v>
      </c>
    </row>
    <row r="208" spans="2:51" s="12" customFormat="1" ht="13.5">
      <c r="B208" s="215"/>
      <c r="C208" s="216"/>
      <c r="D208" s="217" t="s">
        <v>198</v>
      </c>
      <c r="E208" s="218" t="s">
        <v>21</v>
      </c>
      <c r="F208" s="219" t="s">
        <v>2624</v>
      </c>
      <c r="G208" s="216"/>
      <c r="H208" s="220">
        <v>7.652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198</v>
      </c>
      <c r="AU208" s="226" t="s">
        <v>80</v>
      </c>
      <c r="AV208" s="12" t="s">
        <v>80</v>
      </c>
      <c r="AW208" s="12" t="s">
        <v>33</v>
      </c>
      <c r="AX208" s="12" t="s">
        <v>69</v>
      </c>
      <c r="AY208" s="226" t="s">
        <v>189</v>
      </c>
    </row>
    <row r="209" spans="2:51" s="12" customFormat="1" ht="13.5">
      <c r="B209" s="215"/>
      <c r="C209" s="216"/>
      <c r="D209" s="217" t="s">
        <v>198</v>
      </c>
      <c r="E209" s="218" t="s">
        <v>21</v>
      </c>
      <c r="F209" s="219" t="s">
        <v>2625</v>
      </c>
      <c r="G209" s="216"/>
      <c r="H209" s="220">
        <v>5.475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198</v>
      </c>
      <c r="AU209" s="226" t="s">
        <v>80</v>
      </c>
      <c r="AV209" s="12" t="s">
        <v>80</v>
      </c>
      <c r="AW209" s="12" t="s">
        <v>33</v>
      </c>
      <c r="AX209" s="12" t="s">
        <v>69</v>
      </c>
      <c r="AY209" s="226" t="s">
        <v>189</v>
      </c>
    </row>
    <row r="210" spans="2:51" s="12" customFormat="1" ht="13.5">
      <c r="B210" s="215"/>
      <c r="C210" s="216"/>
      <c r="D210" s="217" t="s">
        <v>198</v>
      </c>
      <c r="E210" s="218" t="s">
        <v>21</v>
      </c>
      <c r="F210" s="219" t="s">
        <v>2626</v>
      </c>
      <c r="G210" s="216"/>
      <c r="H210" s="220">
        <v>100.8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198</v>
      </c>
      <c r="AU210" s="226" t="s">
        <v>80</v>
      </c>
      <c r="AV210" s="12" t="s">
        <v>80</v>
      </c>
      <c r="AW210" s="12" t="s">
        <v>33</v>
      </c>
      <c r="AX210" s="12" t="s">
        <v>69</v>
      </c>
      <c r="AY210" s="226" t="s">
        <v>189</v>
      </c>
    </row>
    <row r="211" spans="2:51" s="12" customFormat="1" ht="13.5">
      <c r="B211" s="215"/>
      <c r="C211" s="216"/>
      <c r="D211" s="217" t="s">
        <v>198</v>
      </c>
      <c r="E211" s="218" t="s">
        <v>21</v>
      </c>
      <c r="F211" s="219" t="s">
        <v>2627</v>
      </c>
      <c r="G211" s="216"/>
      <c r="H211" s="220">
        <v>17.016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198</v>
      </c>
      <c r="AU211" s="226" t="s">
        <v>80</v>
      </c>
      <c r="AV211" s="12" t="s">
        <v>80</v>
      </c>
      <c r="AW211" s="12" t="s">
        <v>33</v>
      </c>
      <c r="AX211" s="12" t="s">
        <v>69</v>
      </c>
      <c r="AY211" s="226" t="s">
        <v>189</v>
      </c>
    </row>
    <row r="212" spans="2:51" s="12" customFormat="1" ht="13.5">
      <c r="B212" s="215"/>
      <c r="C212" s="216"/>
      <c r="D212" s="217" t="s">
        <v>198</v>
      </c>
      <c r="E212" s="218" t="s">
        <v>21</v>
      </c>
      <c r="F212" s="219" t="s">
        <v>2628</v>
      </c>
      <c r="G212" s="216"/>
      <c r="H212" s="220">
        <v>7.033</v>
      </c>
      <c r="I212" s="221"/>
      <c r="J212" s="216"/>
      <c r="K212" s="216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198</v>
      </c>
      <c r="AU212" s="226" t="s">
        <v>80</v>
      </c>
      <c r="AV212" s="12" t="s">
        <v>80</v>
      </c>
      <c r="AW212" s="12" t="s">
        <v>33</v>
      </c>
      <c r="AX212" s="12" t="s">
        <v>69</v>
      </c>
      <c r="AY212" s="226" t="s">
        <v>189</v>
      </c>
    </row>
    <row r="213" spans="2:51" s="12" customFormat="1" ht="13.5">
      <c r="B213" s="215"/>
      <c r="C213" s="216"/>
      <c r="D213" s="217" t="s">
        <v>198</v>
      </c>
      <c r="E213" s="218" t="s">
        <v>21</v>
      </c>
      <c r="F213" s="219" t="s">
        <v>2629</v>
      </c>
      <c r="G213" s="216"/>
      <c r="H213" s="220">
        <v>9.597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198</v>
      </c>
      <c r="AU213" s="226" t="s">
        <v>80</v>
      </c>
      <c r="AV213" s="12" t="s">
        <v>80</v>
      </c>
      <c r="AW213" s="12" t="s">
        <v>33</v>
      </c>
      <c r="AX213" s="12" t="s">
        <v>69</v>
      </c>
      <c r="AY213" s="226" t="s">
        <v>189</v>
      </c>
    </row>
    <row r="214" spans="2:51" s="12" customFormat="1" ht="13.5">
      <c r="B214" s="215"/>
      <c r="C214" s="216"/>
      <c r="D214" s="217" t="s">
        <v>198</v>
      </c>
      <c r="E214" s="218" t="s">
        <v>21</v>
      </c>
      <c r="F214" s="219" t="s">
        <v>2630</v>
      </c>
      <c r="G214" s="216"/>
      <c r="H214" s="220">
        <v>3.851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198</v>
      </c>
      <c r="AU214" s="226" t="s">
        <v>80</v>
      </c>
      <c r="AV214" s="12" t="s">
        <v>80</v>
      </c>
      <c r="AW214" s="12" t="s">
        <v>33</v>
      </c>
      <c r="AX214" s="12" t="s">
        <v>69</v>
      </c>
      <c r="AY214" s="226" t="s">
        <v>189</v>
      </c>
    </row>
    <row r="215" spans="2:51" s="12" customFormat="1" ht="13.5">
      <c r="B215" s="215"/>
      <c r="C215" s="216"/>
      <c r="D215" s="217" t="s">
        <v>198</v>
      </c>
      <c r="E215" s="218" t="s">
        <v>21</v>
      </c>
      <c r="F215" s="219" t="s">
        <v>2631</v>
      </c>
      <c r="G215" s="216"/>
      <c r="H215" s="220">
        <v>5.668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198</v>
      </c>
      <c r="AU215" s="226" t="s">
        <v>80</v>
      </c>
      <c r="AV215" s="12" t="s">
        <v>80</v>
      </c>
      <c r="AW215" s="12" t="s">
        <v>33</v>
      </c>
      <c r="AX215" s="12" t="s">
        <v>69</v>
      </c>
      <c r="AY215" s="226" t="s">
        <v>189</v>
      </c>
    </row>
    <row r="216" spans="2:51" s="12" customFormat="1" ht="13.5">
      <c r="B216" s="215"/>
      <c r="C216" s="216"/>
      <c r="D216" s="217" t="s">
        <v>198</v>
      </c>
      <c r="E216" s="218" t="s">
        <v>21</v>
      </c>
      <c r="F216" s="219" t="s">
        <v>2632</v>
      </c>
      <c r="G216" s="216"/>
      <c r="H216" s="220">
        <v>6.936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198</v>
      </c>
      <c r="AU216" s="226" t="s">
        <v>80</v>
      </c>
      <c r="AV216" s="12" t="s">
        <v>80</v>
      </c>
      <c r="AW216" s="12" t="s">
        <v>33</v>
      </c>
      <c r="AX216" s="12" t="s">
        <v>69</v>
      </c>
      <c r="AY216" s="226" t="s">
        <v>189</v>
      </c>
    </row>
    <row r="217" spans="2:51" s="12" customFormat="1" ht="13.5">
      <c r="B217" s="215"/>
      <c r="C217" s="216"/>
      <c r="D217" s="217" t="s">
        <v>198</v>
      </c>
      <c r="E217" s="218" t="s">
        <v>21</v>
      </c>
      <c r="F217" s="219" t="s">
        <v>2633</v>
      </c>
      <c r="G217" s="216"/>
      <c r="H217" s="220">
        <v>8.707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198</v>
      </c>
      <c r="AU217" s="226" t="s">
        <v>80</v>
      </c>
      <c r="AV217" s="12" t="s">
        <v>80</v>
      </c>
      <c r="AW217" s="12" t="s">
        <v>33</v>
      </c>
      <c r="AX217" s="12" t="s">
        <v>69</v>
      </c>
      <c r="AY217" s="226" t="s">
        <v>189</v>
      </c>
    </row>
    <row r="218" spans="2:51" s="12" customFormat="1" ht="13.5">
      <c r="B218" s="215"/>
      <c r="C218" s="216"/>
      <c r="D218" s="217" t="s">
        <v>198</v>
      </c>
      <c r="E218" s="218" t="s">
        <v>21</v>
      </c>
      <c r="F218" s="219" t="s">
        <v>2634</v>
      </c>
      <c r="G218" s="216"/>
      <c r="H218" s="220">
        <v>6.788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198</v>
      </c>
      <c r="AU218" s="226" t="s">
        <v>80</v>
      </c>
      <c r="AV218" s="12" t="s">
        <v>80</v>
      </c>
      <c r="AW218" s="12" t="s">
        <v>33</v>
      </c>
      <c r="AX218" s="12" t="s">
        <v>69</v>
      </c>
      <c r="AY218" s="226" t="s">
        <v>189</v>
      </c>
    </row>
    <row r="219" spans="2:51" s="12" customFormat="1" ht="13.5">
      <c r="B219" s="215"/>
      <c r="C219" s="216"/>
      <c r="D219" s="217" t="s">
        <v>198</v>
      </c>
      <c r="E219" s="218" t="s">
        <v>21</v>
      </c>
      <c r="F219" s="219" t="s">
        <v>2635</v>
      </c>
      <c r="G219" s="216"/>
      <c r="H219" s="220">
        <v>6.638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198</v>
      </c>
      <c r="AU219" s="226" t="s">
        <v>80</v>
      </c>
      <c r="AV219" s="12" t="s">
        <v>80</v>
      </c>
      <c r="AW219" s="12" t="s">
        <v>33</v>
      </c>
      <c r="AX219" s="12" t="s">
        <v>69</v>
      </c>
      <c r="AY219" s="226" t="s">
        <v>189</v>
      </c>
    </row>
    <row r="220" spans="2:51" s="12" customFormat="1" ht="13.5">
      <c r="B220" s="215"/>
      <c r="C220" s="216"/>
      <c r="D220" s="217" t="s">
        <v>198</v>
      </c>
      <c r="E220" s="218" t="s">
        <v>21</v>
      </c>
      <c r="F220" s="219" t="s">
        <v>2636</v>
      </c>
      <c r="G220" s="216"/>
      <c r="H220" s="220">
        <v>6.938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198</v>
      </c>
      <c r="AU220" s="226" t="s">
        <v>80</v>
      </c>
      <c r="AV220" s="12" t="s">
        <v>80</v>
      </c>
      <c r="AW220" s="12" t="s">
        <v>33</v>
      </c>
      <c r="AX220" s="12" t="s">
        <v>69</v>
      </c>
      <c r="AY220" s="226" t="s">
        <v>189</v>
      </c>
    </row>
    <row r="221" spans="2:51" s="12" customFormat="1" ht="13.5">
      <c r="B221" s="215"/>
      <c r="C221" s="216"/>
      <c r="D221" s="217" t="s">
        <v>198</v>
      </c>
      <c r="E221" s="218" t="s">
        <v>21</v>
      </c>
      <c r="F221" s="219" t="s">
        <v>2637</v>
      </c>
      <c r="G221" s="216"/>
      <c r="H221" s="220">
        <v>8.417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198</v>
      </c>
      <c r="AU221" s="226" t="s">
        <v>80</v>
      </c>
      <c r="AV221" s="12" t="s">
        <v>80</v>
      </c>
      <c r="AW221" s="12" t="s">
        <v>33</v>
      </c>
      <c r="AX221" s="12" t="s">
        <v>69</v>
      </c>
      <c r="AY221" s="226" t="s">
        <v>189</v>
      </c>
    </row>
    <row r="222" spans="2:51" s="12" customFormat="1" ht="13.5">
      <c r="B222" s="215"/>
      <c r="C222" s="216"/>
      <c r="D222" s="217" t="s">
        <v>198</v>
      </c>
      <c r="E222" s="218" t="s">
        <v>21</v>
      </c>
      <c r="F222" s="219" t="s">
        <v>2638</v>
      </c>
      <c r="G222" s="216"/>
      <c r="H222" s="220">
        <v>8.927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198</v>
      </c>
      <c r="AU222" s="226" t="s">
        <v>80</v>
      </c>
      <c r="AV222" s="12" t="s">
        <v>80</v>
      </c>
      <c r="AW222" s="12" t="s">
        <v>33</v>
      </c>
      <c r="AX222" s="12" t="s">
        <v>69</v>
      </c>
      <c r="AY222" s="226" t="s">
        <v>189</v>
      </c>
    </row>
    <row r="223" spans="2:51" s="12" customFormat="1" ht="13.5">
      <c r="B223" s="215"/>
      <c r="C223" s="216"/>
      <c r="D223" s="217" t="s">
        <v>198</v>
      </c>
      <c r="E223" s="218" t="s">
        <v>21</v>
      </c>
      <c r="F223" s="219" t="s">
        <v>2639</v>
      </c>
      <c r="G223" s="216"/>
      <c r="H223" s="220">
        <v>3.85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198</v>
      </c>
      <c r="AU223" s="226" t="s">
        <v>80</v>
      </c>
      <c r="AV223" s="12" t="s">
        <v>80</v>
      </c>
      <c r="AW223" s="12" t="s">
        <v>33</v>
      </c>
      <c r="AX223" s="12" t="s">
        <v>69</v>
      </c>
      <c r="AY223" s="226" t="s">
        <v>189</v>
      </c>
    </row>
    <row r="224" spans="2:51" s="12" customFormat="1" ht="13.5">
      <c r="B224" s="215"/>
      <c r="C224" s="216"/>
      <c r="D224" s="217" t="s">
        <v>198</v>
      </c>
      <c r="E224" s="218" t="s">
        <v>21</v>
      </c>
      <c r="F224" s="219" t="s">
        <v>2640</v>
      </c>
      <c r="G224" s="216"/>
      <c r="H224" s="220">
        <v>5.775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198</v>
      </c>
      <c r="AU224" s="226" t="s">
        <v>80</v>
      </c>
      <c r="AV224" s="12" t="s">
        <v>80</v>
      </c>
      <c r="AW224" s="12" t="s">
        <v>33</v>
      </c>
      <c r="AX224" s="12" t="s">
        <v>69</v>
      </c>
      <c r="AY224" s="226" t="s">
        <v>189</v>
      </c>
    </row>
    <row r="225" spans="2:51" s="12" customFormat="1" ht="13.5">
      <c r="B225" s="215"/>
      <c r="C225" s="216"/>
      <c r="D225" s="217" t="s">
        <v>198</v>
      </c>
      <c r="E225" s="218" t="s">
        <v>21</v>
      </c>
      <c r="F225" s="219" t="s">
        <v>2641</v>
      </c>
      <c r="G225" s="216"/>
      <c r="H225" s="220">
        <v>3.522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198</v>
      </c>
      <c r="AU225" s="226" t="s">
        <v>80</v>
      </c>
      <c r="AV225" s="12" t="s">
        <v>80</v>
      </c>
      <c r="AW225" s="12" t="s">
        <v>33</v>
      </c>
      <c r="AX225" s="12" t="s">
        <v>69</v>
      </c>
      <c r="AY225" s="226" t="s">
        <v>189</v>
      </c>
    </row>
    <row r="226" spans="2:51" s="12" customFormat="1" ht="13.5">
      <c r="B226" s="215"/>
      <c r="C226" s="216"/>
      <c r="D226" s="217" t="s">
        <v>198</v>
      </c>
      <c r="E226" s="218" t="s">
        <v>21</v>
      </c>
      <c r="F226" s="219" t="s">
        <v>2642</v>
      </c>
      <c r="G226" s="216"/>
      <c r="H226" s="220">
        <v>16.5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198</v>
      </c>
      <c r="AU226" s="226" t="s">
        <v>80</v>
      </c>
      <c r="AV226" s="12" t="s">
        <v>80</v>
      </c>
      <c r="AW226" s="12" t="s">
        <v>33</v>
      </c>
      <c r="AX226" s="12" t="s">
        <v>69</v>
      </c>
      <c r="AY226" s="226" t="s">
        <v>189</v>
      </c>
    </row>
    <row r="227" spans="2:51" s="12" customFormat="1" ht="13.5">
      <c r="B227" s="215"/>
      <c r="C227" s="216"/>
      <c r="D227" s="217" t="s">
        <v>198</v>
      </c>
      <c r="E227" s="218" t="s">
        <v>21</v>
      </c>
      <c r="F227" s="219" t="s">
        <v>2643</v>
      </c>
      <c r="G227" s="216"/>
      <c r="H227" s="220">
        <v>4.4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198</v>
      </c>
      <c r="AU227" s="226" t="s">
        <v>80</v>
      </c>
      <c r="AV227" s="12" t="s">
        <v>80</v>
      </c>
      <c r="AW227" s="12" t="s">
        <v>33</v>
      </c>
      <c r="AX227" s="12" t="s">
        <v>69</v>
      </c>
      <c r="AY227" s="226" t="s">
        <v>189</v>
      </c>
    </row>
    <row r="228" spans="2:51" s="13" customFormat="1" ht="13.5">
      <c r="B228" s="227"/>
      <c r="C228" s="228"/>
      <c r="D228" s="217" t="s">
        <v>198</v>
      </c>
      <c r="E228" s="242" t="s">
        <v>21</v>
      </c>
      <c r="F228" s="243" t="s">
        <v>200</v>
      </c>
      <c r="G228" s="228"/>
      <c r="H228" s="244">
        <v>976.649</v>
      </c>
      <c r="I228" s="233"/>
      <c r="J228" s="228"/>
      <c r="K228" s="228"/>
      <c r="L228" s="234"/>
      <c r="M228" s="235"/>
      <c r="N228" s="236"/>
      <c r="O228" s="236"/>
      <c r="P228" s="236"/>
      <c r="Q228" s="236"/>
      <c r="R228" s="236"/>
      <c r="S228" s="236"/>
      <c r="T228" s="237"/>
      <c r="AT228" s="238" t="s">
        <v>198</v>
      </c>
      <c r="AU228" s="238" t="s">
        <v>80</v>
      </c>
      <c r="AV228" s="13" t="s">
        <v>115</v>
      </c>
      <c r="AW228" s="13" t="s">
        <v>33</v>
      </c>
      <c r="AX228" s="13" t="s">
        <v>69</v>
      </c>
      <c r="AY228" s="238" t="s">
        <v>189</v>
      </c>
    </row>
    <row r="229" spans="2:51" s="14" customFormat="1" ht="13.5">
      <c r="B229" s="245"/>
      <c r="C229" s="246"/>
      <c r="D229" s="229" t="s">
        <v>198</v>
      </c>
      <c r="E229" s="247" t="s">
        <v>21</v>
      </c>
      <c r="F229" s="248" t="s">
        <v>239</v>
      </c>
      <c r="G229" s="246"/>
      <c r="H229" s="249">
        <v>976.649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AT229" s="255" t="s">
        <v>198</v>
      </c>
      <c r="AU229" s="255" t="s">
        <v>80</v>
      </c>
      <c r="AV229" s="14" t="s">
        <v>196</v>
      </c>
      <c r="AW229" s="14" t="s">
        <v>33</v>
      </c>
      <c r="AX229" s="14" t="s">
        <v>76</v>
      </c>
      <c r="AY229" s="255" t="s">
        <v>189</v>
      </c>
    </row>
    <row r="230" spans="2:65" s="1" customFormat="1" ht="22.5" customHeight="1">
      <c r="B230" s="42"/>
      <c r="C230" s="203" t="s">
        <v>318</v>
      </c>
      <c r="D230" s="203" t="s">
        <v>191</v>
      </c>
      <c r="E230" s="204" t="s">
        <v>2644</v>
      </c>
      <c r="F230" s="205" t="s">
        <v>2645</v>
      </c>
      <c r="G230" s="206" t="s">
        <v>248</v>
      </c>
      <c r="H230" s="207">
        <v>15</v>
      </c>
      <c r="I230" s="208"/>
      <c r="J230" s="209">
        <f>ROUND(I230*H230,2)</f>
        <v>0</v>
      </c>
      <c r="K230" s="205" t="s">
        <v>21</v>
      </c>
      <c r="L230" s="62"/>
      <c r="M230" s="210" t="s">
        <v>21</v>
      </c>
      <c r="N230" s="211" t="s">
        <v>40</v>
      </c>
      <c r="O230" s="43"/>
      <c r="P230" s="212">
        <f>O230*H230</f>
        <v>0</v>
      </c>
      <c r="Q230" s="212">
        <v>2.45337</v>
      </c>
      <c r="R230" s="212">
        <f>Q230*H230</f>
        <v>36.80055</v>
      </c>
      <c r="S230" s="212">
        <v>0</v>
      </c>
      <c r="T230" s="213">
        <f>S230*H230</f>
        <v>0</v>
      </c>
      <c r="AR230" s="25" t="s">
        <v>196</v>
      </c>
      <c r="AT230" s="25" t="s">
        <v>191</v>
      </c>
      <c r="AU230" s="25" t="s">
        <v>80</v>
      </c>
      <c r="AY230" s="25" t="s">
        <v>189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25" t="s">
        <v>76</v>
      </c>
      <c r="BK230" s="214">
        <f>ROUND(I230*H230,2)</f>
        <v>0</v>
      </c>
      <c r="BL230" s="25" t="s">
        <v>196</v>
      </c>
      <c r="BM230" s="25" t="s">
        <v>2646</v>
      </c>
    </row>
    <row r="231" spans="2:51" s="15" customFormat="1" ht="13.5">
      <c r="B231" s="283"/>
      <c r="C231" s="284"/>
      <c r="D231" s="217" t="s">
        <v>198</v>
      </c>
      <c r="E231" s="285" t="s">
        <v>21</v>
      </c>
      <c r="F231" s="286" t="s">
        <v>2647</v>
      </c>
      <c r="G231" s="284"/>
      <c r="H231" s="287" t="s">
        <v>21</v>
      </c>
      <c r="I231" s="288"/>
      <c r="J231" s="284"/>
      <c r="K231" s="284"/>
      <c r="L231" s="289"/>
      <c r="M231" s="290"/>
      <c r="N231" s="291"/>
      <c r="O231" s="291"/>
      <c r="P231" s="291"/>
      <c r="Q231" s="291"/>
      <c r="R231" s="291"/>
      <c r="S231" s="291"/>
      <c r="T231" s="292"/>
      <c r="AT231" s="293" t="s">
        <v>198</v>
      </c>
      <c r="AU231" s="293" t="s">
        <v>80</v>
      </c>
      <c r="AV231" s="15" t="s">
        <v>76</v>
      </c>
      <c r="AW231" s="15" t="s">
        <v>33</v>
      </c>
      <c r="AX231" s="15" t="s">
        <v>69</v>
      </c>
      <c r="AY231" s="293" t="s">
        <v>189</v>
      </c>
    </row>
    <row r="232" spans="2:51" s="12" customFormat="1" ht="13.5">
      <c r="B232" s="215"/>
      <c r="C232" s="216"/>
      <c r="D232" s="217" t="s">
        <v>198</v>
      </c>
      <c r="E232" s="218" t="s">
        <v>21</v>
      </c>
      <c r="F232" s="219" t="s">
        <v>2648</v>
      </c>
      <c r="G232" s="216"/>
      <c r="H232" s="220">
        <v>0.9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198</v>
      </c>
      <c r="AU232" s="226" t="s">
        <v>80</v>
      </c>
      <c r="AV232" s="12" t="s">
        <v>80</v>
      </c>
      <c r="AW232" s="12" t="s">
        <v>33</v>
      </c>
      <c r="AX232" s="12" t="s">
        <v>69</v>
      </c>
      <c r="AY232" s="226" t="s">
        <v>189</v>
      </c>
    </row>
    <row r="233" spans="2:51" s="12" customFormat="1" ht="13.5">
      <c r="B233" s="215"/>
      <c r="C233" s="216"/>
      <c r="D233" s="217" t="s">
        <v>198</v>
      </c>
      <c r="E233" s="218" t="s">
        <v>21</v>
      </c>
      <c r="F233" s="219" t="s">
        <v>2649</v>
      </c>
      <c r="G233" s="216"/>
      <c r="H233" s="220">
        <v>2.25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198</v>
      </c>
      <c r="AU233" s="226" t="s">
        <v>80</v>
      </c>
      <c r="AV233" s="12" t="s">
        <v>80</v>
      </c>
      <c r="AW233" s="12" t="s">
        <v>33</v>
      </c>
      <c r="AX233" s="12" t="s">
        <v>69</v>
      </c>
      <c r="AY233" s="226" t="s">
        <v>189</v>
      </c>
    </row>
    <row r="234" spans="2:51" s="12" customFormat="1" ht="13.5">
      <c r="B234" s="215"/>
      <c r="C234" s="216"/>
      <c r="D234" s="217" t="s">
        <v>198</v>
      </c>
      <c r="E234" s="218" t="s">
        <v>21</v>
      </c>
      <c r="F234" s="219" t="s">
        <v>2650</v>
      </c>
      <c r="G234" s="216"/>
      <c r="H234" s="220">
        <v>2.25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198</v>
      </c>
      <c r="AU234" s="226" t="s">
        <v>80</v>
      </c>
      <c r="AV234" s="12" t="s">
        <v>80</v>
      </c>
      <c r="AW234" s="12" t="s">
        <v>33</v>
      </c>
      <c r="AX234" s="12" t="s">
        <v>69</v>
      </c>
      <c r="AY234" s="226" t="s">
        <v>189</v>
      </c>
    </row>
    <row r="235" spans="2:51" s="13" customFormat="1" ht="13.5">
      <c r="B235" s="227"/>
      <c r="C235" s="228"/>
      <c r="D235" s="217" t="s">
        <v>198</v>
      </c>
      <c r="E235" s="242" t="s">
        <v>21</v>
      </c>
      <c r="F235" s="243" t="s">
        <v>200</v>
      </c>
      <c r="G235" s="228"/>
      <c r="H235" s="244">
        <v>5.4</v>
      </c>
      <c r="I235" s="233"/>
      <c r="J235" s="228"/>
      <c r="K235" s="228"/>
      <c r="L235" s="234"/>
      <c r="M235" s="235"/>
      <c r="N235" s="236"/>
      <c r="O235" s="236"/>
      <c r="P235" s="236"/>
      <c r="Q235" s="236"/>
      <c r="R235" s="236"/>
      <c r="S235" s="236"/>
      <c r="T235" s="237"/>
      <c r="AT235" s="238" t="s">
        <v>198</v>
      </c>
      <c r="AU235" s="238" t="s">
        <v>80</v>
      </c>
      <c r="AV235" s="13" t="s">
        <v>115</v>
      </c>
      <c r="AW235" s="13" t="s">
        <v>33</v>
      </c>
      <c r="AX235" s="13" t="s">
        <v>69</v>
      </c>
      <c r="AY235" s="238" t="s">
        <v>189</v>
      </c>
    </row>
    <row r="236" spans="2:51" s="12" customFormat="1" ht="27">
      <c r="B236" s="215"/>
      <c r="C236" s="216"/>
      <c r="D236" s="217" t="s">
        <v>198</v>
      </c>
      <c r="E236" s="218" t="s">
        <v>21</v>
      </c>
      <c r="F236" s="219" t="s">
        <v>2651</v>
      </c>
      <c r="G236" s="216"/>
      <c r="H236" s="220">
        <v>7.32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198</v>
      </c>
      <c r="AU236" s="226" t="s">
        <v>80</v>
      </c>
      <c r="AV236" s="12" t="s">
        <v>80</v>
      </c>
      <c r="AW236" s="12" t="s">
        <v>33</v>
      </c>
      <c r="AX236" s="12" t="s">
        <v>69</v>
      </c>
      <c r="AY236" s="226" t="s">
        <v>189</v>
      </c>
    </row>
    <row r="237" spans="2:51" s="13" customFormat="1" ht="13.5">
      <c r="B237" s="227"/>
      <c r="C237" s="228"/>
      <c r="D237" s="217" t="s">
        <v>198</v>
      </c>
      <c r="E237" s="242" t="s">
        <v>21</v>
      </c>
      <c r="F237" s="243" t="s">
        <v>200</v>
      </c>
      <c r="G237" s="228"/>
      <c r="H237" s="244">
        <v>7.32</v>
      </c>
      <c r="I237" s="233"/>
      <c r="J237" s="228"/>
      <c r="K237" s="228"/>
      <c r="L237" s="234"/>
      <c r="M237" s="235"/>
      <c r="N237" s="236"/>
      <c r="O237" s="236"/>
      <c r="P237" s="236"/>
      <c r="Q237" s="236"/>
      <c r="R237" s="236"/>
      <c r="S237" s="236"/>
      <c r="T237" s="237"/>
      <c r="AT237" s="238" t="s">
        <v>198</v>
      </c>
      <c r="AU237" s="238" t="s">
        <v>80</v>
      </c>
      <c r="AV237" s="13" t="s">
        <v>115</v>
      </c>
      <c r="AW237" s="13" t="s">
        <v>33</v>
      </c>
      <c r="AX237" s="13" t="s">
        <v>69</v>
      </c>
      <c r="AY237" s="238" t="s">
        <v>189</v>
      </c>
    </row>
    <row r="238" spans="2:51" s="12" customFormat="1" ht="27">
      <c r="B238" s="215"/>
      <c r="C238" s="216"/>
      <c r="D238" s="217" t="s">
        <v>198</v>
      </c>
      <c r="E238" s="218" t="s">
        <v>21</v>
      </c>
      <c r="F238" s="219" t="s">
        <v>2652</v>
      </c>
      <c r="G238" s="216"/>
      <c r="H238" s="220">
        <v>2.28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198</v>
      </c>
      <c r="AU238" s="226" t="s">
        <v>80</v>
      </c>
      <c r="AV238" s="12" t="s">
        <v>80</v>
      </c>
      <c r="AW238" s="12" t="s">
        <v>33</v>
      </c>
      <c r="AX238" s="12" t="s">
        <v>69</v>
      </c>
      <c r="AY238" s="226" t="s">
        <v>189</v>
      </c>
    </row>
    <row r="239" spans="2:51" s="13" customFormat="1" ht="13.5">
      <c r="B239" s="227"/>
      <c r="C239" s="228"/>
      <c r="D239" s="217" t="s">
        <v>198</v>
      </c>
      <c r="E239" s="242" t="s">
        <v>21</v>
      </c>
      <c r="F239" s="243" t="s">
        <v>200</v>
      </c>
      <c r="G239" s="228"/>
      <c r="H239" s="244">
        <v>2.28</v>
      </c>
      <c r="I239" s="233"/>
      <c r="J239" s="228"/>
      <c r="K239" s="228"/>
      <c r="L239" s="234"/>
      <c r="M239" s="235"/>
      <c r="N239" s="236"/>
      <c r="O239" s="236"/>
      <c r="P239" s="236"/>
      <c r="Q239" s="236"/>
      <c r="R239" s="236"/>
      <c r="S239" s="236"/>
      <c r="T239" s="237"/>
      <c r="AT239" s="238" t="s">
        <v>198</v>
      </c>
      <c r="AU239" s="238" t="s">
        <v>80</v>
      </c>
      <c r="AV239" s="13" t="s">
        <v>115</v>
      </c>
      <c r="AW239" s="13" t="s">
        <v>33</v>
      </c>
      <c r="AX239" s="13" t="s">
        <v>69</v>
      </c>
      <c r="AY239" s="238" t="s">
        <v>189</v>
      </c>
    </row>
    <row r="240" spans="2:51" s="14" customFormat="1" ht="13.5">
      <c r="B240" s="245"/>
      <c r="C240" s="246"/>
      <c r="D240" s="229" t="s">
        <v>198</v>
      </c>
      <c r="E240" s="247" t="s">
        <v>21</v>
      </c>
      <c r="F240" s="248" t="s">
        <v>239</v>
      </c>
      <c r="G240" s="246"/>
      <c r="H240" s="249">
        <v>15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AT240" s="255" t="s">
        <v>198</v>
      </c>
      <c r="AU240" s="255" t="s">
        <v>80</v>
      </c>
      <c r="AV240" s="14" t="s">
        <v>196</v>
      </c>
      <c r="AW240" s="14" t="s">
        <v>33</v>
      </c>
      <c r="AX240" s="14" t="s">
        <v>76</v>
      </c>
      <c r="AY240" s="255" t="s">
        <v>189</v>
      </c>
    </row>
    <row r="241" spans="2:65" s="1" customFormat="1" ht="22.5" customHeight="1">
      <c r="B241" s="42"/>
      <c r="C241" s="203" t="s">
        <v>324</v>
      </c>
      <c r="D241" s="203" t="s">
        <v>191</v>
      </c>
      <c r="E241" s="204" t="s">
        <v>2653</v>
      </c>
      <c r="F241" s="205" t="s">
        <v>2654</v>
      </c>
      <c r="G241" s="206" t="s">
        <v>284</v>
      </c>
      <c r="H241" s="207">
        <v>1.248</v>
      </c>
      <c r="I241" s="208"/>
      <c r="J241" s="209">
        <f>ROUND(I241*H241,2)</f>
        <v>0</v>
      </c>
      <c r="K241" s="205" t="s">
        <v>195</v>
      </c>
      <c r="L241" s="62"/>
      <c r="M241" s="210" t="s">
        <v>21</v>
      </c>
      <c r="N241" s="211" t="s">
        <v>40</v>
      </c>
      <c r="O241" s="43"/>
      <c r="P241" s="212">
        <f>O241*H241</f>
        <v>0</v>
      </c>
      <c r="Q241" s="212">
        <v>1.04887</v>
      </c>
      <c r="R241" s="212">
        <f>Q241*H241</f>
        <v>1.30898976</v>
      </c>
      <c r="S241" s="212">
        <v>0</v>
      </c>
      <c r="T241" s="213">
        <f>S241*H241</f>
        <v>0</v>
      </c>
      <c r="AR241" s="25" t="s">
        <v>196</v>
      </c>
      <c r="AT241" s="25" t="s">
        <v>191</v>
      </c>
      <c r="AU241" s="25" t="s">
        <v>80</v>
      </c>
      <c r="AY241" s="25" t="s">
        <v>189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76</v>
      </c>
      <c r="BK241" s="214">
        <f>ROUND(I241*H241,2)</f>
        <v>0</v>
      </c>
      <c r="BL241" s="25" t="s">
        <v>196</v>
      </c>
      <c r="BM241" s="25" t="s">
        <v>2655</v>
      </c>
    </row>
    <row r="242" spans="2:51" s="12" customFormat="1" ht="13.5">
      <c r="B242" s="215"/>
      <c r="C242" s="216"/>
      <c r="D242" s="217" t="s">
        <v>198</v>
      </c>
      <c r="E242" s="218" t="s">
        <v>21</v>
      </c>
      <c r="F242" s="219" t="s">
        <v>2656</v>
      </c>
      <c r="G242" s="216"/>
      <c r="H242" s="220">
        <v>1.248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198</v>
      </c>
      <c r="AU242" s="226" t="s">
        <v>80</v>
      </c>
      <c r="AV242" s="12" t="s">
        <v>80</v>
      </c>
      <c r="AW242" s="12" t="s">
        <v>33</v>
      </c>
      <c r="AX242" s="12" t="s">
        <v>69</v>
      </c>
      <c r="AY242" s="226" t="s">
        <v>189</v>
      </c>
    </row>
    <row r="243" spans="2:51" s="13" customFormat="1" ht="13.5">
      <c r="B243" s="227"/>
      <c r="C243" s="228"/>
      <c r="D243" s="229" t="s">
        <v>198</v>
      </c>
      <c r="E243" s="230" t="s">
        <v>21</v>
      </c>
      <c r="F243" s="231" t="s">
        <v>200</v>
      </c>
      <c r="G243" s="228"/>
      <c r="H243" s="232">
        <v>1.248</v>
      </c>
      <c r="I243" s="233"/>
      <c r="J243" s="228"/>
      <c r="K243" s="228"/>
      <c r="L243" s="234"/>
      <c r="M243" s="235"/>
      <c r="N243" s="236"/>
      <c r="O243" s="236"/>
      <c r="P243" s="236"/>
      <c r="Q243" s="236"/>
      <c r="R243" s="236"/>
      <c r="S243" s="236"/>
      <c r="T243" s="237"/>
      <c r="AT243" s="238" t="s">
        <v>198</v>
      </c>
      <c r="AU243" s="238" t="s">
        <v>80</v>
      </c>
      <c r="AV243" s="13" t="s">
        <v>115</v>
      </c>
      <c r="AW243" s="13" t="s">
        <v>33</v>
      </c>
      <c r="AX243" s="13" t="s">
        <v>76</v>
      </c>
      <c r="AY243" s="238" t="s">
        <v>189</v>
      </c>
    </row>
    <row r="244" spans="2:65" s="1" customFormat="1" ht="22.5" customHeight="1">
      <c r="B244" s="42"/>
      <c r="C244" s="203" t="s">
        <v>328</v>
      </c>
      <c r="D244" s="203" t="s">
        <v>191</v>
      </c>
      <c r="E244" s="204" t="s">
        <v>2657</v>
      </c>
      <c r="F244" s="205" t="s">
        <v>2658</v>
      </c>
      <c r="G244" s="206" t="s">
        <v>194</v>
      </c>
      <c r="H244" s="207">
        <v>34</v>
      </c>
      <c r="I244" s="208"/>
      <c r="J244" s="209">
        <f>ROUND(I244*H244,2)</f>
        <v>0</v>
      </c>
      <c r="K244" s="205" t="s">
        <v>21</v>
      </c>
      <c r="L244" s="62"/>
      <c r="M244" s="210" t="s">
        <v>21</v>
      </c>
      <c r="N244" s="211" t="s">
        <v>40</v>
      </c>
      <c r="O244" s="43"/>
      <c r="P244" s="212">
        <f>O244*H244</f>
        <v>0</v>
      </c>
      <c r="Q244" s="212">
        <v>0.01282</v>
      </c>
      <c r="R244" s="212">
        <f>Q244*H244</f>
        <v>0.43588</v>
      </c>
      <c r="S244" s="212">
        <v>0</v>
      </c>
      <c r="T244" s="213">
        <f>S244*H244</f>
        <v>0</v>
      </c>
      <c r="AR244" s="25" t="s">
        <v>196</v>
      </c>
      <c r="AT244" s="25" t="s">
        <v>191</v>
      </c>
      <c r="AU244" s="25" t="s">
        <v>80</v>
      </c>
      <c r="AY244" s="25" t="s">
        <v>189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25" t="s">
        <v>76</v>
      </c>
      <c r="BK244" s="214">
        <f>ROUND(I244*H244,2)</f>
        <v>0</v>
      </c>
      <c r="BL244" s="25" t="s">
        <v>196</v>
      </c>
      <c r="BM244" s="25" t="s">
        <v>2659</v>
      </c>
    </row>
    <row r="245" spans="2:51" s="12" customFormat="1" ht="13.5">
      <c r="B245" s="215"/>
      <c r="C245" s="216"/>
      <c r="D245" s="229" t="s">
        <v>198</v>
      </c>
      <c r="E245" s="239" t="s">
        <v>21</v>
      </c>
      <c r="F245" s="240" t="s">
        <v>2660</v>
      </c>
      <c r="G245" s="216"/>
      <c r="H245" s="241">
        <v>34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198</v>
      </c>
      <c r="AU245" s="226" t="s">
        <v>80</v>
      </c>
      <c r="AV245" s="12" t="s">
        <v>80</v>
      </c>
      <c r="AW245" s="12" t="s">
        <v>33</v>
      </c>
      <c r="AX245" s="12" t="s">
        <v>76</v>
      </c>
      <c r="AY245" s="226" t="s">
        <v>189</v>
      </c>
    </row>
    <row r="246" spans="2:65" s="1" customFormat="1" ht="22.5" customHeight="1">
      <c r="B246" s="42"/>
      <c r="C246" s="203" t="s">
        <v>334</v>
      </c>
      <c r="D246" s="203" t="s">
        <v>191</v>
      </c>
      <c r="E246" s="204" t="s">
        <v>2661</v>
      </c>
      <c r="F246" s="205" t="s">
        <v>2662</v>
      </c>
      <c r="G246" s="206" t="s">
        <v>194</v>
      </c>
      <c r="H246" s="207">
        <v>34</v>
      </c>
      <c r="I246" s="208"/>
      <c r="J246" s="209">
        <f>ROUND(I246*H246,2)</f>
        <v>0</v>
      </c>
      <c r="K246" s="205" t="s">
        <v>21</v>
      </c>
      <c r="L246" s="62"/>
      <c r="M246" s="210" t="s">
        <v>21</v>
      </c>
      <c r="N246" s="211" t="s">
        <v>40</v>
      </c>
      <c r="O246" s="43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25" t="s">
        <v>196</v>
      </c>
      <c r="AT246" s="25" t="s">
        <v>191</v>
      </c>
      <c r="AU246" s="25" t="s">
        <v>80</v>
      </c>
      <c r="AY246" s="25" t="s">
        <v>189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25" t="s">
        <v>76</v>
      </c>
      <c r="BK246" s="214">
        <f>ROUND(I246*H246,2)</f>
        <v>0</v>
      </c>
      <c r="BL246" s="25" t="s">
        <v>196</v>
      </c>
      <c r="BM246" s="25" t="s">
        <v>2663</v>
      </c>
    </row>
    <row r="247" spans="2:51" s="12" customFormat="1" ht="13.5">
      <c r="B247" s="215"/>
      <c r="C247" s="216"/>
      <c r="D247" s="229" t="s">
        <v>198</v>
      </c>
      <c r="E247" s="239" t="s">
        <v>21</v>
      </c>
      <c r="F247" s="240" t="s">
        <v>366</v>
      </c>
      <c r="G247" s="216"/>
      <c r="H247" s="241">
        <v>34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198</v>
      </c>
      <c r="AU247" s="226" t="s">
        <v>80</v>
      </c>
      <c r="AV247" s="12" t="s">
        <v>80</v>
      </c>
      <c r="AW247" s="12" t="s">
        <v>33</v>
      </c>
      <c r="AX247" s="12" t="s">
        <v>76</v>
      </c>
      <c r="AY247" s="226" t="s">
        <v>189</v>
      </c>
    </row>
    <row r="248" spans="2:65" s="1" customFormat="1" ht="22.5" customHeight="1">
      <c r="B248" s="42"/>
      <c r="C248" s="203" t="s">
        <v>339</v>
      </c>
      <c r="D248" s="203" t="s">
        <v>191</v>
      </c>
      <c r="E248" s="204" t="s">
        <v>2664</v>
      </c>
      <c r="F248" s="205" t="s">
        <v>2665</v>
      </c>
      <c r="G248" s="206" t="s">
        <v>194</v>
      </c>
      <c r="H248" s="207">
        <v>57.95</v>
      </c>
      <c r="I248" s="208"/>
      <c r="J248" s="209">
        <f>ROUND(I248*H248,2)</f>
        <v>0</v>
      </c>
      <c r="K248" s="205" t="s">
        <v>21</v>
      </c>
      <c r="L248" s="62"/>
      <c r="M248" s="210" t="s">
        <v>21</v>
      </c>
      <c r="N248" s="211" t="s">
        <v>40</v>
      </c>
      <c r="O248" s="43"/>
      <c r="P248" s="212">
        <f>O248*H248</f>
        <v>0</v>
      </c>
      <c r="Q248" s="212">
        <v>0.00874</v>
      </c>
      <c r="R248" s="212">
        <f>Q248*H248</f>
        <v>0.506483</v>
      </c>
      <c r="S248" s="212">
        <v>0</v>
      </c>
      <c r="T248" s="213">
        <f>S248*H248</f>
        <v>0</v>
      </c>
      <c r="AR248" s="25" t="s">
        <v>196</v>
      </c>
      <c r="AT248" s="25" t="s">
        <v>191</v>
      </c>
      <c r="AU248" s="25" t="s">
        <v>80</v>
      </c>
      <c r="AY248" s="25" t="s">
        <v>189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25" t="s">
        <v>76</v>
      </c>
      <c r="BK248" s="214">
        <f>ROUND(I248*H248,2)</f>
        <v>0</v>
      </c>
      <c r="BL248" s="25" t="s">
        <v>196</v>
      </c>
      <c r="BM248" s="25" t="s">
        <v>2666</v>
      </c>
    </row>
    <row r="249" spans="2:51" s="12" customFormat="1" ht="13.5">
      <c r="B249" s="215"/>
      <c r="C249" s="216"/>
      <c r="D249" s="217" t="s">
        <v>198</v>
      </c>
      <c r="E249" s="218" t="s">
        <v>21</v>
      </c>
      <c r="F249" s="219" t="s">
        <v>2667</v>
      </c>
      <c r="G249" s="216"/>
      <c r="H249" s="220">
        <v>48.8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198</v>
      </c>
      <c r="AU249" s="226" t="s">
        <v>80</v>
      </c>
      <c r="AV249" s="12" t="s">
        <v>80</v>
      </c>
      <c r="AW249" s="12" t="s">
        <v>33</v>
      </c>
      <c r="AX249" s="12" t="s">
        <v>69</v>
      </c>
      <c r="AY249" s="226" t="s">
        <v>189</v>
      </c>
    </row>
    <row r="250" spans="2:51" s="12" customFormat="1" ht="13.5">
      <c r="B250" s="215"/>
      <c r="C250" s="216"/>
      <c r="D250" s="217" t="s">
        <v>198</v>
      </c>
      <c r="E250" s="218" t="s">
        <v>21</v>
      </c>
      <c r="F250" s="219" t="s">
        <v>2668</v>
      </c>
      <c r="G250" s="216"/>
      <c r="H250" s="220">
        <v>9.15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198</v>
      </c>
      <c r="AU250" s="226" t="s">
        <v>80</v>
      </c>
      <c r="AV250" s="12" t="s">
        <v>80</v>
      </c>
      <c r="AW250" s="12" t="s">
        <v>33</v>
      </c>
      <c r="AX250" s="12" t="s">
        <v>69</v>
      </c>
      <c r="AY250" s="226" t="s">
        <v>189</v>
      </c>
    </row>
    <row r="251" spans="2:51" s="13" customFormat="1" ht="13.5">
      <c r="B251" s="227"/>
      <c r="C251" s="228"/>
      <c r="D251" s="229" t="s">
        <v>198</v>
      </c>
      <c r="E251" s="230" t="s">
        <v>21</v>
      </c>
      <c r="F251" s="231" t="s">
        <v>200</v>
      </c>
      <c r="G251" s="228"/>
      <c r="H251" s="232">
        <v>57.95</v>
      </c>
      <c r="I251" s="233"/>
      <c r="J251" s="228"/>
      <c r="K251" s="228"/>
      <c r="L251" s="234"/>
      <c r="M251" s="235"/>
      <c r="N251" s="236"/>
      <c r="O251" s="236"/>
      <c r="P251" s="236"/>
      <c r="Q251" s="236"/>
      <c r="R251" s="236"/>
      <c r="S251" s="236"/>
      <c r="T251" s="237"/>
      <c r="AT251" s="238" t="s">
        <v>198</v>
      </c>
      <c r="AU251" s="238" t="s">
        <v>80</v>
      </c>
      <c r="AV251" s="13" t="s">
        <v>115</v>
      </c>
      <c r="AW251" s="13" t="s">
        <v>33</v>
      </c>
      <c r="AX251" s="13" t="s">
        <v>76</v>
      </c>
      <c r="AY251" s="238" t="s">
        <v>189</v>
      </c>
    </row>
    <row r="252" spans="2:65" s="1" customFormat="1" ht="22.5" customHeight="1">
      <c r="B252" s="42"/>
      <c r="C252" s="203" t="s">
        <v>343</v>
      </c>
      <c r="D252" s="203" t="s">
        <v>191</v>
      </c>
      <c r="E252" s="204" t="s">
        <v>2669</v>
      </c>
      <c r="F252" s="205" t="s">
        <v>2670</v>
      </c>
      <c r="G252" s="206" t="s">
        <v>194</v>
      </c>
      <c r="H252" s="207">
        <v>57.95</v>
      </c>
      <c r="I252" s="208"/>
      <c r="J252" s="209">
        <f>ROUND(I252*H252,2)</f>
        <v>0</v>
      </c>
      <c r="K252" s="205" t="s">
        <v>21</v>
      </c>
      <c r="L252" s="62"/>
      <c r="M252" s="210" t="s">
        <v>21</v>
      </c>
      <c r="N252" s="211" t="s">
        <v>40</v>
      </c>
      <c r="O252" s="43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AR252" s="25" t="s">
        <v>196</v>
      </c>
      <c r="AT252" s="25" t="s">
        <v>191</v>
      </c>
      <c r="AU252" s="25" t="s">
        <v>80</v>
      </c>
      <c r="AY252" s="25" t="s">
        <v>189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25" t="s">
        <v>76</v>
      </c>
      <c r="BK252" s="214">
        <f>ROUND(I252*H252,2)</f>
        <v>0</v>
      </c>
      <c r="BL252" s="25" t="s">
        <v>196</v>
      </c>
      <c r="BM252" s="25" t="s">
        <v>2671</v>
      </c>
    </row>
    <row r="253" spans="2:51" s="12" customFormat="1" ht="13.5">
      <c r="B253" s="215"/>
      <c r="C253" s="216"/>
      <c r="D253" s="229" t="s">
        <v>198</v>
      </c>
      <c r="E253" s="239" t="s">
        <v>21</v>
      </c>
      <c r="F253" s="240" t="s">
        <v>2672</v>
      </c>
      <c r="G253" s="216"/>
      <c r="H253" s="241">
        <v>57.95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198</v>
      </c>
      <c r="AU253" s="226" t="s">
        <v>80</v>
      </c>
      <c r="AV253" s="12" t="s">
        <v>80</v>
      </c>
      <c r="AW253" s="12" t="s">
        <v>33</v>
      </c>
      <c r="AX253" s="12" t="s">
        <v>76</v>
      </c>
      <c r="AY253" s="226" t="s">
        <v>189</v>
      </c>
    </row>
    <row r="254" spans="2:65" s="1" customFormat="1" ht="22.5" customHeight="1">
      <c r="B254" s="42"/>
      <c r="C254" s="203" t="s">
        <v>349</v>
      </c>
      <c r="D254" s="203" t="s">
        <v>191</v>
      </c>
      <c r="E254" s="204" t="s">
        <v>2673</v>
      </c>
      <c r="F254" s="205" t="s">
        <v>2674</v>
      </c>
      <c r="G254" s="206" t="s">
        <v>194</v>
      </c>
      <c r="H254" s="207">
        <v>13.125</v>
      </c>
      <c r="I254" s="208"/>
      <c r="J254" s="209">
        <f>ROUND(I254*H254,2)</f>
        <v>0</v>
      </c>
      <c r="K254" s="205" t="s">
        <v>21</v>
      </c>
      <c r="L254" s="62"/>
      <c r="M254" s="210" t="s">
        <v>21</v>
      </c>
      <c r="N254" s="211" t="s">
        <v>40</v>
      </c>
      <c r="O254" s="43"/>
      <c r="P254" s="212">
        <f>O254*H254</f>
        <v>0</v>
      </c>
      <c r="Q254" s="212">
        <v>0.00658</v>
      </c>
      <c r="R254" s="212">
        <f>Q254*H254</f>
        <v>0.0863625</v>
      </c>
      <c r="S254" s="212">
        <v>0</v>
      </c>
      <c r="T254" s="213">
        <f>S254*H254</f>
        <v>0</v>
      </c>
      <c r="AR254" s="25" t="s">
        <v>196</v>
      </c>
      <c r="AT254" s="25" t="s">
        <v>191</v>
      </c>
      <c r="AU254" s="25" t="s">
        <v>80</v>
      </c>
      <c r="AY254" s="25" t="s">
        <v>189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25" t="s">
        <v>76</v>
      </c>
      <c r="BK254" s="214">
        <f>ROUND(I254*H254,2)</f>
        <v>0</v>
      </c>
      <c r="BL254" s="25" t="s">
        <v>196</v>
      </c>
      <c r="BM254" s="25" t="s">
        <v>2675</v>
      </c>
    </row>
    <row r="255" spans="2:51" s="12" customFormat="1" ht="13.5">
      <c r="B255" s="215"/>
      <c r="C255" s="216"/>
      <c r="D255" s="217" t="s">
        <v>198</v>
      </c>
      <c r="E255" s="218" t="s">
        <v>21</v>
      </c>
      <c r="F255" s="219" t="s">
        <v>2676</v>
      </c>
      <c r="G255" s="216"/>
      <c r="H255" s="220">
        <v>12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198</v>
      </c>
      <c r="AU255" s="226" t="s">
        <v>80</v>
      </c>
      <c r="AV255" s="12" t="s">
        <v>80</v>
      </c>
      <c r="AW255" s="12" t="s">
        <v>33</v>
      </c>
      <c r="AX255" s="12" t="s">
        <v>69</v>
      </c>
      <c r="AY255" s="226" t="s">
        <v>189</v>
      </c>
    </row>
    <row r="256" spans="2:51" s="12" customFormat="1" ht="13.5">
      <c r="B256" s="215"/>
      <c r="C256" s="216"/>
      <c r="D256" s="217" t="s">
        <v>198</v>
      </c>
      <c r="E256" s="218" t="s">
        <v>21</v>
      </c>
      <c r="F256" s="219" t="s">
        <v>2677</v>
      </c>
      <c r="G256" s="216"/>
      <c r="H256" s="220">
        <v>1.125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198</v>
      </c>
      <c r="AU256" s="226" t="s">
        <v>80</v>
      </c>
      <c r="AV256" s="12" t="s">
        <v>80</v>
      </c>
      <c r="AW256" s="12" t="s">
        <v>33</v>
      </c>
      <c r="AX256" s="12" t="s">
        <v>69</v>
      </c>
      <c r="AY256" s="226" t="s">
        <v>189</v>
      </c>
    </row>
    <row r="257" spans="2:51" s="13" customFormat="1" ht="13.5">
      <c r="B257" s="227"/>
      <c r="C257" s="228"/>
      <c r="D257" s="229" t="s">
        <v>198</v>
      </c>
      <c r="E257" s="230" t="s">
        <v>21</v>
      </c>
      <c r="F257" s="231" t="s">
        <v>200</v>
      </c>
      <c r="G257" s="228"/>
      <c r="H257" s="232">
        <v>13.125</v>
      </c>
      <c r="I257" s="233"/>
      <c r="J257" s="228"/>
      <c r="K257" s="228"/>
      <c r="L257" s="234"/>
      <c r="M257" s="235"/>
      <c r="N257" s="236"/>
      <c r="O257" s="236"/>
      <c r="P257" s="236"/>
      <c r="Q257" s="236"/>
      <c r="R257" s="236"/>
      <c r="S257" s="236"/>
      <c r="T257" s="237"/>
      <c r="AT257" s="238" t="s">
        <v>198</v>
      </c>
      <c r="AU257" s="238" t="s">
        <v>80</v>
      </c>
      <c r="AV257" s="13" t="s">
        <v>115</v>
      </c>
      <c r="AW257" s="13" t="s">
        <v>33</v>
      </c>
      <c r="AX257" s="13" t="s">
        <v>76</v>
      </c>
      <c r="AY257" s="238" t="s">
        <v>189</v>
      </c>
    </row>
    <row r="258" spans="2:65" s="1" customFormat="1" ht="22.5" customHeight="1">
      <c r="B258" s="42"/>
      <c r="C258" s="203" t="s">
        <v>355</v>
      </c>
      <c r="D258" s="203" t="s">
        <v>191</v>
      </c>
      <c r="E258" s="204" t="s">
        <v>2678</v>
      </c>
      <c r="F258" s="205" t="s">
        <v>2679</v>
      </c>
      <c r="G258" s="206" t="s">
        <v>194</v>
      </c>
      <c r="H258" s="207">
        <v>13.125</v>
      </c>
      <c r="I258" s="208"/>
      <c r="J258" s="209">
        <f>ROUND(I258*H258,2)</f>
        <v>0</v>
      </c>
      <c r="K258" s="205" t="s">
        <v>21</v>
      </c>
      <c r="L258" s="62"/>
      <c r="M258" s="210" t="s">
        <v>21</v>
      </c>
      <c r="N258" s="211" t="s">
        <v>40</v>
      </c>
      <c r="O258" s="43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25" t="s">
        <v>196</v>
      </c>
      <c r="AT258" s="25" t="s">
        <v>191</v>
      </c>
      <c r="AU258" s="25" t="s">
        <v>80</v>
      </c>
      <c r="AY258" s="25" t="s">
        <v>189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25" t="s">
        <v>76</v>
      </c>
      <c r="BK258" s="214">
        <f>ROUND(I258*H258,2)</f>
        <v>0</v>
      </c>
      <c r="BL258" s="25" t="s">
        <v>196</v>
      </c>
      <c r="BM258" s="25" t="s">
        <v>2680</v>
      </c>
    </row>
    <row r="259" spans="2:51" s="12" customFormat="1" ht="13.5">
      <c r="B259" s="215"/>
      <c r="C259" s="216"/>
      <c r="D259" s="217" t="s">
        <v>198</v>
      </c>
      <c r="E259" s="218" t="s">
        <v>21</v>
      </c>
      <c r="F259" s="219" t="s">
        <v>2681</v>
      </c>
      <c r="G259" s="216"/>
      <c r="H259" s="220">
        <v>13.125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198</v>
      </c>
      <c r="AU259" s="226" t="s">
        <v>80</v>
      </c>
      <c r="AV259" s="12" t="s">
        <v>80</v>
      </c>
      <c r="AW259" s="12" t="s">
        <v>33</v>
      </c>
      <c r="AX259" s="12" t="s">
        <v>76</v>
      </c>
      <c r="AY259" s="226" t="s">
        <v>189</v>
      </c>
    </row>
    <row r="260" spans="2:63" s="11" customFormat="1" ht="29.85" customHeight="1">
      <c r="B260" s="186"/>
      <c r="C260" s="187"/>
      <c r="D260" s="188" t="s">
        <v>68</v>
      </c>
      <c r="E260" s="266" t="s">
        <v>232</v>
      </c>
      <c r="F260" s="266" t="s">
        <v>425</v>
      </c>
      <c r="G260" s="187"/>
      <c r="H260" s="187"/>
      <c r="I260" s="190"/>
      <c r="J260" s="267">
        <f>BK260</f>
        <v>0</v>
      </c>
      <c r="K260" s="187"/>
      <c r="L260" s="192"/>
      <c r="M260" s="193"/>
      <c r="N260" s="194"/>
      <c r="O260" s="194"/>
      <c r="P260" s="195">
        <f>P261</f>
        <v>0</v>
      </c>
      <c r="Q260" s="194"/>
      <c r="R260" s="195">
        <f>R261</f>
        <v>14.51910305</v>
      </c>
      <c r="S260" s="194"/>
      <c r="T260" s="196">
        <f>T261</f>
        <v>0</v>
      </c>
      <c r="AR260" s="197" t="s">
        <v>76</v>
      </c>
      <c r="AT260" s="198" t="s">
        <v>68</v>
      </c>
      <c r="AU260" s="198" t="s">
        <v>76</v>
      </c>
      <c r="AY260" s="197" t="s">
        <v>189</v>
      </c>
      <c r="BK260" s="199">
        <f>BK261</f>
        <v>0</v>
      </c>
    </row>
    <row r="261" spans="2:63" s="11" customFormat="1" ht="14.85" customHeight="1">
      <c r="B261" s="186"/>
      <c r="C261" s="187"/>
      <c r="D261" s="200" t="s">
        <v>68</v>
      </c>
      <c r="E261" s="201" t="s">
        <v>1376</v>
      </c>
      <c r="F261" s="201" t="s">
        <v>1377</v>
      </c>
      <c r="G261" s="187"/>
      <c r="H261" s="187"/>
      <c r="I261" s="190"/>
      <c r="J261" s="202">
        <f>BK261</f>
        <v>0</v>
      </c>
      <c r="K261" s="187"/>
      <c r="L261" s="192"/>
      <c r="M261" s="193"/>
      <c r="N261" s="194"/>
      <c r="O261" s="194"/>
      <c r="P261" s="195">
        <f>SUM(P262:P433)</f>
        <v>0</v>
      </c>
      <c r="Q261" s="194"/>
      <c r="R261" s="195">
        <f>SUM(R262:R433)</f>
        <v>14.51910305</v>
      </c>
      <c r="S261" s="194"/>
      <c r="T261" s="196">
        <f>SUM(T262:T433)</f>
        <v>0</v>
      </c>
      <c r="AR261" s="197" t="s">
        <v>76</v>
      </c>
      <c r="AT261" s="198" t="s">
        <v>68</v>
      </c>
      <c r="AU261" s="198" t="s">
        <v>80</v>
      </c>
      <c r="AY261" s="197" t="s">
        <v>189</v>
      </c>
      <c r="BK261" s="199">
        <f>SUM(BK262:BK433)</f>
        <v>0</v>
      </c>
    </row>
    <row r="262" spans="2:65" s="1" customFormat="1" ht="22.5" customHeight="1">
      <c r="B262" s="42"/>
      <c r="C262" s="203" t="s">
        <v>361</v>
      </c>
      <c r="D262" s="203" t="s">
        <v>191</v>
      </c>
      <c r="E262" s="204" t="s">
        <v>2682</v>
      </c>
      <c r="F262" s="205" t="s">
        <v>2683</v>
      </c>
      <c r="G262" s="206" t="s">
        <v>284</v>
      </c>
      <c r="H262" s="207">
        <v>2.016</v>
      </c>
      <c r="I262" s="208"/>
      <c r="J262" s="209">
        <f>ROUND(I262*H262,2)</f>
        <v>0</v>
      </c>
      <c r="K262" s="205" t="s">
        <v>195</v>
      </c>
      <c r="L262" s="62"/>
      <c r="M262" s="210" t="s">
        <v>21</v>
      </c>
      <c r="N262" s="211" t="s">
        <v>40</v>
      </c>
      <c r="O262" s="43"/>
      <c r="P262" s="212">
        <f>O262*H262</f>
        <v>0</v>
      </c>
      <c r="Q262" s="212">
        <v>0</v>
      </c>
      <c r="R262" s="212">
        <f>Q262*H262</f>
        <v>0</v>
      </c>
      <c r="S262" s="212">
        <v>0</v>
      </c>
      <c r="T262" s="213">
        <f>S262*H262</f>
        <v>0</v>
      </c>
      <c r="AR262" s="25" t="s">
        <v>196</v>
      </c>
      <c r="AT262" s="25" t="s">
        <v>191</v>
      </c>
      <c r="AU262" s="25" t="s">
        <v>115</v>
      </c>
      <c r="AY262" s="25" t="s">
        <v>189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25" t="s">
        <v>76</v>
      </c>
      <c r="BK262" s="214">
        <f>ROUND(I262*H262,2)</f>
        <v>0</v>
      </c>
      <c r="BL262" s="25" t="s">
        <v>196</v>
      </c>
      <c r="BM262" s="25" t="s">
        <v>2684</v>
      </c>
    </row>
    <row r="263" spans="2:51" s="15" customFormat="1" ht="13.5">
      <c r="B263" s="283"/>
      <c r="C263" s="284"/>
      <c r="D263" s="217" t="s">
        <v>198</v>
      </c>
      <c r="E263" s="285" t="s">
        <v>21</v>
      </c>
      <c r="F263" s="286" t="s">
        <v>2685</v>
      </c>
      <c r="G263" s="284"/>
      <c r="H263" s="287" t="s">
        <v>21</v>
      </c>
      <c r="I263" s="288"/>
      <c r="J263" s="284"/>
      <c r="K263" s="284"/>
      <c r="L263" s="289"/>
      <c r="M263" s="290"/>
      <c r="N263" s="291"/>
      <c r="O263" s="291"/>
      <c r="P263" s="291"/>
      <c r="Q263" s="291"/>
      <c r="R263" s="291"/>
      <c r="S263" s="291"/>
      <c r="T263" s="292"/>
      <c r="AT263" s="293" t="s">
        <v>198</v>
      </c>
      <c r="AU263" s="293" t="s">
        <v>115</v>
      </c>
      <c r="AV263" s="15" t="s">
        <v>76</v>
      </c>
      <c r="AW263" s="15" t="s">
        <v>33</v>
      </c>
      <c r="AX263" s="15" t="s">
        <v>69</v>
      </c>
      <c r="AY263" s="293" t="s">
        <v>189</v>
      </c>
    </row>
    <row r="264" spans="2:51" s="12" customFormat="1" ht="13.5">
      <c r="B264" s="215"/>
      <c r="C264" s="216"/>
      <c r="D264" s="217" t="s">
        <v>198</v>
      </c>
      <c r="E264" s="218" t="s">
        <v>21</v>
      </c>
      <c r="F264" s="219" t="s">
        <v>2686</v>
      </c>
      <c r="G264" s="216"/>
      <c r="H264" s="220">
        <v>0.115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198</v>
      </c>
      <c r="AU264" s="226" t="s">
        <v>115</v>
      </c>
      <c r="AV264" s="12" t="s">
        <v>80</v>
      </c>
      <c r="AW264" s="12" t="s">
        <v>33</v>
      </c>
      <c r="AX264" s="12" t="s">
        <v>69</v>
      </c>
      <c r="AY264" s="226" t="s">
        <v>189</v>
      </c>
    </row>
    <row r="265" spans="2:51" s="12" customFormat="1" ht="13.5">
      <c r="B265" s="215"/>
      <c r="C265" s="216"/>
      <c r="D265" s="217" t="s">
        <v>198</v>
      </c>
      <c r="E265" s="218" t="s">
        <v>21</v>
      </c>
      <c r="F265" s="219" t="s">
        <v>2687</v>
      </c>
      <c r="G265" s="216"/>
      <c r="H265" s="220">
        <v>0.005</v>
      </c>
      <c r="I265" s="221"/>
      <c r="J265" s="216"/>
      <c r="K265" s="216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198</v>
      </c>
      <c r="AU265" s="226" t="s">
        <v>115</v>
      </c>
      <c r="AV265" s="12" t="s">
        <v>80</v>
      </c>
      <c r="AW265" s="12" t="s">
        <v>33</v>
      </c>
      <c r="AX265" s="12" t="s">
        <v>69</v>
      </c>
      <c r="AY265" s="226" t="s">
        <v>189</v>
      </c>
    </row>
    <row r="266" spans="2:51" s="12" customFormat="1" ht="13.5">
      <c r="B266" s="215"/>
      <c r="C266" s="216"/>
      <c r="D266" s="217" t="s">
        <v>198</v>
      </c>
      <c r="E266" s="218" t="s">
        <v>21</v>
      </c>
      <c r="F266" s="219" t="s">
        <v>2688</v>
      </c>
      <c r="G266" s="216"/>
      <c r="H266" s="220">
        <v>0.01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198</v>
      </c>
      <c r="AU266" s="226" t="s">
        <v>115</v>
      </c>
      <c r="AV266" s="12" t="s">
        <v>80</v>
      </c>
      <c r="AW266" s="12" t="s">
        <v>33</v>
      </c>
      <c r="AX266" s="12" t="s">
        <v>69</v>
      </c>
      <c r="AY266" s="226" t="s">
        <v>189</v>
      </c>
    </row>
    <row r="267" spans="2:51" s="12" customFormat="1" ht="13.5">
      <c r="B267" s="215"/>
      <c r="C267" s="216"/>
      <c r="D267" s="217" t="s">
        <v>198</v>
      </c>
      <c r="E267" s="218" t="s">
        <v>21</v>
      </c>
      <c r="F267" s="219" t="s">
        <v>2689</v>
      </c>
      <c r="G267" s="216"/>
      <c r="H267" s="220">
        <v>0.083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198</v>
      </c>
      <c r="AU267" s="226" t="s">
        <v>115</v>
      </c>
      <c r="AV267" s="12" t="s">
        <v>80</v>
      </c>
      <c r="AW267" s="12" t="s">
        <v>33</v>
      </c>
      <c r="AX267" s="12" t="s">
        <v>69</v>
      </c>
      <c r="AY267" s="226" t="s">
        <v>189</v>
      </c>
    </row>
    <row r="268" spans="2:51" s="12" customFormat="1" ht="13.5">
      <c r="B268" s="215"/>
      <c r="C268" s="216"/>
      <c r="D268" s="217" t="s">
        <v>198</v>
      </c>
      <c r="E268" s="218" t="s">
        <v>21</v>
      </c>
      <c r="F268" s="219" t="s">
        <v>2690</v>
      </c>
      <c r="G268" s="216"/>
      <c r="H268" s="220">
        <v>0.284</v>
      </c>
      <c r="I268" s="221"/>
      <c r="J268" s="216"/>
      <c r="K268" s="216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198</v>
      </c>
      <c r="AU268" s="226" t="s">
        <v>115</v>
      </c>
      <c r="AV268" s="12" t="s">
        <v>80</v>
      </c>
      <c r="AW268" s="12" t="s">
        <v>33</v>
      </c>
      <c r="AX268" s="12" t="s">
        <v>69</v>
      </c>
      <c r="AY268" s="226" t="s">
        <v>189</v>
      </c>
    </row>
    <row r="269" spans="2:51" s="12" customFormat="1" ht="13.5">
      <c r="B269" s="215"/>
      <c r="C269" s="216"/>
      <c r="D269" s="217" t="s">
        <v>198</v>
      </c>
      <c r="E269" s="218" t="s">
        <v>21</v>
      </c>
      <c r="F269" s="219" t="s">
        <v>2691</v>
      </c>
      <c r="G269" s="216"/>
      <c r="H269" s="220">
        <v>0.173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198</v>
      </c>
      <c r="AU269" s="226" t="s">
        <v>115</v>
      </c>
      <c r="AV269" s="12" t="s">
        <v>80</v>
      </c>
      <c r="AW269" s="12" t="s">
        <v>33</v>
      </c>
      <c r="AX269" s="12" t="s">
        <v>69</v>
      </c>
      <c r="AY269" s="226" t="s">
        <v>189</v>
      </c>
    </row>
    <row r="270" spans="2:51" s="12" customFormat="1" ht="13.5">
      <c r="B270" s="215"/>
      <c r="C270" s="216"/>
      <c r="D270" s="217" t="s">
        <v>198</v>
      </c>
      <c r="E270" s="218" t="s">
        <v>21</v>
      </c>
      <c r="F270" s="219" t="s">
        <v>2692</v>
      </c>
      <c r="G270" s="216"/>
      <c r="H270" s="220">
        <v>0.249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198</v>
      </c>
      <c r="AU270" s="226" t="s">
        <v>115</v>
      </c>
      <c r="AV270" s="12" t="s">
        <v>80</v>
      </c>
      <c r="AW270" s="12" t="s">
        <v>33</v>
      </c>
      <c r="AX270" s="12" t="s">
        <v>69</v>
      </c>
      <c r="AY270" s="226" t="s">
        <v>189</v>
      </c>
    </row>
    <row r="271" spans="2:51" s="12" customFormat="1" ht="13.5">
      <c r="B271" s="215"/>
      <c r="C271" s="216"/>
      <c r="D271" s="217" t="s">
        <v>198</v>
      </c>
      <c r="E271" s="218" t="s">
        <v>21</v>
      </c>
      <c r="F271" s="219" t="s">
        <v>2693</v>
      </c>
      <c r="G271" s="216"/>
      <c r="H271" s="220">
        <v>0.162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198</v>
      </c>
      <c r="AU271" s="226" t="s">
        <v>115</v>
      </c>
      <c r="AV271" s="12" t="s">
        <v>80</v>
      </c>
      <c r="AW271" s="12" t="s">
        <v>33</v>
      </c>
      <c r="AX271" s="12" t="s">
        <v>69</v>
      </c>
      <c r="AY271" s="226" t="s">
        <v>189</v>
      </c>
    </row>
    <row r="272" spans="2:51" s="12" customFormat="1" ht="13.5">
      <c r="B272" s="215"/>
      <c r="C272" s="216"/>
      <c r="D272" s="217" t="s">
        <v>198</v>
      </c>
      <c r="E272" s="218" t="s">
        <v>21</v>
      </c>
      <c r="F272" s="219" t="s">
        <v>2694</v>
      </c>
      <c r="G272" s="216"/>
      <c r="H272" s="220">
        <v>0.116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198</v>
      </c>
      <c r="AU272" s="226" t="s">
        <v>115</v>
      </c>
      <c r="AV272" s="12" t="s">
        <v>80</v>
      </c>
      <c r="AW272" s="12" t="s">
        <v>33</v>
      </c>
      <c r="AX272" s="12" t="s">
        <v>69</v>
      </c>
      <c r="AY272" s="226" t="s">
        <v>189</v>
      </c>
    </row>
    <row r="273" spans="2:51" s="12" customFormat="1" ht="13.5">
      <c r="B273" s="215"/>
      <c r="C273" s="216"/>
      <c r="D273" s="217" t="s">
        <v>198</v>
      </c>
      <c r="E273" s="218" t="s">
        <v>21</v>
      </c>
      <c r="F273" s="219" t="s">
        <v>2695</v>
      </c>
      <c r="G273" s="216"/>
      <c r="H273" s="220">
        <v>0.08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198</v>
      </c>
      <c r="AU273" s="226" t="s">
        <v>115</v>
      </c>
      <c r="AV273" s="12" t="s">
        <v>80</v>
      </c>
      <c r="AW273" s="12" t="s">
        <v>33</v>
      </c>
      <c r="AX273" s="12" t="s">
        <v>69</v>
      </c>
      <c r="AY273" s="226" t="s">
        <v>189</v>
      </c>
    </row>
    <row r="274" spans="2:51" s="12" customFormat="1" ht="13.5">
      <c r="B274" s="215"/>
      <c r="C274" s="216"/>
      <c r="D274" s="217" t="s">
        <v>198</v>
      </c>
      <c r="E274" s="218" t="s">
        <v>21</v>
      </c>
      <c r="F274" s="219" t="s">
        <v>2696</v>
      </c>
      <c r="G274" s="216"/>
      <c r="H274" s="220">
        <v>0.045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198</v>
      </c>
      <c r="AU274" s="226" t="s">
        <v>115</v>
      </c>
      <c r="AV274" s="12" t="s">
        <v>80</v>
      </c>
      <c r="AW274" s="12" t="s">
        <v>33</v>
      </c>
      <c r="AX274" s="12" t="s">
        <v>69</v>
      </c>
      <c r="AY274" s="226" t="s">
        <v>189</v>
      </c>
    </row>
    <row r="275" spans="2:51" s="12" customFormat="1" ht="13.5">
      <c r="B275" s="215"/>
      <c r="C275" s="216"/>
      <c r="D275" s="217" t="s">
        <v>198</v>
      </c>
      <c r="E275" s="218" t="s">
        <v>21</v>
      </c>
      <c r="F275" s="219" t="s">
        <v>2697</v>
      </c>
      <c r="G275" s="216"/>
      <c r="H275" s="220">
        <v>0.38</v>
      </c>
      <c r="I275" s="221"/>
      <c r="J275" s="216"/>
      <c r="K275" s="216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198</v>
      </c>
      <c r="AU275" s="226" t="s">
        <v>115</v>
      </c>
      <c r="AV275" s="12" t="s">
        <v>80</v>
      </c>
      <c r="AW275" s="12" t="s">
        <v>33</v>
      </c>
      <c r="AX275" s="12" t="s">
        <v>69</v>
      </c>
      <c r="AY275" s="226" t="s">
        <v>189</v>
      </c>
    </row>
    <row r="276" spans="2:51" s="13" customFormat="1" ht="13.5">
      <c r="B276" s="227"/>
      <c r="C276" s="228"/>
      <c r="D276" s="217" t="s">
        <v>198</v>
      </c>
      <c r="E276" s="242" t="s">
        <v>21</v>
      </c>
      <c r="F276" s="243" t="s">
        <v>200</v>
      </c>
      <c r="G276" s="228"/>
      <c r="H276" s="244">
        <v>1.702</v>
      </c>
      <c r="I276" s="233"/>
      <c r="J276" s="228"/>
      <c r="K276" s="228"/>
      <c r="L276" s="234"/>
      <c r="M276" s="235"/>
      <c r="N276" s="236"/>
      <c r="O276" s="236"/>
      <c r="P276" s="236"/>
      <c r="Q276" s="236"/>
      <c r="R276" s="236"/>
      <c r="S276" s="236"/>
      <c r="T276" s="237"/>
      <c r="AT276" s="238" t="s">
        <v>198</v>
      </c>
      <c r="AU276" s="238" t="s">
        <v>115</v>
      </c>
      <c r="AV276" s="13" t="s">
        <v>115</v>
      </c>
      <c r="AW276" s="13" t="s">
        <v>33</v>
      </c>
      <c r="AX276" s="13" t="s">
        <v>69</v>
      </c>
      <c r="AY276" s="238" t="s">
        <v>189</v>
      </c>
    </row>
    <row r="277" spans="2:51" s="15" customFormat="1" ht="13.5">
      <c r="B277" s="283"/>
      <c r="C277" s="284"/>
      <c r="D277" s="217" t="s">
        <v>198</v>
      </c>
      <c r="E277" s="285" t="s">
        <v>21</v>
      </c>
      <c r="F277" s="286" t="s">
        <v>2698</v>
      </c>
      <c r="G277" s="284"/>
      <c r="H277" s="287" t="s">
        <v>21</v>
      </c>
      <c r="I277" s="288"/>
      <c r="J277" s="284"/>
      <c r="K277" s="284"/>
      <c r="L277" s="289"/>
      <c r="M277" s="290"/>
      <c r="N277" s="291"/>
      <c r="O277" s="291"/>
      <c r="P277" s="291"/>
      <c r="Q277" s="291"/>
      <c r="R277" s="291"/>
      <c r="S277" s="291"/>
      <c r="T277" s="292"/>
      <c r="AT277" s="293" t="s">
        <v>198</v>
      </c>
      <c r="AU277" s="293" t="s">
        <v>115</v>
      </c>
      <c r="AV277" s="15" t="s">
        <v>76</v>
      </c>
      <c r="AW277" s="15" t="s">
        <v>33</v>
      </c>
      <c r="AX277" s="15" t="s">
        <v>69</v>
      </c>
      <c r="AY277" s="293" t="s">
        <v>189</v>
      </c>
    </row>
    <row r="278" spans="2:51" s="12" customFormat="1" ht="13.5">
      <c r="B278" s="215"/>
      <c r="C278" s="216"/>
      <c r="D278" s="217" t="s">
        <v>198</v>
      </c>
      <c r="E278" s="218" t="s">
        <v>21</v>
      </c>
      <c r="F278" s="219" t="s">
        <v>2699</v>
      </c>
      <c r="G278" s="216"/>
      <c r="H278" s="220">
        <v>0.03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198</v>
      </c>
      <c r="AU278" s="226" t="s">
        <v>115</v>
      </c>
      <c r="AV278" s="12" t="s">
        <v>80</v>
      </c>
      <c r="AW278" s="12" t="s">
        <v>33</v>
      </c>
      <c r="AX278" s="12" t="s">
        <v>69</v>
      </c>
      <c r="AY278" s="226" t="s">
        <v>189</v>
      </c>
    </row>
    <row r="279" spans="2:51" s="12" customFormat="1" ht="13.5">
      <c r="B279" s="215"/>
      <c r="C279" s="216"/>
      <c r="D279" s="217" t="s">
        <v>198</v>
      </c>
      <c r="E279" s="218" t="s">
        <v>21</v>
      </c>
      <c r="F279" s="219" t="s">
        <v>2700</v>
      </c>
      <c r="G279" s="216"/>
      <c r="H279" s="220">
        <v>0.004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198</v>
      </c>
      <c r="AU279" s="226" t="s">
        <v>115</v>
      </c>
      <c r="AV279" s="12" t="s">
        <v>80</v>
      </c>
      <c r="AW279" s="12" t="s">
        <v>33</v>
      </c>
      <c r="AX279" s="12" t="s">
        <v>69</v>
      </c>
      <c r="AY279" s="226" t="s">
        <v>189</v>
      </c>
    </row>
    <row r="280" spans="2:51" s="12" customFormat="1" ht="13.5">
      <c r="B280" s="215"/>
      <c r="C280" s="216"/>
      <c r="D280" s="217" t="s">
        <v>198</v>
      </c>
      <c r="E280" s="218" t="s">
        <v>21</v>
      </c>
      <c r="F280" s="219" t="s">
        <v>2701</v>
      </c>
      <c r="G280" s="216"/>
      <c r="H280" s="220">
        <v>0.012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198</v>
      </c>
      <c r="AU280" s="226" t="s">
        <v>115</v>
      </c>
      <c r="AV280" s="12" t="s">
        <v>80</v>
      </c>
      <c r="AW280" s="12" t="s">
        <v>33</v>
      </c>
      <c r="AX280" s="12" t="s">
        <v>69</v>
      </c>
      <c r="AY280" s="226" t="s">
        <v>189</v>
      </c>
    </row>
    <row r="281" spans="2:51" s="12" customFormat="1" ht="13.5">
      <c r="B281" s="215"/>
      <c r="C281" s="216"/>
      <c r="D281" s="217" t="s">
        <v>198</v>
      </c>
      <c r="E281" s="218" t="s">
        <v>21</v>
      </c>
      <c r="F281" s="219" t="s">
        <v>2702</v>
      </c>
      <c r="G281" s="216"/>
      <c r="H281" s="220">
        <v>0.01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198</v>
      </c>
      <c r="AU281" s="226" t="s">
        <v>115</v>
      </c>
      <c r="AV281" s="12" t="s">
        <v>80</v>
      </c>
      <c r="AW281" s="12" t="s">
        <v>33</v>
      </c>
      <c r="AX281" s="12" t="s">
        <v>69</v>
      </c>
      <c r="AY281" s="226" t="s">
        <v>189</v>
      </c>
    </row>
    <row r="282" spans="2:51" s="12" customFormat="1" ht="13.5">
      <c r="B282" s="215"/>
      <c r="C282" s="216"/>
      <c r="D282" s="217" t="s">
        <v>198</v>
      </c>
      <c r="E282" s="218" t="s">
        <v>21</v>
      </c>
      <c r="F282" s="219" t="s">
        <v>2703</v>
      </c>
      <c r="G282" s="216"/>
      <c r="H282" s="220">
        <v>0.043</v>
      </c>
      <c r="I282" s="221"/>
      <c r="J282" s="216"/>
      <c r="K282" s="216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198</v>
      </c>
      <c r="AU282" s="226" t="s">
        <v>115</v>
      </c>
      <c r="AV282" s="12" t="s">
        <v>80</v>
      </c>
      <c r="AW282" s="12" t="s">
        <v>33</v>
      </c>
      <c r="AX282" s="12" t="s">
        <v>69</v>
      </c>
      <c r="AY282" s="226" t="s">
        <v>189</v>
      </c>
    </row>
    <row r="283" spans="2:51" s="13" customFormat="1" ht="13.5">
      <c r="B283" s="227"/>
      <c r="C283" s="228"/>
      <c r="D283" s="217" t="s">
        <v>198</v>
      </c>
      <c r="E283" s="242" t="s">
        <v>21</v>
      </c>
      <c r="F283" s="243" t="s">
        <v>200</v>
      </c>
      <c r="G283" s="228"/>
      <c r="H283" s="244">
        <v>0.099</v>
      </c>
      <c r="I283" s="233"/>
      <c r="J283" s="228"/>
      <c r="K283" s="228"/>
      <c r="L283" s="234"/>
      <c r="M283" s="235"/>
      <c r="N283" s="236"/>
      <c r="O283" s="236"/>
      <c r="P283" s="236"/>
      <c r="Q283" s="236"/>
      <c r="R283" s="236"/>
      <c r="S283" s="236"/>
      <c r="T283" s="237"/>
      <c r="AT283" s="238" t="s">
        <v>198</v>
      </c>
      <c r="AU283" s="238" t="s">
        <v>115</v>
      </c>
      <c r="AV283" s="13" t="s">
        <v>115</v>
      </c>
      <c r="AW283" s="13" t="s">
        <v>33</v>
      </c>
      <c r="AX283" s="13" t="s">
        <v>69</v>
      </c>
      <c r="AY283" s="238" t="s">
        <v>189</v>
      </c>
    </row>
    <row r="284" spans="2:51" s="12" customFormat="1" ht="13.5">
      <c r="B284" s="215"/>
      <c r="C284" s="216"/>
      <c r="D284" s="217" t="s">
        <v>198</v>
      </c>
      <c r="E284" s="218" t="s">
        <v>21</v>
      </c>
      <c r="F284" s="219" t="s">
        <v>2704</v>
      </c>
      <c r="G284" s="216"/>
      <c r="H284" s="220">
        <v>0.215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198</v>
      </c>
      <c r="AU284" s="226" t="s">
        <v>115</v>
      </c>
      <c r="AV284" s="12" t="s">
        <v>80</v>
      </c>
      <c r="AW284" s="12" t="s">
        <v>33</v>
      </c>
      <c r="AX284" s="12" t="s">
        <v>69</v>
      </c>
      <c r="AY284" s="226" t="s">
        <v>189</v>
      </c>
    </row>
    <row r="285" spans="2:51" s="13" customFormat="1" ht="13.5">
      <c r="B285" s="227"/>
      <c r="C285" s="228"/>
      <c r="D285" s="217" t="s">
        <v>198</v>
      </c>
      <c r="E285" s="242" t="s">
        <v>21</v>
      </c>
      <c r="F285" s="243" t="s">
        <v>200</v>
      </c>
      <c r="G285" s="228"/>
      <c r="H285" s="244">
        <v>0.215</v>
      </c>
      <c r="I285" s="233"/>
      <c r="J285" s="228"/>
      <c r="K285" s="228"/>
      <c r="L285" s="234"/>
      <c r="M285" s="235"/>
      <c r="N285" s="236"/>
      <c r="O285" s="236"/>
      <c r="P285" s="236"/>
      <c r="Q285" s="236"/>
      <c r="R285" s="236"/>
      <c r="S285" s="236"/>
      <c r="T285" s="237"/>
      <c r="AT285" s="238" t="s">
        <v>198</v>
      </c>
      <c r="AU285" s="238" t="s">
        <v>115</v>
      </c>
      <c r="AV285" s="13" t="s">
        <v>115</v>
      </c>
      <c r="AW285" s="13" t="s">
        <v>33</v>
      </c>
      <c r="AX285" s="13" t="s">
        <v>69</v>
      </c>
      <c r="AY285" s="238" t="s">
        <v>189</v>
      </c>
    </row>
    <row r="286" spans="2:51" s="14" customFormat="1" ht="13.5">
      <c r="B286" s="245"/>
      <c r="C286" s="246"/>
      <c r="D286" s="229" t="s">
        <v>198</v>
      </c>
      <c r="E286" s="247" t="s">
        <v>21</v>
      </c>
      <c r="F286" s="248" t="s">
        <v>239</v>
      </c>
      <c r="G286" s="246"/>
      <c r="H286" s="249">
        <v>2.016</v>
      </c>
      <c r="I286" s="250"/>
      <c r="J286" s="246"/>
      <c r="K286" s="246"/>
      <c r="L286" s="251"/>
      <c r="M286" s="252"/>
      <c r="N286" s="253"/>
      <c r="O286" s="253"/>
      <c r="P286" s="253"/>
      <c r="Q286" s="253"/>
      <c r="R286" s="253"/>
      <c r="S286" s="253"/>
      <c r="T286" s="254"/>
      <c r="AT286" s="255" t="s">
        <v>198</v>
      </c>
      <c r="AU286" s="255" t="s">
        <v>115</v>
      </c>
      <c r="AV286" s="14" t="s">
        <v>196</v>
      </c>
      <c r="AW286" s="14" t="s">
        <v>33</v>
      </c>
      <c r="AX286" s="14" t="s">
        <v>76</v>
      </c>
      <c r="AY286" s="255" t="s">
        <v>189</v>
      </c>
    </row>
    <row r="287" spans="2:65" s="1" customFormat="1" ht="22.5" customHeight="1">
      <c r="B287" s="42"/>
      <c r="C287" s="203" t="s">
        <v>366</v>
      </c>
      <c r="D287" s="203" t="s">
        <v>191</v>
      </c>
      <c r="E287" s="204" t="s">
        <v>2705</v>
      </c>
      <c r="F287" s="205" t="s">
        <v>2706</v>
      </c>
      <c r="G287" s="206" t="s">
        <v>284</v>
      </c>
      <c r="H287" s="207">
        <v>1.638</v>
      </c>
      <c r="I287" s="208"/>
      <c r="J287" s="209">
        <f>ROUND(I287*H287,2)</f>
        <v>0</v>
      </c>
      <c r="K287" s="205" t="s">
        <v>195</v>
      </c>
      <c r="L287" s="62"/>
      <c r="M287" s="210" t="s">
        <v>21</v>
      </c>
      <c r="N287" s="211" t="s">
        <v>40</v>
      </c>
      <c r="O287" s="43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25" t="s">
        <v>196</v>
      </c>
      <c r="AT287" s="25" t="s">
        <v>191</v>
      </c>
      <c r="AU287" s="25" t="s">
        <v>115</v>
      </c>
      <c r="AY287" s="25" t="s">
        <v>189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25" t="s">
        <v>76</v>
      </c>
      <c r="BK287" s="214">
        <f>ROUND(I287*H287,2)</f>
        <v>0</v>
      </c>
      <c r="BL287" s="25" t="s">
        <v>196</v>
      </c>
      <c r="BM287" s="25" t="s">
        <v>2707</v>
      </c>
    </row>
    <row r="288" spans="2:51" s="15" customFormat="1" ht="13.5">
      <c r="B288" s="283"/>
      <c r="C288" s="284"/>
      <c r="D288" s="217" t="s">
        <v>198</v>
      </c>
      <c r="E288" s="285" t="s">
        <v>21</v>
      </c>
      <c r="F288" s="286" t="s">
        <v>2685</v>
      </c>
      <c r="G288" s="284"/>
      <c r="H288" s="287" t="s">
        <v>21</v>
      </c>
      <c r="I288" s="288"/>
      <c r="J288" s="284"/>
      <c r="K288" s="284"/>
      <c r="L288" s="289"/>
      <c r="M288" s="290"/>
      <c r="N288" s="291"/>
      <c r="O288" s="291"/>
      <c r="P288" s="291"/>
      <c r="Q288" s="291"/>
      <c r="R288" s="291"/>
      <c r="S288" s="291"/>
      <c r="T288" s="292"/>
      <c r="AT288" s="293" t="s">
        <v>198</v>
      </c>
      <c r="AU288" s="293" t="s">
        <v>115</v>
      </c>
      <c r="AV288" s="15" t="s">
        <v>76</v>
      </c>
      <c r="AW288" s="15" t="s">
        <v>33</v>
      </c>
      <c r="AX288" s="15" t="s">
        <v>69</v>
      </c>
      <c r="AY288" s="293" t="s">
        <v>189</v>
      </c>
    </row>
    <row r="289" spans="2:51" s="12" customFormat="1" ht="13.5">
      <c r="B289" s="215"/>
      <c r="C289" s="216"/>
      <c r="D289" s="217" t="s">
        <v>198</v>
      </c>
      <c r="E289" s="218" t="s">
        <v>21</v>
      </c>
      <c r="F289" s="219" t="s">
        <v>2708</v>
      </c>
      <c r="G289" s="216"/>
      <c r="H289" s="220">
        <v>0.62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198</v>
      </c>
      <c r="AU289" s="226" t="s">
        <v>115</v>
      </c>
      <c r="AV289" s="12" t="s">
        <v>80</v>
      </c>
      <c r="AW289" s="12" t="s">
        <v>33</v>
      </c>
      <c r="AX289" s="12" t="s">
        <v>69</v>
      </c>
      <c r="AY289" s="226" t="s">
        <v>189</v>
      </c>
    </row>
    <row r="290" spans="2:51" s="12" customFormat="1" ht="13.5">
      <c r="B290" s="215"/>
      <c r="C290" s="216"/>
      <c r="D290" s="217" t="s">
        <v>198</v>
      </c>
      <c r="E290" s="218" t="s">
        <v>21</v>
      </c>
      <c r="F290" s="219" t="s">
        <v>2709</v>
      </c>
      <c r="G290" s="216"/>
      <c r="H290" s="220">
        <v>0.521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198</v>
      </c>
      <c r="AU290" s="226" t="s">
        <v>115</v>
      </c>
      <c r="AV290" s="12" t="s">
        <v>80</v>
      </c>
      <c r="AW290" s="12" t="s">
        <v>33</v>
      </c>
      <c r="AX290" s="12" t="s">
        <v>69</v>
      </c>
      <c r="AY290" s="226" t="s">
        <v>189</v>
      </c>
    </row>
    <row r="291" spans="2:51" s="12" customFormat="1" ht="13.5">
      <c r="B291" s="215"/>
      <c r="C291" s="216"/>
      <c r="D291" s="217" t="s">
        <v>198</v>
      </c>
      <c r="E291" s="218" t="s">
        <v>21</v>
      </c>
      <c r="F291" s="219" t="s">
        <v>2710</v>
      </c>
      <c r="G291" s="216"/>
      <c r="H291" s="220">
        <v>0.348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198</v>
      </c>
      <c r="AU291" s="226" t="s">
        <v>115</v>
      </c>
      <c r="AV291" s="12" t="s">
        <v>80</v>
      </c>
      <c r="AW291" s="12" t="s">
        <v>33</v>
      </c>
      <c r="AX291" s="12" t="s">
        <v>69</v>
      </c>
      <c r="AY291" s="226" t="s">
        <v>189</v>
      </c>
    </row>
    <row r="292" spans="2:51" s="13" customFormat="1" ht="13.5">
      <c r="B292" s="227"/>
      <c r="C292" s="228"/>
      <c r="D292" s="217" t="s">
        <v>198</v>
      </c>
      <c r="E292" s="242" t="s">
        <v>21</v>
      </c>
      <c r="F292" s="243" t="s">
        <v>200</v>
      </c>
      <c r="G292" s="228"/>
      <c r="H292" s="244">
        <v>1.489</v>
      </c>
      <c r="I292" s="233"/>
      <c r="J292" s="228"/>
      <c r="K292" s="228"/>
      <c r="L292" s="234"/>
      <c r="M292" s="235"/>
      <c r="N292" s="236"/>
      <c r="O292" s="236"/>
      <c r="P292" s="236"/>
      <c r="Q292" s="236"/>
      <c r="R292" s="236"/>
      <c r="S292" s="236"/>
      <c r="T292" s="237"/>
      <c r="AT292" s="238" t="s">
        <v>198</v>
      </c>
      <c r="AU292" s="238" t="s">
        <v>115</v>
      </c>
      <c r="AV292" s="13" t="s">
        <v>115</v>
      </c>
      <c r="AW292" s="13" t="s">
        <v>33</v>
      </c>
      <c r="AX292" s="13" t="s">
        <v>69</v>
      </c>
      <c r="AY292" s="238" t="s">
        <v>189</v>
      </c>
    </row>
    <row r="293" spans="2:51" s="15" customFormat="1" ht="13.5">
      <c r="B293" s="283"/>
      <c r="C293" s="284"/>
      <c r="D293" s="217" t="s">
        <v>198</v>
      </c>
      <c r="E293" s="285" t="s">
        <v>21</v>
      </c>
      <c r="F293" s="286" t="s">
        <v>2698</v>
      </c>
      <c r="G293" s="284"/>
      <c r="H293" s="287" t="s">
        <v>21</v>
      </c>
      <c r="I293" s="288"/>
      <c r="J293" s="284"/>
      <c r="K293" s="284"/>
      <c r="L293" s="289"/>
      <c r="M293" s="290"/>
      <c r="N293" s="291"/>
      <c r="O293" s="291"/>
      <c r="P293" s="291"/>
      <c r="Q293" s="291"/>
      <c r="R293" s="291"/>
      <c r="S293" s="291"/>
      <c r="T293" s="292"/>
      <c r="AT293" s="293" t="s">
        <v>198</v>
      </c>
      <c r="AU293" s="293" t="s">
        <v>115</v>
      </c>
      <c r="AV293" s="15" t="s">
        <v>76</v>
      </c>
      <c r="AW293" s="15" t="s">
        <v>33</v>
      </c>
      <c r="AX293" s="15" t="s">
        <v>69</v>
      </c>
      <c r="AY293" s="293" t="s">
        <v>189</v>
      </c>
    </row>
    <row r="294" spans="2:51" s="12" customFormat="1" ht="13.5">
      <c r="B294" s="215"/>
      <c r="C294" s="216"/>
      <c r="D294" s="217" t="s">
        <v>198</v>
      </c>
      <c r="E294" s="218" t="s">
        <v>21</v>
      </c>
      <c r="F294" s="219" t="s">
        <v>2711</v>
      </c>
      <c r="G294" s="216"/>
      <c r="H294" s="220">
        <v>0.062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198</v>
      </c>
      <c r="AU294" s="226" t="s">
        <v>115</v>
      </c>
      <c r="AV294" s="12" t="s">
        <v>80</v>
      </c>
      <c r="AW294" s="12" t="s">
        <v>33</v>
      </c>
      <c r="AX294" s="12" t="s">
        <v>69</v>
      </c>
      <c r="AY294" s="226" t="s">
        <v>189</v>
      </c>
    </row>
    <row r="295" spans="2:51" s="12" customFormat="1" ht="13.5">
      <c r="B295" s="215"/>
      <c r="C295" s="216"/>
      <c r="D295" s="217" t="s">
        <v>198</v>
      </c>
      <c r="E295" s="218" t="s">
        <v>21</v>
      </c>
      <c r="F295" s="219" t="s">
        <v>2712</v>
      </c>
      <c r="G295" s="216"/>
      <c r="H295" s="220">
        <v>0.034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198</v>
      </c>
      <c r="AU295" s="226" t="s">
        <v>115</v>
      </c>
      <c r="AV295" s="12" t="s">
        <v>80</v>
      </c>
      <c r="AW295" s="12" t="s">
        <v>33</v>
      </c>
      <c r="AX295" s="12" t="s">
        <v>69</v>
      </c>
      <c r="AY295" s="226" t="s">
        <v>189</v>
      </c>
    </row>
    <row r="296" spans="2:51" s="12" customFormat="1" ht="13.5">
      <c r="B296" s="215"/>
      <c r="C296" s="216"/>
      <c r="D296" s="217" t="s">
        <v>198</v>
      </c>
      <c r="E296" s="218" t="s">
        <v>21</v>
      </c>
      <c r="F296" s="219" t="s">
        <v>2713</v>
      </c>
      <c r="G296" s="216"/>
      <c r="H296" s="220">
        <v>0.02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198</v>
      </c>
      <c r="AU296" s="226" t="s">
        <v>115</v>
      </c>
      <c r="AV296" s="12" t="s">
        <v>80</v>
      </c>
      <c r="AW296" s="12" t="s">
        <v>33</v>
      </c>
      <c r="AX296" s="12" t="s">
        <v>69</v>
      </c>
      <c r="AY296" s="226" t="s">
        <v>189</v>
      </c>
    </row>
    <row r="297" spans="2:51" s="12" customFormat="1" ht="13.5">
      <c r="B297" s="215"/>
      <c r="C297" s="216"/>
      <c r="D297" s="217" t="s">
        <v>198</v>
      </c>
      <c r="E297" s="218" t="s">
        <v>21</v>
      </c>
      <c r="F297" s="219" t="s">
        <v>2714</v>
      </c>
      <c r="G297" s="216"/>
      <c r="H297" s="220">
        <v>0.033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198</v>
      </c>
      <c r="AU297" s="226" t="s">
        <v>115</v>
      </c>
      <c r="AV297" s="12" t="s">
        <v>80</v>
      </c>
      <c r="AW297" s="12" t="s">
        <v>33</v>
      </c>
      <c r="AX297" s="12" t="s">
        <v>69</v>
      </c>
      <c r="AY297" s="226" t="s">
        <v>189</v>
      </c>
    </row>
    <row r="298" spans="2:51" s="13" customFormat="1" ht="13.5">
      <c r="B298" s="227"/>
      <c r="C298" s="228"/>
      <c r="D298" s="217" t="s">
        <v>198</v>
      </c>
      <c r="E298" s="242" t="s">
        <v>21</v>
      </c>
      <c r="F298" s="243" t="s">
        <v>200</v>
      </c>
      <c r="G298" s="228"/>
      <c r="H298" s="244">
        <v>0.149</v>
      </c>
      <c r="I298" s="233"/>
      <c r="J298" s="228"/>
      <c r="K298" s="228"/>
      <c r="L298" s="234"/>
      <c r="M298" s="235"/>
      <c r="N298" s="236"/>
      <c r="O298" s="236"/>
      <c r="P298" s="236"/>
      <c r="Q298" s="236"/>
      <c r="R298" s="236"/>
      <c r="S298" s="236"/>
      <c r="T298" s="237"/>
      <c r="AT298" s="238" t="s">
        <v>198</v>
      </c>
      <c r="AU298" s="238" t="s">
        <v>115</v>
      </c>
      <c r="AV298" s="13" t="s">
        <v>115</v>
      </c>
      <c r="AW298" s="13" t="s">
        <v>33</v>
      </c>
      <c r="AX298" s="13" t="s">
        <v>69</v>
      </c>
      <c r="AY298" s="238" t="s">
        <v>189</v>
      </c>
    </row>
    <row r="299" spans="2:51" s="14" customFormat="1" ht="13.5">
      <c r="B299" s="245"/>
      <c r="C299" s="246"/>
      <c r="D299" s="229" t="s">
        <v>198</v>
      </c>
      <c r="E299" s="247" t="s">
        <v>21</v>
      </c>
      <c r="F299" s="248" t="s">
        <v>239</v>
      </c>
      <c r="G299" s="246"/>
      <c r="H299" s="249">
        <v>1.638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AT299" s="255" t="s">
        <v>198</v>
      </c>
      <c r="AU299" s="255" t="s">
        <v>115</v>
      </c>
      <c r="AV299" s="14" t="s">
        <v>196</v>
      </c>
      <c r="AW299" s="14" t="s">
        <v>33</v>
      </c>
      <c r="AX299" s="14" t="s">
        <v>76</v>
      </c>
      <c r="AY299" s="255" t="s">
        <v>189</v>
      </c>
    </row>
    <row r="300" spans="2:65" s="1" customFormat="1" ht="22.5" customHeight="1">
      <c r="B300" s="42"/>
      <c r="C300" s="256" t="s">
        <v>370</v>
      </c>
      <c r="D300" s="256" t="s">
        <v>293</v>
      </c>
      <c r="E300" s="257" t="s">
        <v>2715</v>
      </c>
      <c r="F300" s="258" t="s">
        <v>2716</v>
      </c>
      <c r="G300" s="259" t="s">
        <v>284</v>
      </c>
      <c r="H300" s="260">
        <v>0.832</v>
      </c>
      <c r="I300" s="261"/>
      <c r="J300" s="262">
        <f>ROUND(I300*H300,2)</f>
        <v>0</v>
      </c>
      <c r="K300" s="258" t="s">
        <v>195</v>
      </c>
      <c r="L300" s="263"/>
      <c r="M300" s="264" t="s">
        <v>21</v>
      </c>
      <c r="N300" s="265" t="s">
        <v>40</v>
      </c>
      <c r="O300" s="43"/>
      <c r="P300" s="212">
        <f>O300*H300</f>
        <v>0</v>
      </c>
      <c r="Q300" s="212">
        <v>1</v>
      </c>
      <c r="R300" s="212">
        <f>Q300*H300</f>
        <v>0.832</v>
      </c>
      <c r="S300" s="212">
        <v>0</v>
      </c>
      <c r="T300" s="213">
        <f>S300*H300</f>
        <v>0</v>
      </c>
      <c r="AR300" s="25" t="s">
        <v>228</v>
      </c>
      <c r="AT300" s="25" t="s">
        <v>293</v>
      </c>
      <c r="AU300" s="25" t="s">
        <v>115</v>
      </c>
      <c r="AY300" s="25" t="s">
        <v>189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25" t="s">
        <v>76</v>
      </c>
      <c r="BK300" s="214">
        <f>ROUND(I300*H300,2)</f>
        <v>0</v>
      </c>
      <c r="BL300" s="25" t="s">
        <v>196</v>
      </c>
      <c r="BM300" s="25" t="s">
        <v>2717</v>
      </c>
    </row>
    <row r="301" spans="2:51" s="15" customFormat="1" ht="13.5">
      <c r="B301" s="283"/>
      <c r="C301" s="284"/>
      <c r="D301" s="217" t="s">
        <v>198</v>
      </c>
      <c r="E301" s="285" t="s">
        <v>21</v>
      </c>
      <c r="F301" s="286" t="s">
        <v>2685</v>
      </c>
      <c r="G301" s="284"/>
      <c r="H301" s="287" t="s">
        <v>21</v>
      </c>
      <c r="I301" s="288"/>
      <c r="J301" s="284"/>
      <c r="K301" s="284"/>
      <c r="L301" s="289"/>
      <c r="M301" s="290"/>
      <c r="N301" s="291"/>
      <c r="O301" s="291"/>
      <c r="P301" s="291"/>
      <c r="Q301" s="291"/>
      <c r="R301" s="291"/>
      <c r="S301" s="291"/>
      <c r="T301" s="292"/>
      <c r="AT301" s="293" t="s">
        <v>198</v>
      </c>
      <c r="AU301" s="293" t="s">
        <v>115</v>
      </c>
      <c r="AV301" s="15" t="s">
        <v>76</v>
      </c>
      <c r="AW301" s="15" t="s">
        <v>33</v>
      </c>
      <c r="AX301" s="15" t="s">
        <v>69</v>
      </c>
      <c r="AY301" s="293" t="s">
        <v>189</v>
      </c>
    </row>
    <row r="302" spans="2:51" s="12" customFormat="1" ht="13.5">
      <c r="B302" s="215"/>
      <c r="C302" s="216"/>
      <c r="D302" s="217" t="s">
        <v>198</v>
      </c>
      <c r="E302" s="218" t="s">
        <v>21</v>
      </c>
      <c r="F302" s="219" t="s">
        <v>2708</v>
      </c>
      <c r="G302" s="216"/>
      <c r="H302" s="220">
        <v>0.62</v>
      </c>
      <c r="I302" s="221"/>
      <c r="J302" s="216"/>
      <c r="K302" s="216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198</v>
      </c>
      <c r="AU302" s="226" t="s">
        <v>115</v>
      </c>
      <c r="AV302" s="12" t="s">
        <v>80</v>
      </c>
      <c r="AW302" s="12" t="s">
        <v>33</v>
      </c>
      <c r="AX302" s="12" t="s">
        <v>69</v>
      </c>
      <c r="AY302" s="226" t="s">
        <v>189</v>
      </c>
    </row>
    <row r="303" spans="2:51" s="13" customFormat="1" ht="13.5">
      <c r="B303" s="227"/>
      <c r="C303" s="228"/>
      <c r="D303" s="217" t="s">
        <v>198</v>
      </c>
      <c r="E303" s="242" t="s">
        <v>21</v>
      </c>
      <c r="F303" s="243" t="s">
        <v>200</v>
      </c>
      <c r="G303" s="228"/>
      <c r="H303" s="244">
        <v>0.62</v>
      </c>
      <c r="I303" s="233"/>
      <c r="J303" s="228"/>
      <c r="K303" s="228"/>
      <c r="L303" s="234"/>
      <c r="M303" s="235"/>
      <c r="N303" s="236"/>
      <c r="O303" s="236"/>
      <c r="P303" s="236"/>
      <c r="Q303" s="236"/>
      <c r="R303" s="236"/>
      <c r="S303" s="236"/>
      <c r="T303" s="237"/>
      <c r="AT303" s="238" t="s">
        <v>198</v>
      </c>
      <c r="AU303" s="238" t="s">
        <v>115</v>
      </c>
      <c r="AV303" s="13" t="s">
        <v>115</v>
      </c>
      <c r="AW303" s="13" t="s">
        <v>33</v>
      </c>
      <c r="AX303" s="13" t="s">
        <v>69</v>
      </c>
      <c r="AY303" s="238" t="s">
        <v>189</v>
      </c>
    </row>
    <row r="304" spans="2:51" s="15" customFormat="1" ht="13.5">
      <c r="B304" s="283"/>
      <c r="C304" s="284"/>
      <c r="D304" s="217" t="s">
        <v>198</v>
      </c>
      <c r="E304" s="285" t="s">
        <v>21</v>
      </c>
      <c r="F304" s="286" t="s">
        <v>2698</v>
      </c>
      <c r="G304" s="284"/>
      <c r="H304" s="287" t="s">
        <v>21</v>
      </c>
      <c r="I304" s="288"/>
      <c r="J304" s="284"/>
      <c r="K304" s="284"/>
      <c r="L304" s="289"/>
      <c r="M304" s="290"/>
      <c r="N304" s="291"/>
      <c r="O304" s="291"/>
      <c r="P304" s="291"/>
      <c r="Q304" s="291"/>
      <c r="R304" s="291"/>
      <c r="S304" s="291"/>
      <c r="T304" s="292"/>
      <c r="AT304" s="293" t="s">
        <v>198</v>
      </c>
      <c r="AU304" s="293" t="s">
        <v>115</v>
      </c>
      <c r="AV304" s="15" t="s">
        <v>76</v>
      </c>
      <c r="AW304" s="15" t="s">
        <v>33</v>
      </c>
      <c r="AX304" s="15" t="s">
        <v>69</v>
      </c>
      <c r="AY304" s="293" t="s">
        <v>189</v>
      </c>
    </row>
    <row r="305" spans="2:51" s="12" customFormat="1" ht="13.5">
      <c r="B305" s="215"/>
      <c r="C305" s="216"/>
      <c r="D305" s="217" t="s">
        <v>198</v>
      </c>
      <c r="E305" s="218" t="s">
        <v>21</v>
      </c>
      <c r="F305" s="219" t="s">
        <v>2711</v>
      </c>
      <c r="G305" s="216"/>
      <c r="H305" s="220">
        <v>0.062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198</v>
      </c>
      <c r="AU305" s="226" t="s">
        <v>115</v>
      </c>
      <c r="AV305" s="12" t="s">
        <v>80</v>
      </c>
      <c r="AW305" s="12" t="s">
        <v>33</v>
      </c>
      <c r="AX305" s="12" t="s">
        <v>69</v>
      </c>
      <c r="AY305" s="226" t="s">
        <v>189</v>
      </c>
    </row>
    <row r="306" spans="2:51" s="12" customFormat="1" ht="13.5">
      <c r="B306" s="215"/>
      <c r="C306" s="216"/>
      <c r="D306" s="217" t="s">
        <v>198</v>
      </c>
      <c r="E306" s="218" t="s">
        <v>21</v>
      </c>
      <c r="F306" s="219" t="s">
        <v>2712</v>
      </c>
      <c r="G306" s="216"/>
      <c r="H306" s="220">
        <v>0.034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198</v>
      </c>
      <c r="AU306" s="226" t="s">
        <v>115</v>
      </c>
      <c r="AV306" s="12" t="s">
        <v>80</v>
      </c>
      <c r="AW306" s="12" t="s">
        <v>33</v>
      </c>
      <c r="AX306" s="12" t="s">
        <v>69</v>
      </c>
      <c r="AY306" s="226" t="s">
        <v>189</v>
      </c>
    </row>
    <row r="307" spans="2:51" s="12" customFormat="1" ht="13.5">
      <c r="B307" s="215"/>
      <c r="C307" s="216"/>
      <c r="D307" s="217" t="s">
        <v>198</v>
      </c>
      <c r="E307" s="218" t="s">
        <v>21</v>
      </c>
      <c r="F307" s="219" t="s">
        <v>2713</v>
      </c>
      <c r="G307" s="216"/>
      <c r="H307" s="220">
        <v>0.02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198</v>
      </c>
      <c r="AU307" s="226" t="s">
        <v>115</v>
      </c>
      <c r="AV307" s="12" t="s">
        <v>80</v>
      </c>
      <c r="AW307" s="12" t="s">
        <v>33</v>
      </c>
      <c r="AX307" s="12" t="s">
        <v>69</v>
      </c>
      <c r="AY307" s="226" t="s">
        <v>189</v>
      </c>
    </row>
    <row r="308" spans="2:51" s="13" customFormat="1" ht="13.5">
      <c r="B308" s="227"/>
      <c r="C308" s="228"/>
      <c r="D308" s="217" t="s">
        <v>198</v>
      </c>
      <c r="E308" s="242" t="s">
        <v>21</v>
      </c>
      <c r="F308" s="243" t="s">
        <v>200</v>
      </c>
      <c r="G308" s="228"/>
      <c r="H308" s="244">
        <v>0.116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AT308" s="238" t="s">
        <v>198</v>
      </c>
      <c r="AU308" s="238" t="s">
        <v>115</v>
      </c>
      <c r="AV308" s="13" t="s">
        <v>115</v>
      </c>
      <c r="AW308" s="13" t="s">
        <v>33</v>
      </c>
      <c r="AX308" s="13" t="s">
        <v>69</v>
      </c>
      <c r="AY308" s="238" t="s">
        <v>189</v>
      </c>
    </row>
    <row r="309" spans="2:51" s="14" customFormat="1" ht="13.5">
      <c r="B309" s="245"/>
      <c r="C309" s="246"/>
      <c r="D309" s="217" t="s">
        <v>198</v>
      </c>
      <c r="E309" s="280" t="s">
        <v>21</v>
      </c>
      <c r="F309" s="281" t="s">
        <v>239</v>
      </c>
      <c r="G309" s="246"/>
      <c r="H309" s="282">
        <v>0.736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AT309" s="255" t="s">
        <v>198</v>
      </c>
      <c r="AU309" s="255" t="s">
        <v>115</v>
      </c>
      <c r="AV309" s="14" t="s">
        <v>196</v>
      </c>
      <c r="AW309" s="14" t="s">
        <v>33</v>
      </c>
      <c r="AX309" s="14" t="s">
        <v>69</v>
      </c>
      <c r="AY309" s="255" t="s">
        <v>189</v>
      </c>
    </row>
    <row r="310" spans="2:51" s="12" customFormat="1" ht="13.5">
      <c r="B310" s="215"/>
      <c r="C310" s="216"/>
      <c r="D310" s="229" t="s">
        <v>198</v>
      </c>
      <c r="E310" s="239" t="s">
        <v>21</v>
      </c>
      <c r="F310" s="240" t="s">
        <v>2718</v>
      </c>
      <c r="G310" s="216"/>
      <c r="H310" s="241">
        <v>0.832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198</v>
      </c>
      <c r="AU310" s="226" t="s">
        <v>115</v>
      </c>
      <c r="AV310" s="12" t="s">
        <v>80</v>
      </c>
      <c r="AW310" s="12" t="s">
        <v>33</v>
      </c>
      <c r="AX310" s="12" t="s">
        <v>76</v>
      </c>
      <c r="AY310" s="226" t="s">
        <v>189</v>
      </c>
    </row>
    <row r="311" spans="2:65" s="1" customFormat="1" ht="22.5" customHeight="1">
      <c r="B311" s="42"/>
      <c r="C311" s="256" t="s">
        <v>374</v>
      </c>
      <c r="D311" s="256" t="s">
        <v>293</v>
      </c>
      <c r="E311" s="257" t="s">
        <v>2719</v>
      </c>
      <c r="F311" s="258" t="s">
        <v>2720</v>
      </c>
      <c r="G311" s="259" t="s">
        <v>284</v>
      </c>
      <c r="H311" s="260">
        <v>0.241</v>
      </c>
      <c r="I311" s="261"/>
      <c r="J311" s="262">
        <f>ROUND(I311*H311,2)</f>
        <v>0</v>
      </c>
      <c r="K311" s="258" t="s">
        <v>195</v>
      </c>
      <c r="L311" s="263"/>
      <c r="M311" s="264" t="s">
        <v>21</v>
      </c>
      <c r="N311" s="265" t="s">
        <v>40</v>
      </c>
      <c r="O311" s="43"/>
      <c r="P311" s="212">
        <f>O311*H311</f>
        <v>0</v>
      </c>
      <c r="Q311" s="212">
        <v>1</v>
      </c>
      <c r="R311" s="212">
        <f>Q311*H311</f>
        <v>0.241</v>
      </c>
      <c r="S311" s="212">
        <v>0</v>
      </c>
      <c r="T311" s="213">
        <f>S311*H311</f>
        <v>0</v>
      </c>
      <c r="AR311" s="25" t="s">
        <v>228</v>
      </c>
      <c r="AT311" s="25" t="s">
        <v>293</v>
      </c>
      <c r="AU311" s="25" t="s">
        <v>115</v>
      </c>
      <c r="AY311" s="25" t="s">
        <v>189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25" t="s">
        <v>76</v>
      </c>
      <c r="BK311" s="214">
        <f>ROUND(I311*H311,2)</f>
        <v>0</v>
      </c>
      <c r="BL311" s="25" t="s">
        <v>196</v>
      </c>
      <c r="BM311" s="25" t="s">
        <v>2721</v>
      </c>
    </row>
    <row r="312" spans="2:51" s="15" customFormat="1" ht="13.5">
      <c r="B312" s="283"/>
      <c r="C312" s="284"/>
      <c r="D312" s="217" t="s">
        <v>198</v>
      </c>
      <c r="E312" s="285" t="s">
        <v>21</v>
      </c>
      <c r="F312" s="286" t="s">
        <v>2685</v>
      </c>
      <c r="G312" s="284"/>
      <c r="H312" s="287" t="s">
        <v>21</v>
      </c>
      <c r="I312" s="288"/>
      <c r="J312" s="284"/>
      <c r="K312" s="284"/>
      <c r="L312" s="289"/>
      <c r="M312" s="290"/>
      <c r="N312" s="291"/>
      <c r="O312" s="291"/>
      <c r="P312" s="291"/>
      <c r="Q312" s="291"/>
      <c r="R312" s="291"/>
      <c r="S312" s="291"/>
      <c r="T312" s="292"/>
      <c r="AT312" s="293" t="s">
        <v>198</v>
      </c>
      <c r="AU312" s="293" t="s">
        <v>115</v>
      </c>
      <c r="AV312" s="15" t="s">
        <v>76</v>
      </c>
      <c r="AW312" s="15" t="s">
        <v>33</v>
      </c>
      <c r="AX312" s="15" t="s">
        <v>69</v>
      </c>
      <c r="AY312" s="293" t="s">
        <v>189</v>
      </c>
    </row>
    <row r="313" spans="2:51" s="12" customFormat="1" ht="13.5">
      <c r="B313" s="215"/>
      <c r="C313" s="216"/>
      <c r="D313" s="217" t="s">
        <v>198</v>
      </c>
      <c r="E313" s="218" t="s">
        <v>21</v>
      </c>
      <c r="F313" s="219" t="s">
        <v>2686</v>
      </c>
      <c r="G313" s="216"/>
      <c r="H313" s="220">
        <v>0.115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198</v>
      </c>
      <c r="AU313" s="226" t="s">
        <v>115</v>
      </c>
      <c r="AV313" s="12" t="s">
        <v>80</v>
      </c>
      <c r="AW313" s="12" t="s">
        <v>33</v>
      </c>
      <c r="AX313" s="12" t="s">
        <v>69</v>
      </c>
      <c r="AY313" s="226" t="s">
        <v>189</v>
      </c>
    </row>
    <row r="314" spans="2:51" s="12" customFormat="1" ht="13.5">
      <c r="B314" s="215"/>
      <c r="C314" s="216"/>
      <c r="D314" s="217" t="s">
        <v>198</v>
      </c>
      <c r="E314" s="218" t="s">
        <v>21</v>
      </c>
      <c r="F314" s="219" t="s">
        <v>2687</v>
      </c>
      <c r="G314" s="216"/>
      <c r="H314" s="220">
        <v>0.005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198</v>
      </c>
      <c r="AU314" s="226" t="s">
        <v>115</v>
      </c>
      <c r="AV314" s="12" t="s">
        <v>80</v>
      </c>
      <c r="AW314" s="12" t="s">
        <v>33</v>
      </c>
      <c r="AX314" s="12" t="s">
        <v>69</v>
      </c>
      <c r="AY314" s="226" t="s">
        <v>189</v>
      </c>
    </row>
    <row r="315" spans="2:51" s="12" customFormat="1" ht="13.5">
      <c r="B315" s="215"/>
      <c r="C315" s="216"/>
      <c r="D315" s="217" t="s">
        <v>198</v>
      </c>
      <c r="E315" s="218" t="s">
        <v>21</v>
      </c>
      <c r="F315" s="219" t="s">
        <v>2688</v>
      </c>
      <c r="G315" s="216"/>
      <c r="H315" s="220">
        <v>0.01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198</v>
      </c>
      <c r="AU315" s="226" t="s">
        <v>115</v>
      </c>
      <c r="AV315" s="12" t="s">
        <v>80</v>
      </c>
      <c r="AW315" s="12" t="s">
        <v>33</v>
      </c>
      <c r="AX315" s="12" t="s">
        <v>69</v>
      </c>
      <c r="AY315" s="226" t="s">
        <v>189</v>
      </c>
    </row>
    <row r="316" spans="2:51" s="12" customFormat="1" ht="13.5">
      <c r="B316" s="215"/>
      <c r="C316" s="216"/>
      <c r="D316" s="217" t="s">
        <v>198</v>
      </c>
      <c r="E316" s="218" t="s">
        <v>21</v>
      </c>
      <c r="F316" s="219" t="s">
        <v>2689</v>
      </c>
      <c r="G316" s="216"/>
      <c r="H316" s="220">
        <v>0.083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198</v>
      </c>
      <c r="AU316" s="226" t="s">
        <v>115</v>
      </c>
      <c r="AV316" s="12" t="s">
        <v>80</v>
      </c>
      <c r="AW316" s="12" t="s">
        <v>33</v>
      </c>
      <c r="AX316" s="12" t="s">
        <v>69</v>
      </c>
      <c r="AY316" s="226" t="s">
        <v>189</v>
      </c>
    </row>
    <row r="317" spans="2:51" s="13" customFormat="1" ht="13.5">
      <c r="B317" s="227"/>
      <c r="C317" s="228"/>
      <c r="D317" s="217" t="s">
        <v>198</v>
      </c>
      <c r="E317" s="242" t="s">
        <v>21</v>
      </c>
      <c r="F317" s="243" t="s">
        <v>200</v>
      </c>
      <c r="G317" s="228"/>
      <c r="H317" s="244">
        <v>0.213</v>
      </c>
      <c r="I317" s="233"/>
      <c r="J317" s="228"/>
      <c r="K317" s="228"/>
      <c r="L317" s="234"/>
      <c r="M317" s="235"/>
      <c r="N317" s="236"/>
      <c r="O317" s="236"/>
      <c r="P317" s="236"/>
      <c r="Q317" s="236"/>
      <c r="R317" s="236"/>
      <c r="S317" s="236"/>
      <c r="T317" s="237"/>
      <c r="AT317" s="238" t="s">
        <v>198</v>
      </c>
      <c r="AU317" s="238" t="s">
        <v>115</v>
      </c>
      <c r="AV317" s="13" t="s">
        <v>115</v>
      </c>
      <c r="AW317" s="13" t="s">
        <v>33</v>
      </c>
      <c r="AX317" s="13" t="s">
        <v>69</v>
      </c>
      <c r="AY317" s="238" t="s">
        <v>189</v>
      </c>
    </row>
    <row r="318" spans="2:51" s="14" customFormat="1" ht="13.5">
      <c r="B318" s="245"/>
      <c r="C318" s="246"/>
      <c r="D318" s="217" t="s">
        <v>198</v>
      </c>
      <c r="E318" s="280" t="s">
        <v>21</v>
      </c>
      <c r="F318" s="281" t="s">
        <v>239</v>
      </c>
      <c r="G318" s="246"/>
      <c r="H318" s="282">
        <v>0.213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AT318" s="255" t="s">
        <v>198</v>
      </c>
      <c r="AU318" s="255" t="s">
        <v>115</v>
      </c>
      <c r="AV318" s="14" t="s">
        <v>196</v>
      </c>
      <c r="AW318" s="14" t="s">
        <v>33</v>
      </c>
      <c r="AX318" s="14" t="s">
        <v>69</v>
      </c>
      <c r="AY318" s="255" t="s">
        <v>189</v>
      </c>
    </row>
    <row r="319" spans="2:51" s="12" customFormat="1" ht="13.5">
      <c r="B319" s="215"/>
      <c r="C319" s="216"/>
      <c r="D319" s="229" t="s">
        <v>198</v>
      </c>
      <c r="E319" s="239" t="s">
        <v>21</v>
      </c>
      <c r="F319" s="240" t="s">
        <v>2722</v>
      </c>
      <c r="G319" s="216"/>
      <c r="H319" s="241">
        <v>0.241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198</v>
      </c>
      <c r="AU319" s="226" t="s">
        <v>115</v>
      </c>
      <c r="AV319" s="12" t="s">
        <v>80</v>
      </c>
      <c r="AW319" s="12" t="s">
        <v>33</v>
      </c>
      <c r="AX319" s="12" t="s">
        <v>76</v>
      </c>
      <c r="AY319" s="226" t="s">
        <v>189</v>
      </c>
    </row>
    <row r="320" spans="2:65" s="1" customFormat="1" ht="22.5" customHeight="1">
      <c r="B320" s="42"/>
      <c r="C320" s="256" t="s">
        <v>379</v>
      </c>
      <c r="D320" s="256" t="s">
        <v>293</v>
      </c>
      <c r="E320" s="257" t="s">
        <v>2723</v>
      </c>
      <c r="F320" s="258" t="s">
        <v>2724</v>
      </c>
      <c r="G320" s="259" t="s">
        <v>284</v>
      </c>
      <c r="H320" s="260">
        <v>0.982</v>
      </c>
      <c r="I320" s="261"/>
      <c r="J320" s="262">
        <f>ROUND(I320*H320,2)</f>
        <v>0</v>
      </c>
      <c r="K320" s="258" t="s">
        <v>195</v>
      </c>
      <c r="L320" s="263"/>
      <c r="M320" s="264" t="s">
        <v>21</v>
      </c>
      <c r="N320" s="265" t="s">
        <v>40</v>
      </c>
      <c r="O320" s="43"/>
      <c r="P320" s="212">
        <f>O320*H320</f>
        <v>0</v>
      </c>
      <c r="Q320" s="212">
        <v>1</v>
      </c>
      <c r="R320" s="212">
        <f>Q320*H320</f>
        <v>0.982</v>
      </c>
      <c r="S320" s="212">
        <v>0</v>
      </c>
      <c r="T320" s="213">
        <f>S320*H320</f>
        <v>0</v>
      </c>
      <c r="AR320" s="25" t="s">
        <v>228</v>
      </c>
      <c r="AT320" s="25" t="s">
        <v>293</v>
      </c>
      <c r="AU320" s="25" t="s">
        <v>115</v>
      </c>
      <c r="AY320" s="25" t="s">
        <v>189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25" t="s">
        <v>76</v>
      </c>
      <c r="BK320" s="214">
        <f>ROUND(I320*H320,2)</f>
        <v>0</v>
      </c>
      <c r="BL320" s="25" t="s">
        <v>196</v>
      </c>
      <c r="BM320" s="25" t="s">
        <v>2725</v>
      </c>
    </row>
    <row r="321" spans="2:51" s="15" customFormat="1" ht="13.5">
      <c r="B321" s="283"/>
      <c r="C321" s="284"/>
      <c r="D321" s="217" t="s">
        <v>198</v>
      </c>
      <c r="E321" s="285" t="s">
        <v>21</v>
      </c>
      <c r="F321" s="286" t="s">
        <v>2685</v>
      </c>
      <c r="G321" s="284"/>
      <c r="H321" s="287" t="s">
        <v>21</v>
      </c>
      <c r="I321" s="288"/>
      <c r="J321" s="284"/>
      <c r="K321" s="284"/>
      <c r="L321" s="289"/>
      <c r="M321" s="290"/>
      <c r="N321" s="291"/>
      <c r="O321" s="291"/>
      <c r="P321" s="291"/>
      <c r="Q321" s="291"/>
      <c r="R321" s="291"/>
      <c r="S321" s="291"/>
      <c r="T321" s="292"/>
      <c r="AT321" s="293" t="s">
        <v>198</v>
      </c>
      <c r="AU321" s="293" t="s">
        <v>115</v>
      </c>
      <c r="AV321" s="15" t="s">
        <v>76</v>
      </c>
      <c r="AW321" s="15" t="s">
        <v>33</v>
      </c>
      <c r="AX321" s="15" t="s">
        <v>69</v>
      </c>
      <c r="AY321" s="293" t="s">
        <v>189</v>
      </c>
    </row>
    <row r="322" spans="2:51" s="12" customFormat="1" ht="13.5">
      <c r="B322" s="215"/>
      <c r="C322" s="216"/>
      <c r="D322" s="217" t="s">
        <v>198</v>
      </c>
      <c r="E322" s="218" t="s">
        <v>21</v>
      </c>
      <c r="F322" s="219" t="s">
        <v>2709</v>
      </c>
      <c r="G322" s="216"/>
      <c r="H322" s="220">
        <v>0.521</v>
      </c>
      <c r="I322" s="221"/>
      <c r="J322" s="216"/>
      <c r="K322" s="216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198</v>
      </c>
      <c r="AU322" s="226" t="s">
        <v>115</v>
      </c>
      <c r="AV322" s="12" t="s">
        <v>80</v>
      </c>
      <c r="AW322" s="12" t="s">
        <v>33</v>
      </c>
      <c r="AX322" s="12" t="s">
        <v>69</v>
      </c>
      <c r="AY322" s="226" t="s">
        <v>189</v>
      </c>
    </row>
    <row r="323" spans="2:51" s="12" customFormat="1" ht="13.5">
      <c r="B323" s="215"/>
      <c r="C323" s="216"/>
      <c r="D323" s="217" t="s">
        <v>198</v>
      </c>
      <c r="E323" s="218" t="s">
        <v>21</v>
      </c>
      <c r="F323" s="219" t="s">
        <v>2710</v>
      </c>
      <c r="G323" s="216"/>
      <c r="H323" s="220">
        <v>0.348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198</v>
      </c>
      <c r="AU323" s="226" t="s">
        <v>115</v>
      </c>
      <c r="AV323" s="12" t="s">
        <v>80</v>
      </c>
      <c r="AW323" s="12" t="s">
        <v>33</v>
      </c>
      <c r="AX323" s="12" t="s">
        <v>69</v>
      </c>
      <c r="AY323" s="226" t="s">
        <v>189</v>
      </c>
    </row>
    <row r="324" spans="2:51" s="13" customFormat="1" ht="13.5">
      <c r="B324" s="227"/>
      <c r="C324" s="228"/>
      <c r="D324" s="217" t="s">
        <v>198</v>
      </c>
      <c r="E324" s="242" t="s">
        <v>21</v>
      </c>
      <c r="F324" s="243" t="s">
        <v>200</v>
      </c>
      <c r="G324" s="228"/>
      <c r="H324" s="244">
        <v>0.869</v>
      </c>
      <c r="I324" s="233"/>
      <c r="J324" s="228"/>
      <c r="K324" s="228"/>
      <c r="L324" s="234"/>
      <c r="M324" s="235"/>
      <c r="N324" s="236"/>
      <c r="O324" s="236"/>
      <c r="P324" s="236"/>
      <c r="Q324" s="236"/>
      <c r="R324" s="236"/>
      <c r="S324" s="236"/>
      <c r="T324" s="237"/>
      <c r="AT324" s="238" t="s">
        <v>198</v>
      </c>
      <c r="AU324" s="238" t="s">
        <v>115</v>
      </c>
      <c r="AV324" s="13" t="s">
        <v>115</v>
      </c>
      <c r="AW324" s="13" t="s">
        <v>33</v>
      </c>
      <c r="AX324" s="13" t="s">
        <v>69</v>
      </c>
      <c r="AY324" s="238" t="s">
        <v>189</v>
      </c>
    </row>
    <row r="325" spans="2:51" s="12" customFormat="1" ht="13.5">
      <c r="B325" s="215"/>
      <c r="C325" s="216"/>
      <c r="D325" s="229" t="s">
        <v>198</v>
      </c>
      <c r="E325" s="239" t="s">
        <v>21</v>
      </c>
      <c r="F325" s="240" t="s">
        <v>2726</v>
      </c>
      <c r="G325" s="216"/>
      <c r="H325" s="241">
        <v>0.982</v>
      </c>
      <c r="I325" s="221"/>
      <c r="J325" s="216"/>
      <c r="K325" s="216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198</v>
      </c>
      <c r="AU325" s="226" t="s">
        <v>115</v>
      </c>
      <c r="AV325" s="12" t="s">
        <v>80</v>
      </c>
      <c r="AW325" s="12" t="s">
        <v>33</v>
      </c>
      <c r="AX325" s="12" t="s">
        <v>76</v>
      </c>
      <c r="AY325" s="226" t="s">
        <v>189</v>
      </c>
    </row>
    <row r="326" spans="2:65" s="1" customFormat="1" ht="22.5" customHeight="1">
      <c r="B326" s="42"/>
      <c r="C326" s="256" t="s">
        <v>353</v>
      </c>
      <c r="D326" s="256" t="s">
        <v>293</v>
      </c>
      <c r="E326" s="257" t="s">
        <v>2727</v>
      </c>
      <c r="F326" s="258" t="s">
        <v>2728</v>
      </c>
      <c r="G326" s="259" t="s">
        <v>284</v>
      </c>
      <c r="H326" s="260">
        <v>0.051</v>
      </c>
      <c r="I326" s="261"/>
      <c r="J326" s="262">
        <f>ROUND(I326*H326,2)</f>
        <v>0</v>
      </c>
      <c r="K326" s="258" t="s">
        <v>195</v>
      </c>
      <c r="L326" s="263"/>
      <c r="M326" s="264" t="s">
        <v>21</v>
      </c>
      <c r="N326" s="265" t="s">
        <v>40</v>
      </c>
      <c r="O326" s="43"/>
      <c r="P326" s="212">
        <f>O326*H326</f>
        <v>0</v>
      </c>
      <c r="Q326" s="212">
        <v>1</v>
      </c>
      <c r="R326" s="212">
        <f>Q326*H326</f>
        <v>0.051</v>
      </c>
      <c r="S326" s="212">
        <v>0</v>
      </c>
      <c r="T326" s="213">
        <f>S326*H326</f>
        <v>0</v>
      </c>
      <c r="AR326" s="25" t="s">
        <v>228</v>
      </c>
      <c r="AT326" s="25" t="s">
        <v>293</v>
      </c>
      <c r="AU326" s="25" t="s">
        <v>115</v>
      </c>
      <c r="AY326" s="25" t="s">
        <v>189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25" t="s">
        <v>76</v>
      </c>
      <c r="BK326" s="214">
        <f>ROUND(I326*H326,2)</f>
        <v>0</v>
      </c>
      <c r="BL326" s="25" t="s">
        <v>196</v>
      </c>
      <c r="BM326" s="25" t="s">
        <v>2729</v>
      </c>
    </row>
    <row r="327" spans="2:51" s="12" customFormat="1" ht="13.5">
      <c r="B327" s="215"/>
      <c r="C327" s="216"/>
      <c r="D327" s="217" t="s">
        <v>198</v>
      </c>
      <c r="E327" s="218" t="s">
        <v>21</v>
      </c>
      <c r="F327" s="219" t="s">
        <v>2696</v>
      </c>
      <c r="G327" s="216"/>
      <c r="H327" s="220">
        <v>0.045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198</v>
      </c>
      <c r="AU327" s="226" t="s">
        <v>115</v>
      </c>
      <c r="AV327" s="12" t="s">
        <v>80</v>
      </c>
      <c r="AW327" s="12" t="s">
        <v>33</v>
      </c>
      <c r="AX327" s="12" t="s">
        <v>69</v>
      </c>
      <c r="AY327" s="226" t="s">
        <v>189</v>
      </c>
    </row>
    <row r="328" spans="2:51" s="12" customFormat="1" ht="13.5">
      <c r="B328" s="215"/>
      <c r="C328" s="216"/>
      <c r="D328" s="229" t="s">
        <v>198</v>
      </c>
      <c r="E328" s="239" t="s">
        <v>21</v>
      </c>
      <c r="F328" s="240" t="s">
        <v>2730</v>
      </c>
      <c r="G328" s="216"/>
      <c r="H328" s="241">
        <v>0.051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198</v>
      </c>
      <c r="AU328" s="226" t="s">
        <v>115</v>
      </c>
      <c r="AV328" s="12" t="s">
        <v>80</v>
      </c>
      <c r="AW328" s="12" t="s">
        <v>33</v>
      </c>
      <c r="AX328" s="12" t="s">
        <v>76</v>
      </c>
      <c r="AY328" s="226" t="s">
        <v>189</v>
      </c>
    </row>
    <row r="329" spans="2:65" s="1" customFormat="1" ht="22.5" customHeight="1">
      <c r="B329" s="42"/>
      <c r="C329" s="256" t="s">
        <v>387</v>
      </c>
      <c r="D329" s="256" t="s">
        <v>293</v>
      </c>
      <c r="E329" s="257" t="s">
        <v>2731</v>
      </c>
      <c r="F329" s="258" t="s">
        <v>2732</v>
      </c>
      <c r="G329" s="259" t="s">
        <v>284</v>
      </c>
      <c r="H329" s="260">
        <v>0.195</v>
      </c>
      <c r="I329" s="261"/>
      <c r="J329" s="262">
        <f>ROUND(I329*H329,2)</f>
        <v>0</v>
      </c>
      <c r="K329" s="258" t="s">
        <v>195</v>
      </c>
      <c r="L329" s="263"/>
      <c r="M329" s="264" t="s">
        <v>21</v>
      </c>
      <c r="N329" s="265" t="s">
        <v>40</v>
      </c>
      <c r="O329" s="43"/>
      <c r="P329" s="212">
        <f>O329*H329</f>
        <v>0</v>
      </c>
      <c r="Q329" s="212">
        <v>1</v>
      </c>
      <c r="R329" s="212">
        <f>Q329*H329</f>
        <v>0.195</v>
      </c>
      <c r="S329" s="212">
        <v>0</v>
      </c>
      <c r="T329" s="213">
        <f>S329*H329</f>
        <v>0</v>
      </c>
      <c r="AR329" s="25" t="s">
        <v>228</v>
      </c>
      <c r="AT329" s="25" t="s">
        <v>293</v>
      </c>
      <c r="AU329" s="25" t="s">
        <v>115</v>
      </c>
      <c r="AY329" s="25" t="s">
        <v>189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25" t="s">
        <v>76</v>
      </c>
      <c r="BK329" s="214">
        <f>ROUND(I329*H329,2)</f>
        <v>0</v>
      </c>
      <c r="BL329" s="25" t="s">
        <v>196</v>
      </c>
      <c r="BM329" s="25" t="s">
        <v>2733</v>
      </c>
    </row>
    <row r="330" spans="2:51" s="15" customFormat="1" ht="13.5">
      <c r="B330" s="283"/>
      <c r="C330" s="284"/>
      <c r="D330" s="217" t="s">
        <v>198</v>
      </c>
      <c r="E330" s="285" t="s">
        <v>21</v>
      </c>
      <c r="F330" s="286" t="s">
        <v>2685</v>
      </c>
      <c r="G330" s="284"/>
      <c r="H330" s="287" t="s">
        <v>21</v>
      </c>
      <c r="I330" s="288"/>
      <c r="J330" s="284"/>
      <c r="K330" s="284"/>
      <c r="L330" s="289"/>
      <c r="M330" s="290"/>
      <c r="N330" s="291"/>
      <c r="O330" s="291"/>
      <c r="P330" s="291"/>
      <c r="Q330" s="291"/>
      <c r="R330" s="291"/>
      <c r="S330" s="291"/>
      <c r="T330" s="292"/>
      <c r="AT330" s="293" t="s">
        <v>198</v>
      </c>
      <c r="AU330" s="293" t="s">
        <v>115</v>
      </c>
      <c r="AV330" s="15" t="s">
        <v>76</v>
      </c>
      <c r="AW330" s="15" t="s">
        <v>33</v>
      </c>
      <c r="AX330" s="15" t="s">
        <v>69</v>
      </c>
      <c r="AY330" s="293" t="s">
        <v>189</v>
      </c>
    </row>
    <row r="331" spans="2:51" s="12" customFormat="1" ht="13.5">
      <c r="B331" s="215"/>
      <c r="C331" s="216"/>
      <c r="D331" s="217" t="s">
        <v>198</v>
      </c>
      <c r="E331" s="218" t="s">
        <v>21</v>
      </c>
      <c r="F331" s="219" t="s">
        <v>2691</v>
      </c>
      <c r="G331" s="216"/>
      <c r="H331" s="220">
        <v>0.173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198</v>
      </c>
      <c r="AU331" s="226" t="s">
        <v>115</v>
      </c>
      <c r="AV331" s="12" t="s">
        <v>80</v>
      </c>
      <c r="AW331" s="12" t="s">
        <v>33</v>
      </c>
      <c r="AX331" s="12" t="s">
        <v>69</v>
      </c>
      <c r="AY331" s="226" t="s">
        <v>189</v>
      </c>
    </row>
    <row r="332" spans="2:51" s="13" customFormat="1" ht="13.5">
      <c r="B332" s="227"/>
      <c r="C332" s="228"/>
      <c r="D332" s="217" t="s">
        <v>198</v>
      </c>
      <c r="E332" s="242" t="s">
        <v>21</v>
      </c>
      <c r="F332" s="243" t="s">
        <v>200</v>
      </c>
      <c r="G332" s="228"/>
      <c r="H332" s="244">
        <v>0.173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7"/>
      <c r="AT332" s="238" t="s">
        <v>198</v>
      </c>
      <c r="AU332" s="238" t="s">
        <v>115</v>
      </c>
      <c r="AV332" s="13" t="s">
        <v>115</v>
      </c>
      <c r="AW332" s="13" t="s">
        <v>33</v>
      </c>
      <c r="AX332" s="13" t="s">
        <v>69</v>
      </c>
      <c r="AY332" s="238" t="s">
        <v>189</v>
      </c>
    </row>
    <row r="333" spans="2:51" s="12" customFormat="1" ht="13.5">
      <c r="B333" s="215"/>
      <c r="C333" s="216"/>
      <c r="D333" s="229" t="s">
        <v>198</v>
      </c>
      <c r="E333" s="239" t="s">
        <v>21</v>
      </c>
      <c r="F333" s="240" t="s">
        <v>2734</v>
      </c>
      <c r="G333" s="216"/>
      <c r="H333" s="241">
        <v>0.195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198</v>
      </c>
      <c r="AU333" s="226" t="s">
        <v>115</v>
      </c>
      <c r="AV333" s="12" t="s">
        <v>80</v>
      </c>
      <c r="AW333" s="12" t="s">
        <v>33</v>
      </c>
      <c r="AX333" s="12" t="s">
        <v>76</v>
      </c>
      <c r="AY333" s="226" t="s">
        <v>189</v>
      </c>
    </row>
    <row r="334" spans="2:65" s="1" customFormat="1" ht="22.5" customHeight="1">
      <c r="B334" s="42"/>
      <c r="C334" s="256" t="s">
        <v>392</v>
      </c>
      <c r="D334" s="256" t="s">
        <v>293</v>
      </c>
      <c r="E334" s="257" t="s">
        <v>2735</v>
      </c>
      <c r="F334" s="258" t="s">
        <v>2736</v>
      </c>
      <c r="G334" s="259" t="s">
        <v>284</v>
      </c>
      <c r="H334" s="260">
        <v>0.051</v>
      </c>
      <c r="I334" s="261"/>
      <c r="J334" s="262">
        <f>ROUND(I334*H334,2)</f>
        <v>0</v>
      </c>
      <c r="K334" s="258" t="s">
        <v>195</v>
      </c>
      <c r="L334" s="263"/>
      <c r="M334" s="264" t="s">
        <v>21</v>
      </c>
      <c r="N334" s="265" t="s">
        <v>40</v>
      </c>
      <c r="O334" s="43"/>
      <c r="P334" s="212">
        <f>O334*H334</f>
        <v>0</v>
      </c>
      <c r="Q334" s="212">
        <v>1</v>
      </c>
      <c r="R334" s="212">
        <f>Q334*H334</f>
        <v>0.051</v>
      </c>
      <c r="S334" s="212">
        <v>0</v>
      </c>
      <c r="T334" s="213">
        <f>S334*H334</f>
        <v>0</v>
      </c>
      <c r="AR334" s="25" t="s">
        <v>228</v>
      </c>
      <c r="AT334" s="25" t="s">
        <v>293</v>
      </c>
      <c r="AU334" s="25" t="s">
        <v>115</v>
      </c>
      <c r="AY334" s="25" t="s">
        <v>189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25" t="s">
        <v>76</v>
      </c>
      <c r="BK334" s="214">
        <f>ROUND(I334*H334,2)</f>
        <v>0</v>
      </c>
      <c r="BL334" s="25" t="s">
        <v>196</v>
      </c>
      <c r="BM334" s="25" t="s">
        <v>2737</v>
      </c>
    </row>
    <row r="335" spans="2:51" s="15" customFormat="1" ht="13.5">
      <c r="B335" s="283"/>
      <c r="C335" s="284"/>
      <c r="D335" s="217" t="s">
        <v>198</v>
      </c>
      <c r="E335" s="285" t="s">
        <v>21</v>
      </c>
      <c r="F335" s="286" t="s">
        <v>2685</v>
      </c>
      <c r="G335" s="284"/>
      <c r="H335" s="287" t="s">
        <v>21</v>
      </c>
      <c r="I335" s="288"/>
      <c r="J335" s="284"/>
      <c r="K335" s="284"/>
      <c r="L335" s="289"/>
      <c r="M335" s="290"/>
      <c r="N335" s="291"/>
      <c r="O335" s="291"/>
      <c r="P335" s="291"/>
      <c r="Q335" s="291"/>
      <c r="R335" s="291"/>
      <c r="S335" s="291"/>
      <c r="T335" s="292"/>
      <c r="AT335" s="293" t="s">
        <v>198</v>
      </c>
      <c r="AU335" s="293" t="s">
        <v>115</v>
      </c>
      <c r="AV335" s="15" t="s">
        <v>76</v>
      </c>
      <c r="AW335" s="15" t="s">
        <v>33</v>
      </c>
      <c r="AX335" s="15" t="s">
        <v>69</v>
      </c>
      <c r="AY335" s="293" t="s">
        <v>189</v>
      </c>
    </row>
    <row r="336" spans="2:51" s="12" customFormat="1" ht="13.5">
      <c r="B336" s="215"/>
      <c r="C336" s="216"/>
      <c r="D336" s="217" t="s">
        <v>198</v>
      </c>
      <c r="E336" s="218" t="s">
        <v>21</v>
      </c>
      <c r="F336" s="219" t="s">
        <v>2696</v>
      </c>
      <c r="G336" s="216"/>
      <c r="H336" s="220">
        <v>0.045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198</v>
      </c>
      <c r="AU336" s="226" t="s">
        <v>115</v>
      </c>
      <c r="AV336" s="12" t="s">
        <v>80</v>
      </c>
      <c r="AW336" s="12" t="s">
        <v>33</v>
      </c>
      <c r="AX336" s="12" t="s">
        <v>69</v>
      </c>
      <c r="AY336" s="226" t="s">
        <v>189</v>
      </c>
    </row>
    <row r="337" spans="2:51" s="13" customFormat="1" ht="13.5">
      <c r="B337" s="227"/>
      <c r="C337" s="228"/>
      <c r="D337" s="217" t="s">
        <v>198</v>
      </c>
      <c r="E337" s="242" t="s">
        <v>21</v>
      </c>
      <c r="F337" s="243" t="s">
        <v>200</v>
      </c>
      <c r="G337" s="228"/>
      <c r="H337" s="244">
        <v>0.045</v>
      </c>
      <c r="I337" s="233"/>
      <c r="J337" s="228"/>
      <c r="K337" s="228"/>
      <c r="L337" s="234"/>
      <c r="M337" s="235"/>
      <c r="N337" s="236"/>
      <c r="O337" s="236"/>
      <c r="P337" s="236"/>
      <c r="Q337" s="236"/>
      <c r="R337" s="236"/>
      <c r="S337" s="236"/>
      <c r="T337" s="237"/>
      <c r="AT337" s="238" t="s">
        <v>198</v>
      </c>
      <c r="AU337" s="238" t="s">
        <v>115</v>
      </c>
      <c r="AV337" s="13" t="s">
        <v>115</v>
      </c>
      <c r="AW337" s="13" t="s">
        <v>33</v>
      </c>
      <c r="AX337" s="13" t="s">
        <v>69</v>
      </c>
      <c r="AY337" s="238" t="s">
        <v>189</v>
      </c>
    </row>
    <row r="338" spans="2:51" s="12" customFormat="1" ht="13.5">
      <c r="B338" s="215"/>
      <c r="C338" s="216"/>
      <c r="D338" s="229" t="s">
        <v>198</v>
      </c>
      <c r="E338" s="239" t="s">
        <v>21</v>
      </c>
      <c r="F338" s="240" t="s">
        <v>2730</v>
      </c>
      <c r="G338" s="216"/>
      <c r="H338" s="241">
        <v>0.051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198</v>
      </c>
      <c r="AU338" s="226" t="s">
        <v>115</v>
      </c>
      <c r="AV338" s="12" t="s">
        <v>80</v>
      </c>
      <c r="AW338" s="12" t="s">
        <v>33</v>
      </c>
      <c r="AX338" s="12" t="s">
        <v>76</v>
      </c>
      <c r="AY338" s="226" t="s">
        <v>189</v>
      </c>
    </row>
    <row r="339" spans="2:65" s="1" customFormat="1" ht="22.5" customHeight="1">
      <c r="B339" s="42"/>
      <c r="C339" s="256" t="s">
        <v>397</v>
      </c>
      <c r="D339" s="256" t="s">
        <v>293</v>
      </c>
      <c r="E339" s="257" t="s">
        <v>2738</v>
      </c>
      <c r="F339" s="258" t="s">
        <v>2739</v>
      </c>
      <c r="G339" s="259" t="s">
        <v>284</v>
      </c>
      <c r="H339" s="260">
        <v>0.237</v>
      </c>
      <c r="I339" s="261"/>
      <c r="J339" s="262">
        <f>ROUND(I339*H339,2)</f>
        <v>0</v>
      </c>
      <c r="K339" s="258" t="s">
        <v>195</v>
      </c>
      <c r="L339" s="263"/>
      <c r="M339" s="264" t="s">
        <v>21</v>
      </c>
      <c r="N339" s="265" t="s">
        <v>40</v>
      </c>
      <c r="O339" s="43"/>
      <c r="P339" s="212">
        <f>O339*H339</f>
        <v>0</v>
      </c>
      <c r="Q339" s="212">
        <v>1</v>
      </c>
      <c r="R339" s="212">
        <f>Q339*H339</f>
        <v>0.237</v>
      </c>
      <c r="S339" s="212">
        <v>0</v>
      </c>
      <c r="T339" s="213">
        <f>S339*H339</f>
        <v>0</v>
      </c>
      <c r="AR339" s="25" t="s">
        <v>228</v>
      </c>
      <c r="AT339" s="25" t="s">
        <v>293</v>
      </c>
      <c r="AU339" s="25" t="s">
        <v>115</v>
      </c>
      <c r="AY339" s="25" t="s">
        <v>189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25" t="s">
        <v>76</v>
      </c>
      <c r="BK339" s="214">
        <f>ROUND(I339*H339,2)</f>
        <v>0</v>
      </c>
      <c r="BL339" s="25" t="s">
        <v>196</v>
      </c>
      <c r="BM339" s="25" t="s">
        <v>2740</v>
      </c>
    </row>
    <row r="340" spans="2:51" s="12" customFormat="1" ht="13.5">
      <c r="B340" s="215"/>
      <c r="C340" s="216"/>
      <c r="D340" s="217" t="s">
        <v>198</v>
      </c>
      <c r="E340" s="218" t="s">
        <v>21</v>
      </c>
      <c r="F340" s="219" t="s">
        <v>2704</v>
      </c>
      <c r="G340" s="216"/>
      <c r="H340" s="220">
        <v>0.215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198</v>
      </c>
      <c r="AU340" s="226" t="s">
        <v>115</v>
      </c>
      <c r="AV340" s="12" t="s">
        <v>80</v>
      </c>
      <c r="AW340" s="12" t="s">
        <v>33</v>
      </c>
      <c r="AX340" s="12" t="s">
        <v>69</v>
      </c>
      <c r="AY340" s="226" t="s">
        <v>189</v>
      </c>
    </row>
    <row r="341" spans="2:51" s="13" customFormat="1" ht="13.5">
      <c r="B341" s="227"/>
      <c r="C341" s="228"/>
      <c r="D341" s="217" t="s">
        <v>198</v>
      </c>
      <c r="E341" s="242" t="s">
        <v>21</v>
      </c>
      <c r="F341" s="243" t="s">
        <v>200</v>
      </c>
      <c r="G341" s="228"/>
      <c r="H341" s="244">
        <v>0.215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AT341" s="238" t="s">
        <v>198</v>
      </c>
      <c r="AU341" s="238" t="s">
        <v>115</v>
      </c>
      <c r="AV341" s="13" t="s">
        <v>115</v>
      </c>
      <c r="AW341" s="13" t="s">
        <v>33</v>
      </c>
      <c r="AX341" s="13" t="s">
        <v>69</v>
      </c>
      <c r="AY341" s="238" t="s">
        <v>189</v>
      </c>
    </row>
    <row r="342" spans="2:51" s="12" customFormat="1" ht="13.5">
      <c r="B342" s="215"/>
      <c r="C342" s="216"/>
      <c r="D342" s="229" t="s">
        <v>198</v>
      </c>
      <c r="E342" s="239" t="s">
        <v>21</v>
      </c>
      <c r="F342" s="240" t="s">
        <v>2741</v>
      </c>
      <c r="G342" s="216"/>
      <c r="H342" s="241">
        <v>0.237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198</v>
      </c>
      <c r="AU342" s="226" t="s">
        <v>115</v>
      </c>
      <c r="AV342" s="12" t="s">
        <v>80</v>
      </c>
      <c r="AW342" s="12" t="s">
        <v>33</v>
      </c>
      <c r="AX342" s="12" t="s">
        <v>76</v>
      </c>
      <c r="AY342" s="226" t="s">
        <v>189</v>
      </c>
    </row>
    <row r="343" spans="2:65" s="1" customFormat="1" ht="22.5" customHeight="1">
      <c r="B343" s="42"/>
      <c r="C343" s="256" t="s">
        <v>401</v>
      </c>
      <c r="D343" s="256" t="s">
        <v>293</v>
      </c>
      <c r="E343" s="257" t="s">
        <v>2742</v>
      </c>
      <c r="F343" s="258" t="s">
        <v>2743</v>
      </c>
      <c r="G343" s="259" t="s">
        <v>284</v>
      </c>
      <c r="H343" s="260">
        <v>0.221</v>
      </c>
      <c r="I343" s="261"/>
      <c r="J343" s="262">
        <f>ROUND(I343*H343,2)</f>
        <v>0</v>
      </c>
      <c r="K343" s="258" t="s">
        <v>195</v>
      </c>
      <c r="L343" s="263"/>
      <c r="M343" s="264" t="s">
        <v>21</v>
      </c>
      <c r="N343" s="265" t="s">
        <v>40</v>
      </c>
      <c r="O343" s="43"/>
      <c r="P343" s="212">
        <f>O343*H343</f>
        <v>0</v>
      </c>
      <c r="Q343" s="212">
        <v>1</v>
      </c>
      <c r="R343" s="212">
        <f>Q343*H343</f>
        <v>0.221</v>
      </c>
      <c r="S343" s="212">
        <v>0</v>
      </c>
      <c r="T343" s="213">
        <f>S343*H343</f>
        <v>0</v>
      </c>
      <c r="AR343" s="25" t="s">
        <v>228</v>
      </c>
      <c r="AT343" s="25" t="s">
        <v>293</v>
      </c>
      <c r="AU343" s="25" t="s">
        <v>115</v>
      </c>
      <c r="AY343" s="25" t="s">
        <v>189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25" t="s">
        <v>76</v>
      </c>
      <c r="BK343" s="214">
        <f>ROUND(I343*H343,2)</f>
        <v>0</v>
      </c>
      <c r="BL343" s="25" t="s">
        <v>196</v>
      </c>
      <c r="BM343" s="25" t="s">
        <v>2744</v>
      </c>
    </row>
    <row r="344" spans="2:51" s="15" customFormat="1" ht="13.5">
      <c r="B344" s="283"/>
      <c r="C344" s="284"/>
      <c r="D344" s="217" t="s">
        <v>198</v>
      </c>
      <c r="E344" s="285" t="s">
        <v>21</v>
      </c>
      <c r="F344" s="286" t="s">
        <v>2685</v>
      </c>
      <c r="G344" s="284"/>
      <c r="H344" s="287" t="s">
        <v>21</v>
      </c>
      <c r="I344" s="288"/>
      <c r="J344" s="284"/>
      <c r="K344" s="284"/>
      <c r="L344" s="289"/>
      <c r="M344" s="290"/>
      <c r="N344" s="291"/>
      <c r="O344" s="291"/>
      <c r="P344" s="291"/>
      <c r="Q344" s="291"/>
      <c r="R344" s="291"/>
      <c r="S344" s="291"/>
      <c r="T344" s="292"/>
      <c r="AT344" s="293" t="s">
        <v>198</v>
      </c>
      <c r="AU344" s="293" t="s">
        <v>115</v>
      </c>
      <c r="AV344" s="15" t="s">
        <v>76</v>
      </c>
      <c r="AW344" s="15" t="s">
        <v>33</v>
      </c>
      <c r="AX344" s="15" t="s">
        <v>69</v>
      </c>
      <c r="AY344" s="293" t="s">
        <v>189</v>
      </c>
    </row>
    <row r="345" spans="2:51" s="12" customFormat="1" ht="13.5">
      <c r="B345" s="215"/>
      <c r="C345" s="216"/>
      <c r="D345" s="217" t="s">
        <v>198</v>
      </c>
      <c r="E345" s="218" t="s">
        <v>21</v>
      </c>
      <c r="F345" s="219" t="s">
        <v>2694</v>
      </c>
      <c r="G345" s="216"/>
      <c r="H345" s="220">
        <v>0.116</v>
      </c>
      <c r="I345" s="221"/>
      <c r="J345" s="216"/>
      <c r="K345" s="216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198</v>
      </c>
      <c r="AU345" s="226" t="s">
        <v>115</v>
      </c>
      <c r="AV345" s="12" t="s">
        <v>80</v>
      </c>
      <c r="AW345" s="12" t="s">
        <v>33</v>
      </c>
      <c r="AX345" s="12" t="s">
        <v>69</v>
      </c>
      <c r="AY345" s="226" t="s">
        <v>189</v>
      </c>
    </row>
    <row r="346" spans="2:51" s="12" customFormat="1" ht="13.5">
      <c r="B346" s="215"/>
      <c r="C346" s="216"/>
      <c r="D346" s="217" t="s">
        <v>198</v>
      </c>
      <c r="E346" s="218" t="s">
        <v>21</v>
      </c>
      <c r="F346" s="219" t="s">
        <v>2695</v>
      </c>
      <c r="G346" s="216"/>
      <c r="H346" s="220">
        <v>0.08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198</v>
      </c>
      <c r="AU346" s="226" t="s">
        <v>115</v>
      </c>
      <c r="AV346" s="12" t="s">
        <v>80</v>
      </c>
      <c r="AW346" s="12" t="s">
        <v>33</v>
      </c>
      <c r="AX346" s="12" t="s">
        <v>69</v>
      </c>
      <c r="AY346" s="226" t="s">
        <v>189</v>
      </c>
    </row>
    <row r="347" spans="2:51" s="13" customFormat="1" ht="13.5">
      <c r="B347" s="227"/>
      <c r="C347" s="228"/>
      <c r="D347" s="217" t="s">
        <v>198</v>
      </c>
      <c r="E347" s="242" t="s">
        <v>21</v>
      </c>
      <c r="F347" s="243" t="s">
        <v>200</v>
      </c>
      <c r="G347" s="228"/>
      <c r="H347" s="244">
        <v>0.196</v>
      </c>
      <c r="I347" s="233"/>
      <c r="J347" s="228"/>
      <c r="K347" s="228"/>
      <c r="L347" s="234"/>
      <c r="M347" s="235"/>
      <c r="N347" s="236"/>
      <c r="O347" s="236"/>
      <c r="P347" s="236"/>
      <c r="Q347" s="236"/>
      <c r="R347" s="236"/>
      <c r="S347" s="236"/>
      <c r="T347" s="237"/>
      <c r="AT347" s="238" t="s">
        <v>198</v>
      </c>
      <c r="AU347" s="238" t="s">
        <v>115</v>
      </c>
      <c r="AV347" s="13" t="s">
        <v>115</v>
      </c>
      <c r="AW347" s="13" t="s">
        <v>33</v>
      </c>
      <c r="AX347" s="13" t="s">
        <v>69</v>
      </c>
      <c r="AY347" s="238" t="s">
        <v>189</v>
      </c>
    </row>
    <row r="348" spans="2:51" s="12" customFormat="1" ht="13.5">
      <c r="B348" s="215"/>
      <c r="C348" s="216"/>
      <c r="D348" s="229" t="s">
        <v>198</v>
      </c>
      <c r="E348" s="239" t="s">
        <v>21</v>
      </c>
      <c r="F348" s="240" t="s">
        <v>2745</v>
      </c>
      <c r="G348" s="216"/>
      <c r="H348" s="241">
        <v>0.221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198</v>
      </c>
      <c r="AU348" s="226" t="s">
        <v>115</v>
      </c>
      <c r="AV348" s="12" t="s">
        <v>80</v>
      </c>
      <c r="AW348" s="12" t="s">
        <v>33</v>
      </c>
      <c r="AX348" s="12" t="s">
        <v>76</v>
      </c>
      <c r="AY348" s="226" t="s">
        <v>189</v>
      </c>
    </row>
    <row r="349" spans="2:65" s="1" customFormat="1" ht="22.5" customHeight="1">
      <c r="B349" s="42"/>
      <c r="C349" s="256" t="s">
        <v>407</v>
      </c>
      <c r="D349" s="256" t="s">
        <v>293</v>
      </c>
      <c r="E349" s="257" t="s">
        <v>2746</v>
      </c>
      <c r="F349" s="258" t="s">
        <v>2747</v>
      </c>
      <c r="G349" s="259" t="s">
        <v>431</v>
      </c>
      <c r="H349" s="260">
        <v>5</v>
      </c>
      <c r="I349" s="261"/>
      <c r="J349" s="262">
        <f>ROUND(I349*H349,2)</f>
        <v>0</v>
      </c>
      <c r="K349" s="258" t="s">
        <v>21</v>
      </c>
      <c r="L349" s="263"/>
      <c r="M349" s="264" t="s">
        <v>21</v>
      </c>
      <c r="N349" s="265" t="s">
        <v>40</v>
      </c>
      <c r="O349" s="43"/>
      <c r="P349" s="212">
        <f>O349*H349</f>
        <v>0</v>
      </c>
      <c r="Q349" s="212">
        <v>0.0101</v>
      </c>
      <c r="R349" s="212">
        <f>Q349*H349</f>
        <v>0.050499999999999996</v>
      </c>
      <c r="S349" s="212">
        <v>0</v>
      </c>
      <c r="T349" s="213">
        <f>S349*H349</f>
        <v>0</v>
      </c>
      <c r="AR349" s="25" t="s">
        <v>228</v>
      </c>
      <c r="AT349" s="25" t="s">
        <v>293</v>
      </c>
      <c r="AU349" s="25" t="s">
        <v>115</v>
      </c>
      <c r="AY349" s="25" t="s">
        <v>189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25" t="s">
        <v>76</v>
      </c>
      <c r="BK349" s="214">
        <f>ROUND(I349*H349,2)</f>
        <v>0</v>
      </c>
      <c r="BL349" s="25" t="s">
        <v>196</v>
      </c>
      <c r="BM349" s="25" t="s">
        <v>2748</v>
      </c>
    </row>
    <row r="350" spans="2:51" s="15" customFormat="1" ht="13.5">
      <c r="B350" s="283"/>
      <c r="C350" s="284"/>
      <c r="D350" s="217" t="s">
        <v>198</v>
      </c>
      <c r="E350" s="285" t="s">
        <v>21</v>
      </c>
      <c r="F350" s="286" t="s">
        <v>2749</v>
      </c>
      <c r="G350" s="284"/>
      <c r="H350" s="287" t="s">
        <v>21</v>
      </c>
      <c r="I350" s="288"/>
      <c r="J350" s="284"/>
      <c r="K350" s="284"/>
      <c r="L350" s="289"/>
      <c r="M350" s="290"/>
      <c r="N350" s="291"/>
      <c r="O350" s="291"/>
      <c r="P350" s="291"/>
      <c r="Q350" s="291"/>
      <c r="R350" s="291"/>
      <c r="S350" s="291"/>
      <c r="T350" s="292"/>
      <c r="AT350" s="293" t="s">
        <v>198</v>
      </c>
      <c r="AU350" s="293" t="s">
        <v>115</v>
      </c>
      <c r="AV350" s="15" t="s">
        <v>76</v>
      </c>
      <c r="AW350" s="15" t="s">
        <v>33</v>
      </c>
      <c r="AX350" s="15" t="s">
        <v>69</v>
      </c>
      <c r="AY350" s="293" t="s">
        <v>189</v>
      </c>
    </row>
    <row r="351" spans="2:51" s="12" customFormat="1" ht="13.5">
      <c r="B351" s="215"/>
      <c r="C351" s="216"/>
      <c r="D351" s="217" t="s">
        <v>198</v>
      </c>
      <c r="E351" s="218" t="s">
        <v>21</v>
      </c>
      <c r="F351" s="219" t="s">
        <v>2750</v>
      </c>
      <c r="G351" s="216"/>
      <c r="H351" s="220">
        <v>5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198</v>
      </c>
      <c r="AU351" s="226" t="s">
        <v>115</v>
      </c>
      <c r="AV351" s="12" t="s">
        <v>80</v>
      </c>
      <c r="AW351" s="12" t="s">
        <v>33</v>
      </c>
      <c r="AX351" s="12" t="s">
        <v>69</v>
      </c>
      <c r="AY351" s="226" t="s">
        <v>189</v>
      </c>
    </row>
    <row r="352" spans="2:51" s="13" customFormat="1" ht="13.5">
      <c r="B352" s="227"/>
      <c r="C352" s="228"/>
      <c r="D352" s="229" t="s">
        <v>198</v>
      </c>
      <c r="E352" s="230" t="s">
        <v>21</v>
      </c>
      <c r="F352" s="231" t="s">
        <v>200</v>
      </c>
      <c r="G352" s="228"/>
      <c r="H352" s="232">
        <v>5</v>
      </c>
      <c r="I352" s="233"/>
      <c r="J352" s="228"/>
      <c r="K352" s="228"/>
      <c r="L352" s="234"/>
      <c r="M352" s="235"/>
      <c r="N352" s="236"/>
      <c r="O352" s="236"/>
      <c r="P352" s="236"/>
      <c r="Q352" s="236"/>
      <c r="R352" s="236"/>
      <c r="S352" s="236"/>
      <c r="T352" s="237"/>
      <c r="AT352" s="238" t="s">
        <v>198</v>
      </c>
      <c r="AU352" s="238" t="s">
        <v>115</v>
      </c>
      <c r="AV352" s="13" t="s">
        <v>115</v>
      </c>
      <c r="AW352" s="13" t="s">
        <v>33</v>
      </c>
      <c r="AX352" s="13" t="s">
        <v>76</v>
      </c>
      <c r="AY352" s="238" t="s">
        <v>189</v>
      </c>
    </row>
    <row r="353" spans="2:65" s="1" customFormat="1" ht="22.5" customHeight="1">
      <c r="B353" s="42"/>
      <c r="C353" s="256" t="s">
        <v>411</v>
      </c>
      <c r="D353" s="256" t="s">
        <v>293</v>
      </c>
      <c r="E353" s="257" t="s">
        <v>2751</v>
      </c>
      <c r="F353" s="258" t="s">
        <v>2752</v>
      </c>
      <c r="G353" s="259" t="s">
        <v>431</v>
      </c>
      <c r="H353" s="260">
        <v>54</v>
      </c>
      <c r="I353" s="261"/>
      <c r="J353" s="262">
        <f>ROUND(I353*H353,2)</f>
        <v>0</v>
      </c>
      <c r="K353" s="258" t="s">
        <v>21</v>
      </c>
      <c r="L353" s="263"/>
      <c r="M353" s="264" t="s">
        <v>21</v>
      </c>
      <c r="N353" s="265" t="s">
        <v>40</v>
      </c>
      <c r="O353" s="43"/>
      <c r="P353" s="212">
        <f>O353*H353</f>
        <v>0</v>
      </c>
      <c r="Q353" s="212">
        <v>0.009</v>
      </c>
      <c r="R353" s="212">
        <f>Q353*H353</f>
        <v>0.486</v>
      </c>
      <c r="S353" s="212">
        <v>0</v>
      </c>
      <c r="T353" s="213">
        <f>S353*H353</f>
        <v>0</v>
      </c>
      <c r="AR353" s="25" t="s">
        <v>228</v>
      </c>
      <c r="AT353" s="25" t="s">
        <v>293</v>
      </c>
      <c r="AU353" s="25" t="s">
        <v>115</v>
      </c>
      <c r="AY353" s="25" t="s">
        <v>189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25" t="s">
        <v>76</v>
      </c>
      <c r="BK353" s="214">
        <f>ROUND(I353*H353,2)</f>
        <v>0</v>
      </c>
      <c r="BL353" s="25" t="s">
        <v>196</v>
      </c>
      <c r="BM353" s="25" t="s">
        <v>2753</v>
      </c>
    </row>
    <row r="354" spans="2:51" s="15" customFormat="1" ht="13.5">
      <c r="B354" s="283"/>
      <c r="C354" s="284"/>
      <c r="D354" s="217" t="s">
        <v>198</v>
      </c>
      <c r="E354" s="285" t="s">
        <v>21</v>
      </c>
      <c r="F354" s="286" t="s">
        <v>2685</v>
      </c>
      <c r="G354" s="284"/>
      <c r="H354" s="287" t="s">
        <v>21</v>
      </c>
      <c r="I354" s="288"/>
      <c r="J354" s="284"/>
      <c r="K354" s="284"/>
      <c r="L354" s="289"/>
      <c r="M354" s="290"/>
      <c r="N354" s="291"/>
      <c r="O354" s="291"/>
      <c r="P354" s="291"/>
      <c r="Q354" s="291"/>
      <c r="R354" s="291"/>
      <c r="S354" s="291"/>
      <c r="T354" s="292"/>
      <c r="AT354" s="293" t="s">
        <v>198</v>
      </c>
      <c r="AU354" s="293" t="s">
        <v>115</v>
      </c>
      <c r="AV354" s="15" t="s">
        <v>76</v>
      </c>
      <c r="AW354" s="15" t="s">
        <v>33</v>
      </c>
      <c r="AX354" s="15" t="s">
        <v>69</v>
      </c>
      <c r="AY354" s="293" t="s">
        <v>189</v>
      </c>
    </row>
    <row r="355" spans="2:51" s="12" customFormat="1" ht="13.5">
      <c r="B355" s="215"/>
      <c r="C355" s="216"/>
      <c r="D355" s="217" t="s">
        <v>198</v>
      </c>
      <c r="E355" s="218" t="s">
        <v>21</v>
      </c>
      <c r="F355" s="219" t="s">
        <v>2754</v>
      </c>
      <c r="G355" s="216"/>
      <c r="H355" s="220">
        <v>54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198</v>
      </c>
      <c r="AU355" s="226" t="s">
        <v>115</v>
      </c>
      <c r="AV355" s="12" t="s">
        <v>80</v>
      </c>
      <c r="AW355" s="12" t="s">
        <v>33</v>
      </c>
      <c r="AX355" s="12" t="s">
        <v>69</v>
      </c>
      <c r="AY355" s="226" t="s">
        <v>189</v>
      </c>
    </row>
    <row r="356" spans="2:51" s="13" customFormat="1" ht="13.5">
      <c r="B356" s="227"/>
      <c r="C356" s="228"/>
      <c r="D356" s="229" t="s">
        <v>198</v>
      </c>
      <c r="E356" s="230" t="s">
        <v>21</v>
      </c>
      <c r="F356" s="231" t="s">
        <v>200</v>
      </c>
      <c r="G356" s="228"/>
      <c r="H356" s="232">
        <v>54</v>
      </c>
      <c r="I356" s="233"/>
      <c r="J356" s="228"/>
      <c r="K356" s="228"/>
      <c r="L356" s="234"/>
      <c r="M356" s="235"/>
      <c r="N356" s="236"/>
      <c r="O356" s="236"/>
      <c r="P356" s="236"/>
      <c r="Q356" s="236"/>
      <c r="R356" s="236"/>
      <c r="S356" s="236"/>
      <c r="T356" s="237"/>
      <c r="AT356" s="238" t="s">
        <v>198</v>
      </c>
      <c r="AU356" s="238" t="s">
        <v>115</v>
      </c>
      <c r="AV356" s="13" t="s">
        <v>115</v>
      </c>
      <c r="AW356" s="13" t="s">
        <v>33</v>
      </c>
      <c r="AX356" s="13" t="s">
        <v>76</v>
      </c>
      <c r="AY356" s="238" t="s">
        <v>189</v>
      </c>
    </row>
    <row r="357" spans="2:65" s="1" customFormat="1" ht="22.5" customHeight="1">
      <c r="B357" s="42"/>
      <c r="C357" s="256" t="s">
        <v>415</v>
      </c>
      <c r="D357" s="256" t="s">
        <v>293</v>
      </c>
      <c r="E357" s="257" t="s">
        <v>2755</v>
      </c>
      <c r="F357" s="258" t="s">
        <v>2756</v>
      </c>
      <c r="G357" s="259" t="s">
        <v>194</v>
      </c>
      <c r="H357" s="260">
        <v>21.417</v>
      </c>
      <c r="I357" s="261"/>
      <c r="J357" s="262">
        <f>ROUND(I357*H357,2)</f>
        <v>0</v>
      </c>
      <c r="K357" s="258" t="s">
        <v>21</v>
      </c>
      <c r="L357" s="263"/>
      <c r="M357" s="264" t="s">
        <v>21</v>
      </c>
      <c r="N357" s="265" t="s">
        <v>40</v>
      </c>
      <c r="O357" s="43"/>
      <c r="P357" s="212">
        <f>O357*H357</f>
        <v>0</v>
      </c>
      <c r="Q357" s="212">
        <v>0.0225</v>
      </c>
      <c r="R357" s="212">
        <f>Q357*H357</f>
        <v>0.4818825</v>
      </c>
      <c r="S357" s="212">
        <v>0</v>
      </c>
      <c r="T357" s="213">
        <f>S357*H357</f>
        <v>0</v>
      </c>
      <c r="AR357" s="25" t="s">
        <v>228</v>
      </c>
      <c r="AT357" s="25" t="s">
        <v>293</v>
      </c>
      <c r="AU357" s="25" t="s">
        <v>115</v>
      </c>
      <c r="AY357" s="25" t="s">
        <v>189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25" t="s">
        <v>76</v>
      </c>
      <c r="BK357" s="214">
        <f>ROUND(I357*H357,2)</f>
        <v>0</v>
      </c>
      <c r="BL357" s="25" t="s">
        <v>196</v>
      </c>
      <c r="BM357" s="25" t="s">
        <v>2757</v>
      </c>
    </row>
    <row r="358" spans="2:51" s="15" customFormat="1" ht="13.5">
      <c r="B358" s="283"/>
      <c r="C358" s="284"/>
      <c r="D358" s="217" t="s">
        <v>198</v>
      </c>
      <c r="E358" s="285" t="s">
        <v>21</v>
      </c>
      <c r="F358" s="286" t="s">
        <v>2685</v>
      </c>
      <c r="G358" s="284"/>
      <c r="H358" s="287" t="s">
        <v>21</v>
      </c>
      <c r="I358" s="288"/>
      <c r="J358" s="284"/>
      <c r="K358" s="284"/>
      <c r="L358" s="289"/>
      <c r="M358" s="290"/>
      <c r="N358" s="291"/>
      <c r="O358" s="291"/>
      <c r="P358" s="291"/>
      <c r="Q358" s="291"/>
      <c r="R358" s="291"/>
      <c r="S358" s="291"/>
      <c r="T358" s="292"/>
      <c r="AT358" s="293" t="s">
        <v>198</v>
      </c>
      <c r="AU358" s="293" t="s">
        <v>115</v>
      </c>
      <c r="AV358" s="15" t="s">
        <v>76</v>
      </c>
      <c r="AW358" s="15" t="s">
        <v>33</v>
      </c>
      <c r="AX358" s="15" t="s">
        <v>69</v>
      </c>
      <c r="AY358" s="293" t="s">
        <v>189</v>
      </c>
    </row>
    <row r="359" spans="2:51" s="12" customFormat="1" ht="13.5">
      <c r="B359" s="215"/>
      <c r="C359" s="216"/>
      <c r="D359" s="217" t="s">
        <v>198</v>
      </c>
      <c r="E359" s="218" t="s">
        <v>21</v>
      </c>
      <c r="F359" s="219" t="s">
        <v>2758</v>
      </c>
      <c r="G359" s="216"/>
      <c r="H359" s="220">
        <v>11.08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198</v>
      </c>
      <c r="AU359" s="226" t="s">
        <v>115</v>
      </c>
      <c r="AV359" s="12" t="s">
        <v>80</v>
      </c>
      <c r="AW359" s="12" t="s">
        <v>33</v>
      </c>
      <c r="AX359" s="12" t="s">
        <v>69</v>
      </c>
      <c r="AY359" s="226" t="s">
        <v>189</v>
      </c>
    </row>
    <row r="360" spans="2:51" s="12" customFormat="1" ht="13.5">
      <c r="B360" s="215"/>
      <c r="C360" s="216"/>
      <c r="D360" s="217" t="s">
        <v>198</v>
      </c>
      <c r="E360" s="218" t="s">
        <v>21</v>
      </c>
      <c r="F360" s="219" t="s">
        <v>2759</v>
      </c>
      <c r="G360" s="216"/>
      <c r="H360" s="220">
        <v>7.2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198</v>
      </c>
      <c r="AU360" s="226" t="s">
        <v>115</v>
      </c>
      <c r="AV360" s="12" t="s">
        <v>80</v>
      </c>
      <c r="AW360" s="12" t="s">
        <v>33</v>
      </c>
      <c r="AX360" s="12" t="s">
        <v>69</v>
      </c>
      <c r="AY360" s="226" t="s">
        <v>189</v>
      </c>
    </row>
    <row r="361" spans="2:51" s="13" customFormat="1" ht="13.5">
      <c r="B361" s="227"/>
      <c r="C361" s="228"/>
      <c r="D361" s="217" t="s">
        <v>198</v>
      </c>
      <c r="E361" s="242" t="s">
        <v>21</v>
      </c>
      <c r="F361" s="243" t="s">
        <v>200</v>
      </c>
      <c r="G361" s="228"/>
      <c r="H361" s="244">
        <v>18.28</v>
      </c>
      <c r="I361" s="233"/>
      <c r="J361" s="228"/>
      <c r="K361" s="228"/>
      <c r="L361" s="234"/>
      <c r="M361" s="235"/>
      <c r="N361" s="236"/>
      <c r="O361" s="236"/>
      <c r="P361" s="236"/>
      <c r="Q361" s="236"/>
      <c r="R361" s="236"/>
      <c r="S361" s="236"/>
      <c r="T361" s="237"/>
      <c r="AT361" s="238" t="s">
        <v>198</v>
      </c>
      <c r="AU361" s="238" t="s">
        <v>115</v>
      </c>
      <c r="AV361" s="13" t="s">
        <v>115</v>
      </c>
      <c r="AW361" s="13" t="s">
        <v>33</v>
      </c>
      <c r="AX361" s="13" t="s">
        <v>69</v>
      </c>
      <c r="AY361" s="238" t="s">
        <v>189</v>
      </c>
    </row>
    <row r="362" spans="2:51" s="15" customFormat="1" ht="13.5">
      <c r="B362" s="283"/>
      <c r="C362" s="284"/>
      <c r="D362" s="217" t="s">
        <v>198</v>
      </c>
      <c r="E362" s="285" t="s">
        <v>21</v>
      </c>
      <c r="F362" s="286" t="s">
        <v>2698</v>
      </c>
      <c r="G362" s="284"/>
      <c r="H362" s="287" t="s">
        <v>21</v>
      </c>
      <c r="I362" s="288"/>
      <c r="J362" s="284"/>
      <c r="K362" s="284"/>
      <c r="L362" s="289"/>
      <c r="M362" s="290"/>
      <c r="N362" s="291"/>
      <c r="O362" s="291"/>
      <c r="P362" s="291"/>
      <c r="Q362" s="291"/>
      <c r="R362" s="291"/>
      <c r="S362" s="291"/>
      <c r="T362" s="292"/>
      <c r="AT362" s="293" t="s">
        <v>198</v>
      </c>
      <c r="AU362" s="293" t="s">
        <v>115</v>
      </c>
      <c r="AV362" s="15" t="s">
        <v>76</v>
      </c>
      <c r="AW362" s="15" t="s">
        <v>33</v>
      </c>
      <c r="AX362" s="15" t="s">
        <v>69</v>
      </c>
      <c r="AY362" s="293" t="s">
        <v>189</v>
      </c>
    </row>
    <row r="363" spans="2:51" s="12" customFormat="1" ht="13.5">
      <c r="B363" s="215"/>
      <c r="C363" s="216"/>
      <c r="D363" s="217" t="s">
        <v>198</v>
      </c>
      <c r="E363" s="218" t="s">
        <v>21</v>
      </c>
      <c r="F363" s="219" t="s">
        <v>2760</v>
      </c>
      <c r="G363" s="216"/>
      <c r="H363" s="220">
        <v>1.19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198</v>
      </c>
      <c r="AU363" s="226" t="s">
        <v>115</v>
      </c>
      <c r="AV363" s="12" t="s">
        <v>80</v>
      </c>
      <c r="AW363" s="12" t="s">
        <v>33</v>
      </c>
      <c r="AX363" s="12" t="s">
        <v>69</v>
      </c>
      <c r="AY363" s="226" t="s">
        <v>189</v>
      </c>
    </row>
    <row r="364" spans="2:51" s="13" customFormat="1" ht="13.5">
      <c r="B364" s="227"/>
      <c r="C364" s="228"/>
      <c r="D364" s="217" t="s">
        <v>198</v>
      </c>
      <c r="E364" s="242" t="s">
        <v>21</v>
      </c>
      <c r="F364" s="243" t="s">
        <v>200</v>
      </c>
      <c r="G364" s="228"/>
      <c r="H364" s="244">
        <v>1.19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AT364" s="238" t="s">
        <v>198</v>
      </c>
      <c r="AU364" s="238" t="s">
        <v>115</v>
      </c>
      <c r="AV364" s="13" t="s">
        <v>115</v>
      </c>
      <c r="AW364" s="13" t="s">
        <v>33</v>
      </c>
      <c r="AX364" s="13" t="s">
        <v>69</v>
      </c>
      <c r="AY364" s="238" t="s">
        <v>189</v>
      </c>
    </row>
    <row r="365" spans="2:51" s="14" customFormat="1" ht="13.5">
      <c r="B365" s="245"/>
      <c r="C365" s="246"/>
      <c r="D365" s="217" t="s">
        <v>198</v>
      </c>
      <c r="E365" s="280" t="s">
        <v>21</v>
      </c>
      <c r="F365" s="281" t="s">
        <v>239</v>
      </c>
      <c r="G365" s="246"/>
      <c r="H365" s="282">
        <v>19.47</v>
      </c>
      <c r="I365" s="250"/>
      <c r="J365" s="246"/>
      <c r="K365" s="246"/>
      <c r="L365" s="251"/>
      <c r="M365" s="252"/>
      <c r="N365" s="253"/>
      <c r="O365" s="253"/>
      <c r="P365" s="253"/>
      <c r="Q365" s="253"/>
      <c r="R365" s="253"/>
      <c r="S365" s="253"/>
      <c r="T365" s="254"/>
      <c r="AT365" s="255" t="s">
        <v>198</v>
      </c>
      <c r="AU365" s="255" t="s">
        <v>115</v>
      </c>
      <c r="AV365" s="14" t="s">
        <v>196</v>
      </c>
      <c r="AW365" s="14" t="s">
        <v>33</v>
      </c>
      <c r="AX365" s="14" t="s">
        <v>69</v>
      </c>
      <c r="AY365" s="255" t="s">
        <v>189</v>
      </c>
    </row>
    <row r="366" spans="2:51" s="12" customFormat="1" ht="13.5">
      <c r="B366" s="215"/>
      <c r="C366" s="216"/>
      <c r="D366" s="229" t="s">
        <v>198</v>
      </c>
      <c r="E366" s="239" t="s">
        <v>21</v>
      </c>
      <c r="F366" s="240" t="s">
        <v>2761</v>
      </c>
      <c r="G366" s="216"/>
      <c r="H366" s="241">
        <v>21.417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198</v>
      </c>
      <c r="AU366" s="226" t="s">
        <v>115</v>
      </c>
      <c r="AV366" s="12" t="s">
        <v>80</v>
      </c>
      <c r="AW366" s="12" t="s">
        <v>33</v>
      </c>
      <c r="AX366" s="12" t="s">
        <v>76</v>
      </c>
      <c r="AY366" s="226" t="s">
        <v>189</v>
      </c>
    </row>
    <row r="367" spans="2:65" s="1" customFormat="1" ht="22.5" customHeight="1">
      <c r="B367" s="42"/>
      <c r="C367" s="256" t="s">
        <v>421</v>
      </c>
      <c r="D367" s="256" t="s">
        <v>293</v>
      </c>
      <c r="E367" s="257" t="s">
        <v>2762</v>
      </c>
      <c r="F367" s="258" t="s">
        <v>2763</v>
      </c>
      <c r="G367" s="259" t="s">
        <v>235</v>
      </c>
      <c r="H367" s="260">
        <v>126.153</v>
      </c>
      <c r="I367" s="261"/>
      <c r="J367" s="262">
        <f>ROUND(I367*H367,2)</f>
        <v>0</v>
      </c>
      <c r="K367" s="258" t="s">
        <v>21</v>
      </c>
      <c r="L367" s="263"/>
      <c r="M367" s="264" t="s">
        <v>21</v>
      </c>
      <c r="N367" s="265" t="s">
        <v>40</v>
      </c>
      <c r="O367" s="43"/>
      <c r="P367" s="212">
        <f>O367*H367</f>
        <v>0</v>
      </c>
      <c r="Q367" s="212">
        <v>0.0038</v>
      </c>
      <c r="R367" s="212">
        <f>Q367*H367</f>
        <v>0.4793814</v>
      </c>
      <c r="S367" s="212">
        <v>0</v>
      </c>
      <c r="T367" s="213">
        <f>S367*H367</f>
        <v>0</v>
      </c>
      <c r="AR367" s="25" t="s">
        <v>228</v>
      </c>
      <c r="AT367" s="25" t="s">
        <v>293</v>
      </c>
      <c r="AU367" s="25" t="s">
        <v>115</v>
      </c>
      <c r="AY367" s="25" t="s">
        <v>189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25" t="s">
        <v>76</v>
      </c>
      <c r="BK367" s="214">
        <f>ROUND(I367*H367,2)</f>
        <v>0</v>
      </c>
      <c r="BL367" s="25" t="s">
        <v>196</v>
      </c>
      <c r="BM367" s="25" t="s">
        <v>2764</v>
      </c>
    </row>
    <row r="368" spans="2:51" s="15" customFormat="1" ht="13.5">
      <c r="B368" s="283"/>
      <c r="C368" s="284"/>
      <c r="D368" s="217" t="s">
        <v>198</v>
      </c>
      <c r="E368" s="285" t="s">
        <v>21</v>
      </c>
      <c r="F368" s="286" t="s">
        <v>2685</v>
      </c>
      <c r="G368" s="284"/>
      <c r="H368" s="287" t="s">
        <v>21</v>
      </c>
      <c r="I368" s="288"/>
      <c r="J368" s="284"/>
      <c r="K368" s="284"/>
      <c r="L368" s="289"/>
      <c r="M368" s="290"/>
      <c r="N368" s="291"/>
      <c r="O368" s="291"/>
      <c r="P368" s="291"/>
      <c r="Q368" s="291"/>
      <c r="R368" s="291"/>
      <c r="S368" s="291"/>
      <c r="T368" s="292"/>
      <c r="AT368" s="293" t="s">
        <v>198</v>
      </c>
      <c r="AU368" s="293" t="s">
        <v>115</v>
      </c>
      <c r="AV368" s="15" t="s">
        <v>76</v>
      </c>
      <c r="AW368" s="15" t="s">
        <v>33</v>
      </c>
      <c r="AX368" s="15" t="s">
        <v>69</v>
      </c>
      <c r="AY368" s="293" t="s">
        <v>189</v>
      </c>
    </row>
    <row r="369" spans="2:51" s="12" customFormat="1" ht="13.5">
      <c r="B369" s="215"/>
      <c r="C369" s="216"/>
      <c r="D369" s="217" t="s">
        <v>198</v>
      </c>
      <c r="E369" s="218" t="s">
        <v>21</v>
      </c>
      <c r="F369" s="219" t="s">
        <v>2765</v>
      </c>
      <c r="G369" s="216"/>
      <c r="H369" s="220">
        <v>100.32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198</v>
      </c>
      <c r="AU369" s="226" t="s">
        <v>115</v>
      </c>
      <c r="AV369" s="12" t="s">
        <v>80</v>
      </c>
      <c r="AW369" s="12" t="s">
        <v>33</v>
      </c>
      <c r="AX369" s="12" t="s">
        <v>69</v>
      </c>
      <c r="AY369" s="226" t="s">
        <v>189</v>
      </c>
    </row>
    <row r="370" spans="2:51" s="13" customFormat="1" ht="13.5">
      <c r="B370" s="227"/>
      <c r="C370" s="228"/>
      <c r="D370" s="217" t="s">
        <v>198</v>
      </c>
      <c r="E370" s="242" t="s">
        <v>21</v>
      </c>
      <c r="F370" s="243" t="s">
        <v>200</v>
      </c>
      <c r="G370" s="228"/>
      <c r="H370" s="244">
        <v>100.32</v>
      </c>
      <c r="I370" s="233"/>
      <c r="J370" s="228"/>
      <c r="K370" s="228"/>
      <c r="L370" s="234"/>
      <c r="M370" s="235"/>
      <c r="N370" s="236"/>
      <c r="O370" s="236"/>
      <c r="P370" s="236"/>
      <c r="Q370" s="236"/>
      <c r="R370" s="236"/>
      <c r="S370" s="236"/>
      <c r="T370" s="237"/>
      <c r="AT370" s="238" t="s">
        <v>198</v>
      </c>
      <c r="AU370" s="238" t="s">
        <v>115</v>
      </c>
      <c r="AV370" s="13" t="s">
        <v>115</v>
      </c>
      <c r="AW370" s="13" t="s">
        <v>33</v>
      </c>
      <c r="AX370" s="13" t="s">
        <v>69</v>
      </c>
      <c r="AY370" s="238" t="s">
        <v>189</v>
      </c>
    </row>
    <row r="371" spans="2:51" s="15" customFormat="1" ht="13.5">
      <c r="B371" s="283"/>
      <c r="C371" s="284"/>
      <c r="D371" s="217" t="s">
        <v>198</v>
      </c>
      <c r="E371" s="285" t="s">
        <v>21</v>
      </c>
      <c r="F371" s="286" t="s">
        <v>2749</v>
      </c>
      <c r="G371" s="284"/>
      <c r="H371" s="287" t="s">
        <v>21</v>
      </c>
      <c r="I371" s="288"/>
      <c r="J371" s="284"/>
      <c r="K371" s="284"/>
      <c r="L371" s="289"/>
      <c r="M371" s="290"/>
      <c r="N371" s="291"/>
      <c r="O371" s="291"/>
      <c r="P371" s="291"/>
      <c r="Q371" s="291"/>
      <c r="R371" s="291"/>
      <c r="S371" s="291"/>
      <c r="T371" s="292"/>
      <c r="AT371" s="293" t="s">
        <v>198</v>
      </c>
      <c r="AU371" s="293" t="s">
        <v>115</v>
      </c>
      <c r="AV371" s="15" t="s">
        <v>76</v>
      </c>
      <c r="AW371" s="15" t="s">
        <v>33</v>
      </c>
      <c r="AX371" s="15" t="s">
        <v>69</v>
      </c>
      <c r="AY371" s="293" t="s">
        <v>189</v>
      </c>
    </row>
    <row r="372" spans="2:51" s="12" customFormat="1" ht="13.5">
      <c r="B372" s="215"/>
      <c r="C372" s="216"/>
      <c r="D372" s="217" t="s">
        <v>198</v>
      </c>
      <c r="E372" s="218" t="s">
        <v>21</v>
      </c>
      <c r="F372" s="219" t="s">
        <v>2766</v>
      </c>
      <c r="G372" s="216"/>
      <c r="H372" s="220">
        <v>11.32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198</v>
      </c>
      <c r="AU372" s="226" t="s">
        <v>115</v>
      </c>
      <c r="AV372" s="12" t="s">
        <v>80</v>
      </c>
      <c r="AW372" s="12" t="s">
        <v>33</v>
      </c>
      <c r="AX372" s="12" t="s">
        <v>69</v>
      </c>
      <c r="AY372" s="226" t="s">
        <v>189</v>
      </c>
    </row>
    <row r="373" spans="2:51" s="13" customFormat="1" ht="13.5">
      <c r="B373" s="227"/>
      <c r="C373" s="228"/>
      <c r="D373" s="217" t="s">
        <v>198</v>
      </c>
      <c r="E373" s="242" t="s">
        <v>21</v>
      </c>
      <c r="F373" s="243" t="s">
        <v>200</v>
      </c>
      <c r="G373" s="228"/>
      <c r="H373" s="244">
        <v>11.32</v>
      </c>
      <c r="I373" s="233"/>
      <c r="J373" s="228"/>
      <c r="K373" s="228"/>
      <c r="L373" s="234"/>
      <c r="M373" s="235"/>
      <c r="N373" s="236"/>
      <c r="O373" s="236"/>
      <c r="P373" s="236"/>
      <c r="Q373" s="236"/>
      <c r="R373" s="236"/>
      <c r="S373" s="236"/>
      <c r="T373" s="237"/>
      <c r="AT373" s="238" t="s">
        <v>198</v>
      </c>
      <c r="AU373" s="238" t="s">
        <v>115</v>
      </c>
      <c r="AV373" s="13" t="s">
        <v>115</v>
      </c>
      <c r="AW373" s="13" t="s">
        <v>33</v>
      </c>
      <c r="AX373" s="13" t="s">
        <v>69</v>
      </c>
      <c r="AY373" s="238" t="s">
        <v>189</v>
      </c>
    </row>
    <row r="374" spans="2:51" s="14" customFormat="1" ht="13.5">
      <c r="B374" s="245"/>
      <c r="C374" s="246"/>
      <c r="D374" s="217" t="s">
        <v>198</v>
      </c>
      <c r="E374" s="280" t="s">
        <v>21</v>
      </c>
      <c r="F374" s="281" t="s">
        <v>239</v>
      </c>
      <c r="G374" s="246"/>
      <c r="H374" s="282">
        <v>111.64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AT374" s="255" t="s">
        <v>198</v>
      </c>
      <c r="AU374" s="255" t="s">
        <v>115</v>
      </c>
      <c r="AV374" s="14" t="s">
        <v>196</v>
      </c>
      <c r="AW374" s="14" t="s">
        <v>33</v>
      </c>
      <c r="AX374" s="14" t="s">
        <v>69</v>
      </c>
      <c r="AY374" s="255" t="s">
        <v>189</v>
      </c>
    </row>
    <row r="375" spans="2:51" s="12" customFormat="1" ht="13.5">
      <c r="B375" s="215"/>
      <c r="C375" s="216"/>
      <c r="D375" s="229" t="s">
        <v>198</v>
      </c>
      <c r="E375" s="239" t="s">
        <v>21</v>
      </c>
      <c r="F375" s="240" t="s">
        <v>2767</v>
      </c>
      <c r="G375" s="216"/>
      <c r="H375" s="241">
        <v>126.153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198</v>
      </c>
      <c r="AU375" s="226" t="s">
        <v>115</v>
      </c>
      <c r="AV375" s="12" t="s">
        <v>80</v>
      </c>
      <c r="AW375" s="12" t="s">
        <v>33</v>
      </c>
      <c r="AX375" s="12" t="s">
        <v>76</v>
      </c>
      <c r="AY375" s="226" t="s">
        <v>189</v>
      </c>
    </row>
    <row r="376" spans="2:65" s="1" customFormat="1" ht="22.5" customHeight="1">
      <c r="B376" s="42"/>
      <c r="C376" s="256" t="s">
        <v>428</v>
      </c>
      <c r="D376" s="256" t="s">
        <v>293</v>
      </c>
      <c r="E376" s="257" t="s">
        <v>2768</v>
      </c>
      <c r="F376" s="258" t="s">
        <v>2769</v>
      </c>
      <c r="G376" s="259" t="s">
        <v>235</v>
      </c>
      <c r="H376" s="260">
        <v>3.153</v>
      </c>
      <c r="I376" s="261"/>
      <c r="J376" s="262">
        <f>ROUND(I376*H376,2)</f>
        <v>0</v>
      </c>
      <c r="K376" s="258" t="s">
        <v>195</v>
      </c>
      <c r="L376" s="263"/>
      <c r="M376" s="264" t="s">
        <v>21</v>
      </c>
      <c r="N376" s="265" t="s">
        <v>40</v>
      </c>
      <c r="O376" s="43"/>
      <c r="P376" s="212">
        <f>O376*H376</f>
        <v>0</v>
      </c>
      <c r="Q376" s="212">
        <v>0.00555</v>
      </c>
      <c r="R376" s="212">
        <f>Q376*H376</f>
        <v>0.01749915</v>
      </c>
      <c r="S376" s="212">
        <v>0</v>
      </c>
      <c r="T376" s="213">
        <f>S376*H376</f>
        <v>0</v>
      </c>
      <c r="AR376" s="25" t="s">
        <v>228</v>
      </c>
      <c r="AT376" s="25" t="s">
        <v>293</v>
      </c>
      <c r="AU376" s="25" t="s">
        <v>115</v>
      </c>
      <c r="AY376" s="25" t="s">
        <v>189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25" t="s">
        <v>76</v>
      </c>
      <c r="BK376" s="214">
        <f>ROUND(I376*H376,2)</f>
        <v>0</v>
      </c>
      <c r="BL376" s="25" t="s">
        <v>196</v>
      </c>
      <c r="BM376" s="25" t="s">
        <v>2770</v>
      </c>
    </row>
    <row r="377" spans="2:51" s="15" customFormat="1" ht="13.5">
      <c r="B377" s="283"/>
      <c r="C377" s="284"/>
      <c r="D377" s="217" t="s">
        <v>198</v>
      </c>
      <c r="E377" s="285" t="s">
        <v>21</v>
      </c>
      <c r="F377" s="286" t="s">
        <v>2698</v>
      </c>
      <c r="G377" s="284"/>
      <c r="H377" s="287" t="s">
        <v>21</v>
      </c>
      <c r="I377" s="288"/>
      <c r="J377" s="284"/>
      <c r="K377" s="284"/>
      <c r="L377" s="289"/>
      <c r="M377" s="290"/>
      <c r="N377" s="291"/>
      <c r="O377" s="291"/>
      <c r="P377" s="291"/>
      <c r="Q377" s="291"/>
      <c r="R377" s="291"/>
      <c r="S377" s="291"/>
      <c r="T377" s="292"/>
      <c r="AT377" s="293" t="s">
        <v>198</v>
      </c>
      <c r="AU377" s="293" t="s">
        <v>115</v>
      </c>
      <c r="AV377" s="15" t="s">
        <v>76</v>
      </c>
      <c r="AW377" s="15" t="s">
        <v>33</v>
      </c>
      <c r="AX377" s="15" t="s">
        <v>69</v>
      </c>
      <c r="AY377" s="293" t="s">
        <v>189</v>
      </c>
    </row>
    <row r="378" spans="2:51" s="12" customFormat="1" ht="13.5">
      <c r="B378" s="215"/>
      <c r="C378" s="216"/>
      <c r="D378" s="217" t="s">
        <v>198</v>
      </c>
      <c r="E378" s="218" t="s">
        <v>21</v>
      </c>
      <c r="F378" s="219" t="s">
        <v>2771</v>
      </c>
      <c r="G378" s="216"/>
      <c r="H378" s="220">
        <v>0.69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198</v>
      </c>
      <c r="AU378" s="226" t="s">
        <v>115</v>
      </c>
      <c r="AV378" s="12" t="s">
        <v>80</v>
      </c>
      <c r="AW378" s="12" t="s">
        <v>33</v>
      </c>
      <c r="AX378" s="12" t="s">
        <v>69</v>
      </c>
      <c r="AY378" s="226" t="s">
        <v>189</v>
      </c>
    </row>
    <row r="379" spans="2:51" s="12" customFormat="1" ht="13.5">
      <c r="B379" s="215"/>
      <c r="C379" s="216"/>
      <c r="D379" s="217" t="s">
        <v>198</v>
      </c>
      <c r="E379" s="218" t="s">
        <v>21</v>
      </c>
      <c r="F379" s="219" t="s">
        <v>2772</v>
      </c>
      <c r="G379" s="216"/>
      <c r="H379" s="220">
        <v>2.1</v>
      </c>
      <c r="I379" s="221"/>
      <c r="J379" s="216"/>
      <c r="K379" s="216"/>
      <c r="L379" s="222"/>
      <c r="M379" s="223"/>
      <c r="N379" s="224"/>
      <c r="O379" s="224"/>
      <c r="P379" s="224"/>
      <c r="Q379" s="224"/>
      <c r="R379" s="224"/>
      <c r="S379" s="224"/>
      <c r="T379" s="225"/>
      <c r="AT379" s="226" t="s">
        <v>198</v>
      </c>
      <c r="AU379" s="226" t="s">
        <v>115</v>
      </c>
      <c r="AV379" s="12" t="s">
        <v>80</v>
      </c>
      <c r="AW379" s="12" t="s">
        <v>33</v>
      </c>
      <c r="AX379" s="12" t="s">
        <v>69</v>
      </c>
      <c r="AY379" s="226" t="s">
        <v>189</v>
      </c>
    </row>
    <row r="380" spans="2:51" s="13" customFormat="1" ht="13.5">
      <c r="B380" s="227"/>
      <c r="C380" s="228"/>
      <c r="D380" s="217" t="s">
        <v>198</v>
      </c>
      <c r="E380" s="242" t="s">
        <v>21</v>
      </c>
      <c r="F380" s="243" t="s">
        <v>200</v>
      </c>
      <c r="G380" s="228"/>
      <c r="H380" s="244">
        <v>2.79</v>
      </c>
      <c r="I380" s="233"/>
      <c r="J380" s="228"/>
      <c r="K380" s="228"/>
      <c r="L380" s="234"/>
      <c r="M380" s="235"/>
      <c r="N380" s="236"/>
      <c r="O380" s="236"/>
      <c r="P380" s="236"/>
      <c r="Q380" s="236"/>
      <c r="R380" s="236"/>
      <c r="S380" s="236"/>
      <c r="T380" s="237"/>
      <c r="AT380" s="238" t="s">
        <v>198</v>
      </c>
      <c r="AU380" s="238" t="s">
        <v>115</v>
      </c>
      <c r="AV380" s="13" t="s">
        <v>115</v>
      </c>
      <c r="AW380" s="13" t="s">
        <v>33</v>
      </c>
      <c r="AX380" s="13" t="s">
        <v>69</v>
      </c>
      <c r="AY380" s="238" t="s">
        <v>189</v>
      </c>
    </row>
    <row r="381" spans="2:51" s="12" customFormat="1" ht="13.5">
      <c r="B381" s="215"/>
      <c r="C381" s="216"/>
      <c r="D381" s="229" t="s">
        <v>198</v>
      </c>
      <c r="E381" s="239" t="s">
        <v>21</v>
      </c>
      <c r="F381" s="240" t="s">
        <v>2773</v>
      </c>
      <c r="G381" s="216"/>
      <c r="H381" s="241">
        <v>3.153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198</v>
      </c>
      <c r="AU381" s="226" t="s">
        <v>115</v>
      </c>
      <c r="AV381" s="12" t="s">
        <v>80</v>
      </c>
      <c r="AW381" s="12" t="s">
        <v>33</v>
      </c>
      <c r="AX381" s="12" t="s">
        <v>76</v>
      </c>
      <c r="AY381" s="226" t="s">
        <v>189</v>
      </c>
    </row>
    <row r="382" spans="2:65" s="1" customFormat="1" ht="22.5" customHeight="1">
      <c r="B382" s="42"/>
      <c r="C382" s="256" t="s">
        <v>441</v>
      </c>
      <c r="D382" s="256" t="s">
        <v>293</v>
      </c>
      <c r="E382" s="257" t="s">
        <v>2774</v>
      </c>
      <c r="F382" s="258" t="s">
        <v>2775</v>
      </c>
      <c r="G382" s="259" t="s">
        <v>580</v>
      </c>
      <c r="H382" s="260">
        <v>1</v>
      </c>
      <c r="I382" s="261"/>
      <c r="J382" s="262">
        <f>ROUND(I382*H382,2)</f>
        <v>0</v>
      </c>
      <c r="K382" s="258" t="s">
        <v>21</v>
      </c>
      <c r="L382" s="263"/>
      <c r="M382" s="264" t="s">
        <v>21</v>
      </c>
      <c r="N382" s="265" t="s">
        <v>40</v>
      </c>
      <c r="O382" s="43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AR382" s="25" t="s">
        <v>228</v>
      </c>
      <c r="AT382" s="25" t="s">
        <v>293</v>
      </c>
      <c r="AU382" s="25" t="s">
        <v>115</v>
      </c>
      <c r="AY382" s="25" t="s">
        <v>189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25" t="s">
        <v>76</v>
      </c>
      <c r="BK382" s="214">
        <f>ROUND(I382*H382,2)</f>
        <v>0</v>
      </c>
      <c r="BL382" s="25" t="s">
        <v>196</v>
      </c>
      <c r="BM382" s="25" t="s">
        <v>2776</v>
      </c>
    </row>
    <row r="383" spans="2:51" s="12" customFormat="1" ht="13.5">
      <c r="B383" s="215"/>
      <c r="C383" s="216"/>
      <c r="D383" s="229" t="s">
        <v>198</v>
      </c>
      <c r="E383" s="239" t="s">
        <v>21</v>
      </c>
      <c r="F383" s="240" t="s">
        <v>76</v>
      </c>
      <c r="G383" s="216"/>
      <c r="H383" s="241">
        <v>1</v>
      </c>
      <c r="I383" s="221"/>
      <c r="J383" s="216"/>
      <c r="K383" s="216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198</v>
      </c>
      <c r="AU383" s="226" t="s">
        <v>115</v>
      </c>
      <c r="AV383" s="12" t="s">
        <v>80</v>
      </c>
      <c r="AW383" s="12" t="s">
        <v>33</v>
      </c>
      <c r="AX383" s="12" t="s">
        <v>76</v>
      </c>
      <c r="AY383" s="226" t="s">
        <v>189</v>
      </c>
    </row>
    <row r="384" spans="2:65" s="1" customFormat="1" ht="22.5" customHeight="1">
      <c r="B384" s="42"/>
      <c r="C384" s="203" t="s">
        <v>445</v>
      </c>
      <c r="D384" s="203" t="s">
        <v>191</v>
      </c>
      <c r="E384" s="204" t="s">
        <v>2777</v>
      </c>
      <c r="F384" s="205" t="s">
        <v>2778</v>
      </c>
      <c r="G384" s="206" t="s">
        <v>284</v>
      </c>
      <c r="H384" s="207">
        <v>9.019</v>
      </c>
      <c r="I384" s="208"/>
      <c r="J384" s="209">
        <f>ROUND(I384*H384,2)</f>
        <v>0</v>
      </c>
      <c r="K384" s="205" t="s">
        <v>21</v>
      </c>
      <c r="L384" s="62"/>
      <c r="M384" s="210" t="s">
        <v>21</v>
      </c>
      <c r="N384" s="211" t="s">
        <v>40</v>
      </c>
      <c r="O384" s="43"/>
      <c r="P384" s="212">
        <f>O384*H384</f>
        <v>0</v>
      </c>
      <c r="Q384" s="212">
        <v>0</v>
      </c>
      <c r="R384" s="212">
        <f>Q384*H384</f>
        <v>0</v>
      </c>
      <c r="S384" s="212">
        <v>0</v>
      </c>
      <c r="T384" s="213">
        <f>S384*H384</f>
        <v>0</v>
      </c>
      <c r="AR384" s="25" t="s">
        <v>196</v>
      </c>
      <c r="AT384" s="25" t="s">
        <v>191</v>
      </c>
      <c r="AU384" s="25" t="s">
        <v>115</v>
      </c>
      <c r="AY384" s="25" t="s">
        <v>189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25" t="s">
        <v>76</v>
      </c>
      <c r="BK384" s="214">
        <f>ROUND(I384*H384,2)</f>
        <v>0</v>
      </c>
      <c r="BL384" s="25" t="s">
        <v>196</v>
      </c>
      <c r="BM384" s="25" t="s">
        <v>2779</v>
      </c>
    </row>
    <row r="385" spans="2:51" s="15" customFormat="1" ht="13.5">
      <c r="B385" s="283"/>
      <c r="C385" s="284"/>
      <c r="D385" s="217" t="s">
        <v>198</v>
      </c>
      <c r="E385" s="285" t="s">
        <v>21</v>
      </c>
      <c r="F385" s="286" t="s">
        <v>2780</v>
      </c>
      <c r="G385" s="284"/>
      <c r="H385" s="287" t="s">
        <v>21</v>
      </c>
      <c r="I385" s="288"/>
      <c r="J385" s="284"/>
      <c r="K385" s="284"/>
      <c r="L385" s="289"/>
      <c r="M385" s="290"/>
      <c r="N385" s="291"/>
      <c r="O385" s="291"/>
      <c r="P385" s="291"/>
      <c r="Q385" s="291"/>
      <c r="R385" s="291"/>
      <c r="S385" s="291"/>
      <c r="T385" s="292"/>
      <c r="AT385" s="293" t="s">
        <v>198</v>
      </c>
      <c r="AU385" s="293" t="s">
        <v>115</v>
      </c>
      <c r="AV385" s="15" t="s">
        <v>76</v>
      </c>
      <c r="AW385" s="15" t="s">
        <v>33</v>
      </c>
      <c r="AX385" s="15" t="s">
        <v>69</v>
      </c>
      <c r="AY385" s="293" t="s">
        <v>189</v>
      </c>
    </row>
    <row r="386" spans="2:51" s="12" customFormat="1" ht="13.5">
      <c r="B386" s="215"/>
      <c r="C386" s="216"/>
      <c r="D386" s="217" t="s">
        <v>198</v>
      </c>
      <c r="E386" s="218" t="s">
        <v>21</v>
      </c>
      <c r="F386" s="219" t="s">
        <v>2781</v>
      </c>
      <c r="G386" s="216"/>
      <c r="H386" s="220">
        <v>1.151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198</v>
      </c>
      <c r="AU386" s="226" t="s">
        <v>115</v>
      </c>
      <c r="AV386" s="12" t="s">
        <v>80</v>
      </c>
      <c r="AW386" s="12" t="s">
        <v>33</v>
      </c>
      <c r="AX386" s="12" t="s">
        <v>69</v>
      </c>
      <c r="AY386" s="226" t="s">
        <v>189</v>
      </c>
    </row>
    <row r="387" spans="2:51" s="12" customFormat="1" ht="13.5">
      <c r="B387" s="215"/>
      <c r="C387" s="216"/>
      <c r="D387" s="217" t="s">
        <v>198</v>
      </c>
      <c r="E387" s="218" t="s">
        <v>21</v>
      </c>
      <c r="F387" s="219" t="s">
        <v>2782</v>
      </c>
      <c r="G387" s="216"/>
      <c r="H387" s="220">
        <v>1.623</v>
      </c>
      <c r="I387" s="221"/>
      <c r="J387" s="216"/>
      <c r="K387" s="216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198</v>
      </c>
      <c r="AU387" s="226" t="s">
        <v>115</v>
      </c>
      <c r="AV387" s="12" t="s">
        <v>80</v>
      </c>
      <c r="AW387" s="12" t="s">
        <v>33</v>
      </c>
      <c r="AX387" s="12" t="s">
        <v>69</v>
      </c>
      <c r="AY387" s="226" t="s">
        <v>189</v>
      </c>
    </row>
    <row r="388" spans="2:51" s="12" customFormat="1" ht="13.5">
      <c r="B388" s="215"/>
      <c r="C388" s="216"/>
      <c r="D388" s="217" t="s">
        <v>198</v>
      </c>
      <c r="E388" s="218" t="s">
        <v>21</v>
      </c>
      <c r="F388" s="219" t="s">
        <v>2783</v>
      </c>
      <c r="G388" s="216"/>
      <c r="H388" s="220">
        <v>0.578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198</v>
      </c>
      <c r="AU388" s="226" t="s">
        <v>115</v>
      </c>
      <c r="AV388" s="12" t="s">
        <v>80</v>
      </c>
      <c r="AW388" s="12" t="s">
        <v>33</v>
      </c>
      <c r="AX388" s="12" t="s">
        <v>69</v>
      </c>
      <c r="AY388" s="226" t="s">
        <v>189</v>
      </c>
    </row>
    <row r="389" spans="2:51" s="12" customFormat="1" ht="13.5">
      <c r="B389" s="215"/>
      <c r="C389" s="216"/>
      <c r="D389" s="217" t="s">
        <v>198</v>
      </c>
      <c r="E389" s="218" t="s">
        <v>21</v>
      </c>
      <c r="F389" s="219" t="s">
        <v>2784</v>
      </c>
      <c r="G389" s="216"/>
      <c r="H389" s="220">
        <v>0.589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198</v>
      </c>
      <c r="AU389" s="226" t="s">
        <v>115</v>
      </c>
      <c r="AV389" s="12" t="s">
        <v>80</v>
      </c>
      <c r="AW389" s="12" t="s">
        <v>33</v>
      </c>
      <c r="AX389" s="12" t="s">
        <v>69</v>
      </c>
      <c r="AY389" s="226" t="s">
        <v>189</v>
      </c>
    </row>
    <row r="390" spans="2:51" s="13" customFormat="1" ht="13.5">
      <c r="B390" s="227"/>
      <c r="C390" s="228"/>
      <c r="D390" s="217" t="s">
        <v>198</v>
      </c>
      <c r="E390" s="242" t="s">
        <v>21</v>
      </c>
      <c r="F390" s="243" t="s">
        <v>200</v>
      </c>
      <c r="G390" s="228"/>
      <c r="H390" s="244">
        <v>3.941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7"/>
      <c r="AT390" s="238" t="s">
        <v>198</v>
      </c>
      <c r="AU390" s="238" t="s">
        <v>115</v>
      </c>
      <c r="AV390" s="13" t="s">
        <v>115</v>
      </c>
      <c r="AW390" s="13" t="s">
        <v>33</v>
      </c>
      <c r="AX390" s="13" t="s">
        <v>69</v>
      </c>
      <c r="AY390" s="238" t="s">
        <v>189</v>
      </c>
    </row>
    <row r="391" spans="2:51" s="15" customFormat="1" ht="13.5">
      <c r="B391" s="283"/>
      <c r="C391" s="284"/>
      <c r="D391" s="217" t="s">
        <v>198</v>
      </c>
      <c r="E391" s="285" t="s">
        <v>21</v>
      </c>
      <c r="F391" s="286" t="s">
        <v>2785</v>
      </c>
      <c r="G391" s="284"/>
      <c r="H391" s="287" t="s">
        <v>21</v>
      </c>
      <c r="I391" s="288"/>
      <c r="J391" s="284"/>
      <c r="K391" s="284"/>
      <c r="L391" s="289"/>
      <c r="M391" s="290"/>
      <c r="N391" s="291"/>
      <c r="O391" s="291"/>
      <c r="P391" s="291"/>
      <c r="Q391" s="291"/>
      <c r="R391" s="291"/>
      <c r="S391" s="291"/>
      <c r="T391" s="292"/>
      <c r="AT391" s="293" t="s">
        <v>198</v>
      </c>
      <c r="AU391" s="293" t="s">
        <v>115</v>
      </c>
      <c r="AV391" s="15" t="s">
        <v>76</v>
      </c>
      <c r="AW391" s="15" t="s">
        <v>33</v>
      </c>
      <c r="AX391" s="15" t="s">
        <v>69</v>
      </c>
      <c r="AY391" s="293" t="s">
        <v>189</v>
      </c>
    </row>
    <row r="392" spans="2:51" s="12" customFormat="1" ht="13.5">
      <c r="B392" s="215"/>
      <c r="C392" s="216"/>
      <c r="D392" s="217" t="s">
        <v>198</v>
      </c>
      <c r="E392" s="218" t="s">
        <v>21</v>
      </c>
      <c r="F392" s="219" t="s">
        <v>2786</v>
      </c>
      <c r="G392" s="216"/>
      <c r="H392" s="220">
        <v>0.114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198</v>
      </c>
      <c r="AU392" s="226" t="s">
        <v>115</v>
      </c>
      <c r="AV392" s="12" t="s">
        <v>80</v>
      </c>
      <c r="AW392" s="12" t="s">
        <v>33</v>
      </c>
      <c r="AX392" s="12" t="s">
        <v>69</v>
      </c>
      <c r="AY392" s="226" t="s">
        <v>189</v>
      </c>
    </row>
    <row r="393" spans="2:51" s="13" customFormat="1" ht="13.5">
      <c r="B393" s="227"/>
      <c r="C393" s="228"/>
      <c r="D393" s="217" t="s">
        <v>198</v>
      </c>
      <c r="E393" s="242" t="s">
        <v>21</v>
      </c>
      <c r="F393" s="243" t="s">
        <v>200</v>
      </c>
      <c r="G393" s="228"/>
      <c r="H393" s="244">
        <v>0.114</v>
      </c>
      <c r="I393" s="233"/>
      <c r="J393" s="228"/>
      <c r="K393" s="228"/>
      <c r="L393" s="234"/>
      <c r="M393" s="235"/>
      <c r="N393" s="236"/>
      <c r="O393" s="236"/>
      <c r="P393" s="236"/>
      <c r="Q393" s="236"/>
      <c r="R393" s="236"/>
      <c r="S393" s="236"/>
      <c r="T393" s="237"/>
      <c r="AT393" s="238" t="s">
        <v>198</v>
      </c>
      <c r="AU393" s="238" t="s">
        <v>115</v>
      </c>
      <c r="AV393" s="13" t="s">
        <v>115</v>
      </c>
      <c r="AW393" s="13" t="s">
        <v>33</v>
      </c>
      <c r="AX393" s="13" t="s">
        <v>69</v>
      </c>
      <c r="AY393" s="238" t="s">
        <v>189</v>
      </c>
    </row>
    <row r="394" spans="2:51" s="15" customFormat="1" ht="13.5">
      <c r="B394" s="283"/>
      <c r="C394" s="284"/>
      <c r="D394" s="217" t="s">
        <v>198</v>
      </c>
      <c r="E394" s="285" t="s">
        <v>21</v>
      </c>
      <c r="F394" s="286" t="s">
        <v>2787</v>
      </c>
      <c r="G394" s="284"/>
      <c r="H394" s="287" t="s">
        <v>21</v>
      </c>
      <c r="I394" s="288"/>
      <c r="J394" s="284"/>
      <c r="K394" s="284"/>
      <c r="L394" s="289"/>
      <c r="M394" s="290"/>
      <c r="N394" s="291"/>
      <c r="O394" s="291"/>
      <c r="P394" s="291"/>
      <c r="Q394" s="291"/>
      <c r="R394" s="291"/>
      <c r="S394" s="291"/>
      <c r="T394" s="292"/>
      <c r="AT394" s="293" t="s">
        <v>198</v>
      </c>
      <c r="AU394" s="293" t="s">
        <v>115</v>
      </c>
      <c r="AV394" s="15" t="s">
        <v>76</v>
      </c>
      <c r="AW394" s="15" t="s">
        <v>33</v>
      </c>
      <c r="AX394" s="15" t="s">
        <v>69</v>
      </c>
      <c r="AY394" s="293" t="s">
        <v>189</v>
      </c>
    </row>
    <row r="395" spans="2:51" s="12" customFormat="1" ht="13.5">
      <c r="B395" s="215"/>
      <c r="C395" s="216"/>
      <c r="D395" s="217" t="s">
        <v>198</v>
      </c>
      <c r="E395" s="218" t="s">
        <v>21</v>
      </c>
      <c r="F395" s="219" t="s">
        <v>2788</v>
      </c>
      <c r="G395" s="216"/>
      <c r="H395" s="220">
        <v>1.623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198</v>
      </c>
      <c r="AU395" s="226" t="s">
        <v>115</v>
      </c>
      <c r="AV395" s="12" t="s">
        <v>80</v>
      </c>
      <c r="AW395" s="12" t="s">
        <v>33</v>
      </c>
      <c r="AX395" s="12" t="s">
        <v>69</v>
      </c>
      <c r="AY395" s="226" t="s">
        <v>189</v>
      </c>
    </row>
    <row r="396" spans="2:51" s="12" customFormat="1" ht="13.5">
      <c r="B396" s="215"/>
      <c r="C396" s="216"/>
      <c r="D396" s="217" t="s">
        <v>198</v>
      </c>
      <c r="E396" s="218" t="s">
        <v>21</v>
      </c>
      <c r="F396" s="219" t="s">
        <v>2789</v>
      </c>
      <c r="G396" s="216"/>
      <c r="H396" s="220">
        <v>1.673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198</v>
      </c>
      <c r="AU396" s="226" t="s">
        <v>115</v>
      </c>
      <c r="AV396" s="12" t="s">
        <v>80</v>
      </c>
      <c r="AW396" s="12" t="s">
        <v>33</v>
      </c>
      <c r="AX396" s="12" t="s">
        <v>69</v>
      </c>
      <c r="AY396" s="226" t="s">
        <v>189</v>
      </c>
    </row>
    <row r="397" spans="2:51" s="12" customFormat="1" ht="13.5">
      <c r="B397" s="215"/>
      <c r="C397" s="216"/>
      <c r="D397" s="217" t="s">
        <v>198</v>
      </c>
      <c r="E397" s="218" t="s">
        <v>21</v>
      </c>
      <c r="F397" s="219" t="s">
        <v>2790</v>
      </c>
      <c r="G397" s="216"/>
      <c r="H397" s="220">
        <v>0.797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198</v>
      </c>
      <c r="AU397" s="226" t="s">
        <v>115</v>
      </c>
      <c r="AV397" s="12" t="s">
        <v>80</v>
      </c>
      <c r="AW397" s="12" t="s">
        <v>33</v>
      </c>
      <c r="AX397" s="12" t="s">
        <v>69</v>
      </c>
      <c r="AY397" s="226" t="s">
        <v>189</v>
      </c>
    </row>
    <row r="398" spans="2:51" s="12" customFormat="1" ht="13.5">
      <c r="B398" s="215"/>
      <c r="C398" s="216"/>
      <c r="D398" s="217" t="s">
        <v>198</v>
      </c>
      <c r="E398" s="218" t="s">
        <v>21</v>
      </c>
      <c r="F398" s="219" t="s">
        <v>2791</v>
      </c>
      <c r="G398" s="216"/>
      <c r="H398" s="220">
        <v>0.871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198</v>
      </c>
      <c r="AU398" s="226" t="s">
        <v>115</v>
      </c>
      <c r="AV398" s="12" t="s">
        <v>80</v>
      </c>
      <c r="AW398" s="12" t="s">
        <v>33</v>
      </c>
      <c r="AX398" s="12" t="s">
        <v>69</v>
      </c>
      <c r="AY398" s="226" t="s">
        <v>189</v>
      </c>
    </row>
    <row r="399" spans="2:51" s="13" customFormat="1" ht="13.5">
      <c r="B399" s="227"/>
      <c r="C399" s="228"/>
      <c r="D399" s="217" t="s">
        <v>198</v>
      </c>
      <c r="E399" s="242" t="s">
        <v>21</v>
      </c>
      <c r="F399" s="243" t="s">
        <v>200</v>
      </c>
      <c r="G399" s="228"/>
      <c r="H399" s="244">
        <v>4.964</v>
      </c>
      <c r="I399" s="233"/>
      <c r="J399" s="228"/>
      <c r="K399" s="228"/>
      <c r="L399" s="234"/>
      <c r="M399" s="235"/>
      <c r="N399" s="236"/>
      <c r="O399" s="236"/>
      <c r="P399" s="236"/>
      <c r="Q399" s="236"/>
      <c r="R399" s="236"/>
      <c r="S399" s="236"/>
      <c r="T399" s="237"/>
      <c r="AT399" s="238" t="s">
        <v>198</v>
      </c>
      <c r="AU399" s="238" t="s">
        <v>115</v>
      </c>
      <c r="AV399" s="13" t="s">
        <v>115</v>
      </c>
      <c r="AW399" s="13" t="s">
        <v>33</v>
      </c>
      <c r="AX399" s="13" t="s">
        <v>69</v>
      </c>
      <c r="AY399" s="238" t="s">
        <v>189</v>
      </c>
    </row>
    <row r="400" spans="2:51" s="14" customFormat="1" ht="13.5">
      <c r="B400" s="245"/>
      <c r="C400" s="246"/>
      <c r="D400" s="229" t="s">
        <v>198</v>
      </c>
      <c r="E400" s="247" t="s">
        <v>21</v>
      </c>
      <c r="F400" s="248" t="s">
        <v>239</v>
      </c>
      <c r="G400" s="246"/>
      <c r="H400" s="249">
        <v>9.019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AT400" s="255" t="s">
        <v>198</v>
      </c>
      <c r="AU400" s="255" t="s">
        <v>115</v>
      </c>
      <c r="AV400" s="14" t="s">
        <v>196</v>
      </c>
      <c r="AW400" s="14" t="s">
        <v>33</v>
      </c>
      <c r="AX400" s="14" t="s">
        <v>76</v>
      </c>
      <c r="AY400" s="255" t="s">
        <v>189</v>
      </c>
    </row>
    <row r="401" spans="2:65" s="1" customFormat="1" ht="22.5" customHeight="1">
      <c r="B401" s="42"/>
      <c r="C401" s="256" t="s">
        <v>449</v>
      </c>
      <c r="D401" s="256" t="s">
        <v>293</v>
      </c>
      <c r="E401" s="257" t="s">
        <v>2792</v>
      </c>
      <c r="F401" s="258" t="s">
        <v>2793</v>
      </c>
      <c r="G401" s="259" t="s">
        <v>284</v>
      </c>
      <c r="H401" s="260">
        <v>1.766</v>
      </c>
      <c r="I401" s="261"/>
      <c r="J401" s="262">
        <f>ROUND(I401*H401,2)</f>
        <v>0</v>
      </c>
      <c r="K401" s="258" t="s">
        <v>21</v>
      </c>
      <c r="L401" s="263"/>
      <c r="M401" s="264" t="s">
        <v>21</v>
      </c>
      <c r="N401" s="265" t="s">
        <v>40</v>
      </c>
      <c r="O401" s="43"/>
      <c r="P401" s="212">
        <f>O401*H401</f>
        <v>0</v>
      </c>
      <c r="Q401" s="212">
        <v>1</v>
      </c>
      <c r="R401" s="212">
        <f>Q401*H401</f>
        <v>1.766</v>
      </c>
      <c r="S401" s="212">
        <v>0</v>
      </c>
      <c r="T401" s="213">
        <f>S401*H401</f>
        <v>0</v>
      </c>
      <c r="AR401" s="25" t="s">
        <v>228</v>
      </c>
      <c r="AT401" s="25" t="s">
        <v>293</v>
      </c>
      <c r="AU401" s="25" t="s">
        <v>115</v>
      </c>
      <c r="AY401" s="25" t="s">
        <v>189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25" t="s">
        <v>76</v>
      </c>
      <c r="BK401" s="214">
        <f>ROUND(I401*H401,2)</f>
        <v>0</v>
      </c>
      <c r="BL401" s="25" t="s">
        <v>196</v>
      </c>
      <c r="BM401" s="25" t="s">
        <v>2794</v>
      </c>
    </row>
    <row r="402" spans="2:51" s="15" customFormat="1" ht="13.5">
      <c r="B402" s="283"/>
      <c r="C402" s="284"/>
      <c r="D402" s="217" t="s">
        <v>198</v>
      </c>
      <c r="E402" s="285" t="s">
        <v>21</v>
      </c>
      <c r="F402" s="286" t="s">
        <v>2780</v>
      </c>
      <c r="G402" s="284"/>
      <c r="H402" s="287" t="s">
        <v>21</v>
      </c>
      <c r="I402" s="288"/>
      <c r="J402" s="284"/>
      <c r="K402" s="284"/>
      <c r="L402" s="289"/>
      <c r="M402" s="290"/>
      <c r="N402" s="291"/>
      <c r="O402" s="291"/>
      <c r="P402" s="291"/>
      <c r="Q402" s="291"/>
      <c r="R402" s="291"/>
      <c r="S402" s="291"/>
      <c r="T402" s="292"/>
      <c r="AT402" s="293" t="s">
        <v>198</v>
      </c>
      <c r="AU402" s="293" t="s">
        <v>115</v>
      </c>
      <c r="AV402" s="15" t="s">
        <v>76</v>
      </c>
      <c r="AW402" s="15" t="s">
        <v>33</v>
      </c>
      <c r="AX402" s="15" t="s">
        <v>69</v>
      </c>
      <c r="AY402" s="293" t="s">
        <v>189</v>
      </c>
    </row>
    <row r="403" spans="2:51" s="12" customFormat="1" ht="13.5">
      <c r="B403" s="215"/>
      <c r="C403" s="216"/>
      <c r="D403" s="217" t="s">
        <v>198</v>
      </c>
      <c r="E403" s="218" t="s">
        <v>21</v>
      </c>
      <c r="F403" s="219" t="s">
        <v>2783</v>
      </c>
      <c r="G403" s="216"/>
      <c r="H403" s="220">
        <v>0.578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198</v>
      </c>
      <c r="AU403" s="226" t="s">
        <v>115</v>
      </c>
      <c r="AV403" s="12" t="s">
        <v>80</v>
      </c>
      <c r="AW403" s="12" t="s">
        <v>33</v>
      </c>
      <c r="AX403" s="12" t="s">
        <v>69</v>
      </c>
      <c r="AY403" s="226" t="s">
        <v>189</v>
      </c>
    </row>
    <row r="404" spans="2:51" s="15" customFormat="1" ht="13.5">
      <c r="B404" s="283"/>
      <c r="C404" s="284"/>
      <c r="D404" s="217" t="s">
        <v>198</v>
      </c>
      <c r="E404" s="285" t="s">
        <v>21</v>
      </c>
      <c r="F404" s="286" t="s">
        <v>2785</v>
      </c>
      <c r="G404" s="284"/>
      <c r="H404" s="287" t="s">
        <v>21</v>
      </c>
      <c r="I404" s="288"/>
      <c r="J404" s="284"/>
      <c r="K404" s="284"/>
      <c r="L404" s="289"/>
      <c r="M404" s="290"/>
      <c r="N404" s="291"/>
      <c r="O404" s="291"/>
      <c r="P404" s="291"/>
      <c r="Q404" s="291"/>
      <c r="R404" s="291"/>
      <c r="S404" s="291"/>
      <c r="T404" s="292"/>
      <c r="AT404" s="293" t="s">
        <v>198</v>
      </c>
      <c r="AU404" s="293" t="s">
        <v>115</v>
      </c>
      <c r="AV404" s="15" t="s">
        <v>76</v>
      </c>
      <c r="AW404" s="15" t="s">
        <v>33</v>
      </c>
      <c r="AX404" s="15" t="s">
        <v>69</v>
      </c>
      <c r="AY404" s="293" t="s">
        <v>189</v>
      </c>
    </row>
    <row r="405" spans="2:51" s="12" customFormat="1" ht="13.5">
      <c r="B405" s="215"/>
      <c r="C405" s="216"/>
      <c r="D405" s="217" t="s">
        <v>198</v>
      </c>
      <c r="E405" s="218" t="s">
        <v>21</v>
      </c>
      <c r="F405" s="219" t="s">
        <v>2786</v>
      </c>
      <c r="G405" s="216"/>
      <c r="H405" s="220">
        <v>0.114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198</v>
      </c>
      <c r="AU405" s="226" t="s">
        <v>115</v>
      </c>
      <c r="AV405" s="12" t="s">
        <v>80</v>
      </c>
      <c r="AW405" s="12" t="s">
        <v>33</v>
      </c>
      <c r="AX405" s="12" t="s">
        <v>69</v>
      </c>
      <c r="AY405" s="226" t="s">
        <v>189</v>
      </c>
    </row>
    <row r="406" spans="2:51" s="15" customFormat="1" ht="13.5">
      <c r="B406" s="283"/>
      <c r="C406" s="284"/>
      <c r="D406" s="217" t="s">
        <v>198</v>
      </c>
      <c r="E406" s="285" t="s">
        <v>21</v>
      </c>
      <c r="F406" s="286" t="s">
        <v>2787</v>
      </c>
      <c r="G406" s="284"/>
      <c r="H406" s="287" t="s">
        <v>21</v>
      </c>
      <c r="I406" s="288"/>
      <c r="J406" s="284"/>
      <c r="K406" s="284"/>
      <c r="L406" s="289"/>
      <c r="M406" s="290"/>
      <c r="N406" s="291"/>
      <c r="O406" s="291"/>
      <c r="P406" s="291"/>
      <c r="Q406" s="291"/>
      <c r="R406" s="291"/>
      <c r="S406" s="291"/>
      <c r="T406" s="292"/>
      <c r="AT406" s="293" t="s">
        <v>198</v>
      </c>
      <c r="AU406" s="293" t="s">
        <v>115</v>
      </c>
      <c r="AV406" s="15" t="s">
        <v>76</v>
      </c>
      <c r="AW406" s="15" t="s">
        <v>33</v>
      </c>
      <c r="AX406" s="15" t="s">
        <v>69</v>
      </c>
      <c r="AY406" s="293" t="s">
        <v>189</v>
      </c>
    </row>
    <row r="407" spans="2:51" s="12" customFormat="1" ht="13.5">
      <c r="B407" s="215"/>
      <c r="C407" s="216"/>
      <c r="D407" s="217" t="s">
        <v>198</v>
      </c>
      <c r="E407" s="218" t="s">
        <v>21</v>
      </c>
      <c r="F407" s="219" t="s">
        <v>2791</v>
      </c>
      <c r="G407" s="216"/>
      <c r="H407" s="220">
        <v>0.871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198</v>
      </c>
      <c r="AU407" s="226" t="s">
        <v>115</v>
      </c>
      <c r="AV407" s="12" t="s">
        <v>80</v>
      </c>
      <c r="AW407" s="12" t="s">
        <v>33</v>
      </c>
      <c r="AX407" s="12" t="s">
        <v>69</v>
      </c>
      <c r="AY407" s="226" t="s">
        <v>189</v>
      </c>
    </row>
    <row r="408" spans="2:51" s="13" customFormat="1" ht="13.5">
      <c r="B408" s="227"/>
      <c r="C408" s="228"/>
      <c r="D408" s="217" t="s">
        <v>198</v>
      </c>
      <c r="E408" s="242" t="s">
        <v>21</v>
      </c>
      <c r="F408" s="243" t="s">
        <v>200</v>
      </c>
      <c r="G408" s="228"/>
      <c r="H408" s="244">
        <v>1.563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7"/>
      <c r="AT408" s="238" t="s">
        <v>198</v>
      </c>
      <c r="AU408" s="238" t="s">
        <v>115</v>
      </c>
      <c r="AV408" s="13" t="s">
        <v>115</v>
      </c>
      <c r="AW408" s="13" t="s">
        <v>33</v>
      </c>
      <c r="AX408" s="13" t="s">
        <v>69</v>
      </c>
      <c r="AY408" s="238" t="s">
        <v>189</v>
      </c>
    </row>
    <row r="409" spans="2:51" s="12" customFormat="1" ht="13.5">
      <c r="B409" s="215"/>
      <c r="C409" s="216"/>
      <c r="D409" s="229" t="s">
        <v>198</v>
      </c>
      <c r="E409" s="239" t="s">
        <v>21</v>
      </c>
      <c r="F409" s="240" t="s">
        <v>2795</v>
      </c>
      <c r="G409" s="216"/>
      <c r="H409" s="241">
        <v>1.766</v>
      </c>
      <c r="I409" s="221"/>
      <c r="J409" s="216"/>
      <c r="K409" s="216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198</v>
      </c>
      <c r="AU409" s="226" t="s">
        <v>115</v>
      </c>
      <c r="AV409" s="12" t="s">
        <v>80</v>
      </c>
      <c r="AW409" s="12" t="s">
        <v>33</v>
      </c>
      <c r="AX409" s="12" t="s">
        <v>76</v>
      </c>
      <c r="AY409" s="226" t="s">
        <v>189</v>
      </c>
    </row>
    <row r="410" spans="2:65" s="1" customFormat="1" ht="22.5" customHeight="1">
      <c r="B410" s="42"/>
      <c r="C410" s="256" t="s">
        <v>453</v>
      </c>
      <c r="D410" s="256" t="s">
        <v>293</v>
      </c>
      <c r="E410" s="257" t="s">
        <v>2796</v>
      </c>
      <c r="F410" s="258" t="s">
        <v>2797</v>
      </c>
      <c r="G410" s="259" t="s">
        <v>284</v>
      </c>
      <c r="H410" s="260">
        <v>0.666</v>
      </c>
      <c r="I410" s="261"/>
      <c r="J410" s="262">
        <f>ROUND(I410*H410,2)</f>
        <v>0</v>
      </c>
      <c r="K410" s="258" t="s">
        <v>195</v>
      </c>
      <c r="L410" s="263"/>
      <c r="M410" s="264" t="s">
        <v>21</v>
      </c>
      <c r="N410" s="265" t="s">
        <v>40</v>
      </c>
      <c r="O410" s="43"/>
      <c r="P410" s="212">
        <f>O410*H410</f>
        <v>0</v>
      </c>
      <c r="Q410" s="212">
        <v>1</v>
      </c>
      <c r="R410" s="212">
        <f>Q410*H410</f>
        <v>0.666</v>
      </c>
      <c r="S410" s="212">
        <v>0</v>
      </c>
      <c r="T410" s="213">
        <f>S410*H410</f>
        <v>0</v>
      </c>
      <c r="AR410" s="25" t="s">
        <v>228</v>
      </c>
      <c r="AT410" s="25" t="s">
        <v>293</v>
      </c>
      <c r="AU410" s="25" t="s">
        <v>115</v>
      </c>
      <c r="AY410" s="25" t="s">
        <v>189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25" t="s">
        <v>76</v>
      </c>
      <c r="BK410" s="214">
        <f>ROUND(I410*H410,2)</f>
        <v>0</v>
      </c>
      <c r="BL410" s="25" t="s">
        <v>196</v>
      </c>
      <c r="BM410" s="25" t="s">
        <v>2798</v>
      </c>
    </row>
    <row r="411" spans="2:51" s="15" customFormat="1" ht="13.5">
      <c r="B411" s="283"/>
      <c r="C411" s="284"/>
      <c r="D411" s="217" t="s">
        <v>198</v>
      </c>
      <c r="E411" s="285" t="s">
        <v>21</v>
      </c>
      <c r="F411" s="286" t="s">
        <v>2780</v>
      </c>
      <c r="G411" s="284"/>
      <c r="H411" s="287" t="s">
        <v>21</v>
      </c>
      <c r="I411" s="288"/>
      <c r="J411" s="284"/>
      <c r="K411" s="284"/>
      <c r="L411" s="289"/>
      <c r="M411" s="290"/>
      <c r="N411" s="291"/>
      <c r="O411" s="291"/>
      <c r="P411" s="291"/>
      <c r="Q411" s="291"/>
      <c r="R411" s="291"/>
      <c r="S411" s="291"/>
      <c r="T411" s="292"/>
      <c r="AT411" s="293" t="s">
        <v>198</v>
      </c>
      <c r="AU411" s="293" t="s">
        <v>115</v>
      </c>
      <c r="AV411" s="15" t="s">
        <v>76</v>
      </c>
      <c r="AW411" s="15" t="s">
        <v>33</v>
      </c>
      <c r="AX411" s="15" t="s">
        <v>69</v>
      </c>
      <c r="AY411" s="293" t="s">
        <v>189</v>
      </c>
    </row>
    <row r="412" spans="2:51" s="12" customFormat="1" ht="13.5">
      <c r="B412" s="215"/>
      <c r="C412" s="216"/>
      <c r="D412" s="217" t="s">
        <v>198</v>
      </c>
      <c r="E412" s="218" t="s">
        <v>21</v>
      </c>
      <c r="F412" s="219" t="s">
        <v>2784</v>
      </c>
      <c r="G412" s="216"/>
      <c r="H412" s="220">
        <v>0.589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198</v>
      </c>
      <c r="AU412" s="226" t="s">
        <v>115</v>
      </c>
      <c r="AV412" s="12" t="s">
        <v>80</v>
      </c>
      <c r="AW412" s="12" t="s">
        <v>33</v>
      </c>
      <c r="AX412" s="12" t="s">
        <v>69</v>
      </c>
      <c r="AY412" s="226" t="s">
        <v>189</v>
      </c>
    </row>
    <row r="413" spans="2:51" s="13" customFormat="1" ht="13.5">
      <c r="B413" s="227"/>
      <c r="C413" s="228"/>
      <c r="D413" s="217" t="s">
        <v>198</v>
      </c>
      <c r="E413" s="242" t="s">
        <v>21</v>
      </c>
      <c r="F413" s="243" t="s">
        <v>200</v>
      </c>
      <c r="G413" s="228"/>
      <c r="H413" s="244">
        <v>0.589</v>
      </c>
      <c r="I413" s="233"/>
      <c r="J413" s="228"/>
      <c r="K413" s="228"/>
      <c r="L413" s="234"/>
      <c r="M413" s="235"/>
      <c r="N413" s="236"/>
      <c r="O413" s="236"/>
      <c r="P413" s="236"/>
      <c r="Q413" s="236"/>
      <c r="R413" s="236"/>
      <c r="S413" s="236"/>
      <c r="T413" s="237"/>
      <c r="AT413" s="238" t="s">
        <v>198</v>
      </c>
      <c r="AU413" s="238" t="s">
        <v>115</v>
      </c>
      <c r="AV413" s="13" t="s">
        <v>115</v>
      </c>
      <c r="AW413" s="13" t="s">
        <v>33</v>
      </c>
      <c r="AX413" s="13" t="s">
        <v>69</v>
      </c>
      <c r="AY413" s="238" t="s">
        <v>189</v>
      </c>
    </row>
    <row r="414" spans="2:51" s="12" customFormat="1" ht="13.5">
      <c r="B414" s="215"/>
      <c r="C414" s="216"/>
      <c r="D414" s="229" t="s">
        <v>198</v>
      </c>
      <c r="E414" s="239" t="s">
        <v>21</v>
      </c>
      <c r="F414" s="240" t="s">
        <v>2799</v>
      </c>
      <c r="G414" s="216"/>
      <c r="H414" s="241">
        <v>0.666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198</v>
      </c>
      <c r="AU414" s="226" t="s">
        <v>115</v>
      </c>
      <c r="AV414" s="12" t="s">
        <v>80</v>
      </c>
      <c r="AW414" s="12" t="s">
        <v>33</v>
      </c>
      <c r="AX414" s="12" t="s">
        <v>76</v>
      </c>
      <c r="AY414" s="226" t="s">
        <v>189</v>
      </c>
    </row>
    <row r="415" spans="2:65" s="1" customFormat="1" ht="22.5" customHeight="1">
      <c r="B415" s="42"/>
      <c r="C415" s="256" t="s">
        <v>457</v>
      </c>
      <c r="D415" s="256" t="s">
        <v>293</v>
      </c>
      <c r="E415" s="257" t="s">
        <v>2800</v>
      </c>
      <c r="F415" s="258" t="s">
        <v>2801</v>
      </c>
      <c r="G415" s="259" t="s">
        <v>284</v>
      </c>
      <c r="H415" s="260">
        <v>7.76</v>
      </c>
      <c r="I415" s="261"/>
      <c r="J415" s="262">
        <f>ROUND(I415*H415,2)</f>
        <v>0</v>
      </c>
      <c r="K415" s="258" t="s">
        <v>21</v>
      </c>
      <c r="L415" s="263"/>
      <c r="M415" s="264" t="s">
        <v>21</v>
      </c>
      <c r="N415" s="265" t="s">
        <v>40</v>
      </c>
      <c r="O415" s="43"/>
      <c r="P415" s="212">
        <f>O415*H415</f>
        <v>0</v>
      </c>
      <c r="Q415" s="212">
        <v>1</v>
      </c>
      <c r="R415" s="212">
        <f>Q415*H415</f>
        <v>7.76</v>
      </c>
      <c r="S415" s="212">
        <v>0</v>
      </c>
      <c r="T415" s="213">
        <f>S415*H415</f>
        <v>0</v>
      </c>
      <c r="AR415" s="25" t="s">
        <v>228</v>
      </c>
      <c r="AT415" s="25" t="s">
        <v>293</v>
      </c>
      <c r="AU415" s="25" t="s">
        <v>115</v>
      </c>
      <c r="AY415" s="25" t="s">
        <v>189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25" t="s">
        <v>76</v>
      </c>
      <c r="BK415" s="214">
        <f>ROUND(I415*H415,2)</f>
        <v>0</v>
      </c>
      <c r="BL415" s="25" t="s">
        <v>196</v>
      </c>
      <c r="BM415" s="25" t="s">
        <v>2802</v>
      </c>
    </row>
    <row r="416" spans="2:51" s="15" customFormat="1" ht="13.5">
      <c r="B416" s="283"/>
      <c r="C416" s="284"/>
      <c r="D416" s="217" t="s">
        <v>198</v>
      </c>
      <c r="E416" s="285" t="s">
        <v>21</v>
      </c>
      <c r="F416" s="286" t="s">
        <v>2780</v>
      </c>
      <c r="G416" s="284"/>
      <c r="H416" s="287" t="s">
        <v>21</v>
      </c>
      <c r="I416" s="288"/>
      <c r="J416" s="284"/>
      <c r="K416" s="284"/>
      <c r="L416" s="289"/>
      <c r="M416" s="290"/>
      <c r="N416" s="291"/>
      <c r="O416" s="291"/>
      <c r="P416" s="291"/>
      <c r="Q416" s="291"/>
      <c r="R416" s="291"/>
      <c r="S416" s="291"/>
      <c r="T416" s="292"/>
      <c r="AT416" s="293" t="s">
        <v>198</v>
      </c>
      <c r="AU416" s="293" t="s">
        <v>115</v>
      </c>
      <c r="AV416" s="15" t="s">
        <v>76</v>
      </c>
      <c r="AW416" s="15" t="s">
        <v>33</v>
      </c>
      <c r="AX416" s="15" t="s">
        <v>69</v>
      </c>
      <c r="AY416" s="293" t="s">
        <v>189</v>
      </c>
    </row>
    <row r="417" spans="2:51" s="12" customFormat="1" ht="13.5">
      <c r="B417" s="215"/>
      <c r="C417" s="216"/>
      <c r="D417" s="217" t="s">
        <v>198</v>
      </c>
      <c r="E417" s="218" t="s">
        <v>21</v>
      </c>
      <c r="F417" s="219" t="s">
        <v>2781</v>
      </c>
      <c r="G417" s="216"/>
      <c r="H417" s="220">
        <v>1.151</v>
      </c>
      <c r="I417" s="221"/>
      <c r="J417" s="216"/>
      <c r="K417" s="216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198</v>
      </c>
      <c r="AU417" s="226" t="s">
        <v>115</v>
      </c>
      <c r="AV417" s="12" t="s">
        <v>80</v>
      </c>
      <c r="AW417" s="12" t="s">
        <v>33</v>
      </c>
      <c r="AX417" s="12" t="s">
        <v>69</v>
      </c>
      <c r="AY417" s="226" t="s">
        <v>189</v>
      </c>
    </row>
    <row r="418" spans="2:51" s="12" customFormat="1" ht="13.5">
      <c r="B418" s="215"/>
      <c r="C418" s="216"/>
      <c r="D418" s="217" t="s">
        <v>198</v>
      </c>
      <c r="E418" s="218" t="s">
        <v>21</v>
      </c>
      <c r="F418" s="219" t="s">
        <v>2782</v>
      </c>
      <c r="G418" s="216"/>
      <c r="H418" s="220">
        <v>1.623</v>
      </c>
      <c r="I418" s="221"/>
      <c r="J418" s="216"/>
      <c r="K418" s="216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198</v>
      </c>
      <c r="AU418" s="226" t="s">
        <v>115</v>
      </c>
      <c r="AV418" s="12" t="s">
        <v>80</v>
      </c>
      <c r="AW418" s="12" t="s">
        <v>33</v>
      </c>
      <c r="AX418" s="12" t="s">
        <v>69</v>
      </c>
      <c r="AY418" s="226" t="s">
        <v>189</v>
      </c>
    </row>
    <row r="419" spans="2:51" s="13" customFormat="1" ht="13.5">
      <c r="B419" s="227"/>
      <c r="C419" s="228"/>
      <c r="D419" s="217" t="s">
        <v>198</v>
      </c>
      <c r="E419" s="242" t="s">
        <v>21</v>
      </c>
      <c r="F419" s="243" t="s">
        <v>200</v>
      </c>
      <c r="G419" s="228"/>
      <c r="H419" s="244">
        <v>2.774</v>
      </c>
      <c r="I419" s="233"/>
      <c r="J419" s="228"/>
      <c r="K419" s="228"/>
      <c r="L419" s="234"/>
      <c r="M419" s="235"/>
      <c r="N419" s="236"/>
      <c r="O419" s="236"/>
      <c r="P419" s="236"/>
      <c r="Q419" s="236"/>
      <c r="R419" s="236"/>
      <c r="S419" s="236"/>
      <c r="T419" s="237"/>
      <c r="AT419" s="238" t="s">
        <v>198</v>
      </c>
      <c r="AU419" s="238" t="s">
        <v>115</v>
      </c>
      <c r="AV419" s="13" t="s">
        <v>115</v>
      </c>
      <c r="AW419" s="13" t="s">
        <v>33</v>
      </c>
      <c r="AX419" s="13" t="s">
        <v>69</v>
      </c>
      <c r="AY419" s="238" t="s">
        <v>189</v>
      </c>
    </row>
    <row r="420" spans="2:51" s="15" customFormat="1" ht="13.5">
      <c r="B420" s="283"/>
      <c r="C420" s="284"/>
      <c r="D420" s="217" t="s">
        <v>198</v>
      </c>
      <c r="E420" s="285" t="s">
        <v>21</v>
      </c>
      <c r="F420" s="286" t="s">
        <v>2787</v>
      </c>
      <c r="G420" s="284"/>
      <c r="H420" s="287" t="s">
        <v>21</v>
      </c>
      <c r="I420" s="288"/>
      <c r="J420" s="284"/>
      <c r="K420" s="284"/>
      <c r="L420" s="289"/>
      <c r="M420" s="290"/>
      <c r="N420" s="291"/>
      <c r="O420" s="291"/>
      <c r="P420" s="291"/>
      <c r="Q420" s="291"/>
      <c r="R420" s="291"/>
      <c r="S420" s="291"/>
      <c r="T420" s="292"/>
      <c r="AT420" s="293" t="s">
        <v>198</v>
      </c>
      <c r="AU420" s="293" t="s">
        <v>115</v>
      </c>
      <c r="AV420" s="15" t="s">
        <v>76</v>
      </c>
      <c r="AW420" s="15" t="s">
        <v>33</v>
      </c>
      <c r="AX420" s="15" t="s">
        <v>69</v>
      </c>
      <c r="AY420" s="293" t="s">
        <v>189</v>
      </c>
    </row>
    <row r="421" spans="2:51" s="12" customFormat="1" ht="13.5">
      <c r="B421" s="215"/>
      <c r="C421" s="216"/>
      <c r="D421" s="217" t="s">
        <v>198</v>
      </c>
      <c r="E421" s="218" t="s">
        <v>21</v>
      </c>
      <c r="F421" s="219" t="s">
        <v>2788</v>
      </c>
      <c r="G421" s="216"/>
      <c r="H421" s="220">
        <v>1.623</v>
      </c>
      <c r="I421" s="221"/>
      <c r="J421" s="216"/>
      <c r="K421" s="216"/>
      <c r="L421" s="222"/>
      <c r="M421" s="223"/>
      <c r="N421" s="224"/>
      <c r="O421" s="224"/>
      <c r="P421" s="224"/>
      <c r="Q421" s="224"/>
      <c r="R421" s="224"/>
      <c r="S421" s="224"/>
      <c r="T421" s="225"/>
      <c r="AT421" s="226" t="s">
        <v>198</v>
      </c>
      <c r="AU421" s="226" t="s">
        <v>115</v>
      </c>
      <c r="AV421" s="12" t="s">
        <v>80</v>
      </c>
      <c r="AW421" s="12" t="s">
        <v>33</v>
      </c>
      <c r="AX421" s="12" t="s">
        <v>69</v>
      </c>
      <c r="AY421" s="226" t="s">
        <v>189</v>
      </c>
    </row>
    <row r="422" spans="2:51" s="12" customFormat="1" ht="13.5">
      <c r="B422" s="215"/>
      <c r="C422" s="216"/>
      <c r="D422" s="217" t="s">
        <v>198</v>
      </c>
      <c r="E422" s="218" t="s">
        <v>21</v>
      </c>
      <c r="F422" s="219" t="s">
        <v>2789</v>
      </c>
      <c r="G422" s="216"/>
      <c r="H422" s="220">
        <v>1.673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198</v>
      </c>
      <c r="AU422" s="226" t="s">
        <v>115</v>
      </c>
      <c r="AV422" s="12" t="s">
        <v>80</v>
      </c>
      <c r="AW422" s="12" t="s">
        <v>33</v>
      </c>
      <c r="AX422" s="12" t="s">
        <v>69</v>
      </c>
      <c r="AY422" s="226" t="s">
        <v>189</v>
      </c>
    </row>
    <row r="423" spans="2:51" s="12" customFormat="1" ht="13.5">
      <c r="B423" s="215"/>
      <c r="C423" s="216"/>
      <c r="D423" s="217" t="s">
        <v>198</v>
      </c>
      <c r="E423" s="218" t="s">
        <v>21</v>
      </c>
      <c r="F423" s="219" t="s">
        <v>2790</v>
      </c>
      <c r="G423" s="216"/>
      <c r="H423" s="220">
        <v>0.797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198</v>
      </c>
      <c r="AU423" s="226" t="s">
        <v>115</v>
      </c>
      <c r="AV423" s="12" t="s">
        <v>80</v>
      </c>
      <c r="AW423" s="12" t="s">
        <v>33</v>
      </c>
      <c r="AX423" s="12" t="s">
        <v>69</v>
      </c>
      <c r="AY423" s="226" t="s">
        <v>189</v>
      </c>
    </row>
    <row r="424" spans="2:51" s="13" customFormat="1" ht="13.5">
      <c r="B424" s="227"/>
      <c r="C424" s="228"/>
      <c r="D424" s="217" t="s">
        <v>198</v>
      </c>
      <c r="E424" s="242" t="s">
        <v>21</v>
      </c>
      <c r="F424" s="243" t="s">
        <v>200</v>
      </c>
      <c r="G424" s="228"/>
      <c r="H424" s="244">
        <v>4.093</v>
      </c>
      <c r="I424" s="233"/>
      <c r="J424" s="228"/>
      <c r="K424" s="228"/>
      <c r="L424" s="234"/>
      <c r="M424" s="235"/>
      <c r="N424" s="236"/>
      <c r="O424" s="236"/>
      <c r="P424" s="236"/>
      <c r="Q424" s="236"/>
      <c r="R424" s="236"/>
      <c r="S424" s="236"/>
      <c r="T424" s="237"/>
      <c r="AT424" s="238" t="s">
        <v>198</v>
      </c>
      <c r="AU424" s="238" t="s">
        <v>115</v>
      </c>
      <c r="AV424" s="13" t="s">
        <v>115</v>
      </c>
      <c r="AW424" s="13" t="s">
        <v>33</v>
      </c>
      <c r="AX424" s="13" t="s">
        <v>69</v>
      </c>
      <c r="AY424" s="238" t="s">
        <v>189</v>
      </c>
    </row>
    <row r="425" spans="2:51" s="14" customFormat="1" ht="13.5">
      <c r="B425" s="245"/>
      <c r="C425" s="246"/>
      <c r="D425" s="217" t="s">
        <v>198</v>
      </c>
      <c r="E425" s="280" t="s">
        <v>21</v>
      </c>
      <c r="F425" s="281" t="s">
        <v>239</v>
      </c>
      <c r="G425" s="246"/>
      <c r="H425" s="282">
        <v>6.867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AT425" s="255" t="s">
        <v>198</v>
      </c>
      <c r="AU425" s="255" t="s">
        <v>115</v>
      </c>
      <c r="AV425" s="14" t="s">
        <v>196</v>
      </c>
      <c r="AW425" s="14" t="s">
        <v>33</v>
      </c>
      <c r="AX425" s="14" t="s">
        <v>69</v>
      </c>
      <c r="AY425" s="255" t="s">
        <v>189</v>
      </c>
    </row>
    <row r="426" spans="2:51" s="12" customFormat="1" ht="13.5">
      <c r="B426" s="215"/>
      <c r="C426" s="216"/>
      <c r="D426" s="229" t="s">
        <v>198</v>
      </c>
      <c r="E426" s="239" t="s">
        <v>21</v>
      </c>
      <c r="F426" s="240" t="s">
        <v>2803</v>
      </c>
      <c r="G426" s="216"/>
      <c r="H426" s="241">
        <v>7.76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198</v>
      </c>
      <c r="AU426" s="226" t="s">
        <v>115</v>
      </c>
      <c r="AV426" s="12" t="s">
        <v>80</v>
      </c>
      <c r="AW426" s="12" t="s">
        <v>33</v>
      </c>
      <c r="AX426" s="12" t="s">
        <v>76</v>
      </c>
      <c r="AY426" s="226" t="s">
        <v>189</v>
      </c>
    </row>
    <row r="427" spans="2:65" s="1" customFormat="1" ht="31.5" customHeight="1">
      <c r="B427" s="42"/>
      <c r="C427" s="203" t="s">
        <v>461</v>
      </c>
      <c r="D427" s="203" t="s">
        <v>191</v>
      </c>
      <c r="E427" s="204" t="s">
        <v>2804</v>
      </c>
      <c r="F427" s="205" t="s">
        <v>2805</v>
      </c>
      <c r="G427" s="206" t="s">
        <v>431</v>
      </c>
      <c r="H427" s="207">
        <v>28</v>
      </c>
      <c r="I427" s="208"/>
      <c r="J427" s="209">
        <f>ROUND(I427*H427,2)</f>
        <v>0</v>
      </c>
      <c r="K427" s="205" t="s">
        <v>195</v>
      </c>
      <c r="L427" s="62"/>
      <c r="M427" s="210" t="s">
        <v>21</v>
      </c>
      <c r="N427" s="211" t="s">
        <v>40</v>
      </c>
      <c r="O427" s="43"/>
      <c r="P427" s="212">
        <f>O427*H427</f>
        <v>0</v>
      </c>
      <c r="Q427" s="212">
        <v>6E-05</v>
      </c>
      <c r="R427" s="212">
        <f>Q427*H427</f>
        <v>0.00168</v>
      </c>
      <c r="S427" s="212">
        <v>0</v>
      </c>
      <c r="T427" s="213">
        <f>S427*H427</f>
        <v>0</v>
      </c>
      <c r="AR427" s="25" t="s">
        <v>196</v>
      </c>
      <c r="AT427" s="25" t="s">
        <v>191</v>
      </c>
      <c r="AU427" s="25" t="s">
        <v>115</v>
      </c>
      <c r="AY427" s="25" t="s">
        <v>189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25" t="s">
        <v>76</v>
      </c>
      <c r="BK427" s="214">
        <f>ROUND(I427*H427,2)</f>
        <v>0</v>
      </c>
      <c r="BL427" s="25" t="s">
        <v>196</v>
      </c>
      <c r="BM427" s="25" t="s">
        <v>2806</v>
      </c>
    </row>
    <row r="428" spans="2:51" s="12" customFormat="1" ht="13.5">
      <c r="B428" s="215"/>
      <c r="C428" s="216"/>
      <c r="D428" s="217" t="s">
        <v>198</v>
      </c>
      <c r="E428" s="218" t="s">
        <v>21</v>
      </c>
      <c r="F428" s="219" t="s">
        <v>2807</v>
      </c>
      <c r="G428" s="216"/>
      <c r="H428" s="220">
        <v>12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198</v>
      </c>
      <c r="AU428" s="226" t="s">
        <v>115</v>
      </c>
      <c r="AV428" s="12" t="s">
        <v>80</v>
      </c>
      <c r="AW428" s="12" t="s">
        <v>33</v>
      </c>
      <c r="AX428" s="12" t="s">
        <v>69</v>
      </c>
      <c r="AY428" s="226" t="s">
        <v>189</v>
      </c>
    </row>
    <row r="429" spans="2:51" s="12" customFormat="1" ht="13.5">
      <c r="B429" s="215"/>
      <c r="C429" s="216"/>
      <c r="D429" s="217" t="s">
        <v>198</v>
      </c>
      <c r="E429" s="218" t="s">
        <v>21</v>
      </c>
      <c r="F429" s="219" t="s">
        <v>2808</v>
      </c>
      <c r="G429" s="216"/>
      <c r="H429" s="220">
        <v>16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198</v>
      </c>
      <c r="AU429" s="226" t="s">
        <v>115</v>
      </c>
      <c r="AV429" s="12" t="s">
        <v>80</v>
      </c>
      <c r="AW429" s="12" t="s">
        <v>33</v>
      </c>
      <c r="AX429" s="12" t="s">
        <v>69</v>
      </c>
      <c r="AY429" s="226" t="s">
        <v>189</v>
      </c>
    </row>
    <row r="430" spans="2:51" s="13" customFormat="1" ht="13.5">
      <c r="B430" s="227"/>
      <c r="C430" s="228"/>
      <c r="D430" s="229" t="s">
        <v>198</v>
      </c>
      <c r="E430" s="230" t="s">
        <v>21</v>
      </c>
      <c r="F430" s="231" t="s">
        <v>200</v>
      </c>
      <c r="G430" s="228"/>
      <c r="H430" s="232">
        <v>28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7"/>
      <c r="AT430" s="238" t="s">
        <v>198</v>
      </c>
      <c r="AU430" s="238" t="s">
        <v>115</v>
      </c>
      <c r="AV430" s="13" t="s">
        <v>115</v>
      </c>
      <c r="AW430" s="13" t="s">
        <v>33</v>
      </c>
      <c r="AX430" s="13" t="s">
        <v>76</v>
      </c>
      <c r="AY430" s="238" t="s">
        <v>189</v>
      </c>
    </row>
    <row r="431" spans="2:65" s="1" customFormat="1" ht="22.5" customHeight="1">
      <c r="B431" s="42"/>
      <c r="C431" s="203" t="s">
        <v>465</v>
      </c>
      <c r="D431" s="203" t="s">
        <v>191</v>
      </c>
      <c r="E431" s="204" t="s">
        <v>2809</v>
      </c>
      <c r="F431" s="205" t="s">
        <v>2810</v>
      </c>
      <c r="G431" s="206" t="s">
        <v>431</v>
      </c>
      <c r="H431" s="207">
        <v>4</v>
      </c>
      <c r="I431" s="208"/>
      <c r="J431" s="209">
        <f>ROUND(I431*H431,2)</f>
        <v>0</v>
      </c>
      <c r="K431" s="205" t="s">
        <v>195</v>
      </c>
      <c r="L431" s="62"/>
      <c r="M431" s="210" t="s">
        <v>21</v>
      </c>
      <c r="N431" s="211" t="s">
        <v>40</v>
      </c>
      <c r="O431" s="43"/>
      <c r="P431" s="212">
        <f>O431*H431</f>
        <v>0</v>
      </c>
      <c r="Q431" s="212">
        <v>4E-05</v>
      </c>
      <c r="R431" s="212">
        <f>Q431*H431</f>
        <v>0.00016</v>
      </c>
      <c r="S431" s="212">
        <v>0</v>
      </c>
      <c r="T431" s="213">
        <f>S431*H431</f>
        <v>0</v>
      </c>
      <c r="AR431" s="25" t="s">
        <v>196</v>
      </c>
      <c r="AT431" s="25" t="s">
        <v>191</v>
      </c>
      <c r="AU431" s="25" t="s">
        <v>115</v>
      </c>
      <c r="AY431" s="25" t="s">
        <v>189</v>
      </c>
      <c r="BE431" s="214">
        <f>IF(N431="základní",J431,0)</f>
        <v>0</v>
      </c>
      <c r="BF431" s="214">
        <f>IF(N431="snížená",J431,0)</f>
        <v>0</v>
      </c>
      <c r="BG431" s="214">
        <f>IF(N431="zákl. přenesená",J431,0)</f>
        <v>0</v>
      </c>
      <c r="BH431" s="214">
        <f>IF(N431="sníž. přenesená",J431,0)</f>
        <v>0</v>
      </c>
      <c r="BI431" s="214">
        <f>IF(N431="nulová",J431,0)</f>
        <v>0</v>
      </c>
      <c r="BJ431" s="25" t="s">
        <v>76</v>
      </c>
      <c r="BK431" s="214">
        <f>ROUND(I431*H431,2)</f>
        <v>0</v>
      </c>
      <c r="BL431" s="25" t="s">
        <v>196</v>
      </c>
      <c r="BM431" s="25" t="s">
        <v>2811</v>
      </c>
    </row>
    <row r="432" spans="2:51" s="12" customFormat="1" ht="13.5">
      <c r="B432" s="215"/>
      <c r="C432" s="216"/>
      <c r="D432" s="217" t="s">
        <v>198</v>
      </c>
      <c r="E432" s="218" t="s">
        <v>21</v>
      </c>
      <c r="F432" s="219" t="s">
        <v>2812</v>
      </c>
      <c r="G432" s="216"/>
      <c r="H432" s="220">
        <v>4</v>
      </c>
      <c r="I432" s="221"/>
      <c r="J432" s="216"/>
      <c r="K432" s="216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198</v>
      </c>
      <c r="AU432" s="226" t="s">
        <v>115</v>
      </c>
      <c r="AV432" s="12" t="s">
        <v>80</v>
      </c>
      <c r="AW432" s="12" t="s">
        <v>33</v>
      </c>
      <c r="AX432" s="12" t="s">
        <v>69</v>
      </c>
      <c r="AY432" s="226" t="s">
        <v>189</v>
      </c>
    </row>
    <row r="433" spans="2:51" s="13" customFormat="1" ht="13.5">
      <c r="B433" s="227"/>
      <c r="C433" s="228"/>
      <c r="D433" s="217" t="s">
        <v>198</v>
      </c>
      <c r="E433" s="242" t="s">
        <v>21</v>
      </c>
      <c r="F433" s="243" t="s">
        <v>200</v>
      </c>
      <c r="G433" s="228"/>
      <c r="H433" s="244">
        <v>4</v>
      </c>
      <c r="I433" s="233"/>
      <c r="J433" s="228"/>
      <c r="K433" s="228"/>
      <c r="L433" s="234"/>
      <c r="M433" s="235"/>
      <c r="N433" s="236"/>
      <c r="O433" s="236"/>
      <c r="P433" s="236"/>
      <c r="Q433" s="236"/>
      <c r="R433" s="236"/>
      <c r="S433" s="236"/>
      <c r="T433" s="237"/>
      <c r="AT433" s="238" t="s">
        <v>198</v>
      </c>
      <c r="AU433" s="238" t="s">
        <v>115</v>
      </c>
      <c r="AV433" s="13" t="s">
        <v>115</v>
      </c>
      <c r="AW433" s="13" t="s">
        <v>33</v>
      </c>
      <c r="AX433" s="13" t="s">
        <v>76</v>
      </c>
      <c r="AY433" s="238" t="s">
        <v>189</v>
      </c>
    </row>
    <row r="434" spans="2:63" s="11" customFormat="1" ht="29.85" customHeight="1">
      <c r="B434" s="186"/>
      <c r="C434" s="187"/>
      <c r="D434" s="200" t="s">
        <v>68</v>
      </c>
      <c r="E434" s="201" t="s">
        <v>569</v>
      </c>
      <c r="F434" s="201" t="s">
        <v>570</v>
      </c>
      <c r="G434" s="187"/>
      <c r="H434" s="187"/>
      <c r="I434" s="190"/>
      <c r="J434" s="202">
        <f>BK434</f>
        <v>0</v>
      </c>
      <c r="K434" s="187"/>
      <c r="L434" s="192"/>
      <c r="M434" s="193"/>
      <c r="N434" s="194"/>
      <c r="O434" s="194"/>
      <c r="P434" s="195">
        <f>P435</f>
        <v>0</v>
      </c>
      <c r="Q434" s="194"/>
      <c r="R434" s="195">
        <f>R435</f>
        <v>0</v>
      </c>
      <c r="S434" s="194"/>
      <c r="T434" s="196">
        <f>T435</f>
        <v>0</v>
      </c>
      <c r="AR434" s="197" t="s">
        <v>76</v>
      </c>
      <c r="AT434" s="198" t="s">
        <v>68</v>
      </c>
      <c r="AU434" s="198" t="s">
        <v>76</v>
      </c>
      <c r="AY434" s="197" t="s">
        <v>189</v>
      </c>
      <c r="BK434" s="199">
        <f>BK435</f>
        <v>0</v>
      </c>
    </row>
    <row r="435" spans="2:65" s="1" customFormat="1" ht="22.5" customHeight="1">
      <c r="B435" s="42"/>
      <c r="C435" s="203" t="s">
        <v>470</v>
      </c>
      <c r="D435" s="203" t="s">
        <v>191</v>
      </c>
      <c r="E435" s="204" t="s">
        <v>1388</v>
      </c>
      <c r="F435" s="205" t="s">
        <v>1389</v>
      </c>
      <c r="G435" s="206" t="s">
        <v>284</v>
      </c>
      <c r="H435" s="207">
        <v>1318.151</v>
      </c>
      <c r="I435" s="208"/>
      <c r="J435" s="209">
        <f>ROUND(I435*H435,2)</f>
        <v>0</v>
      </c>
      <c r="K435" s="205" t="s">
        <v>195</v>
      </c>
      <c r="L435" s="62"/>
      <c r="M435" s="210" t="s">
        <v>21</v>
      </c>
      <c r="N435" s="211" t="s">
        <v>40</v>
      </c>
      <c r="O435" s="43"/>
      <c r="P435" s="212">
        <f>O435*H435</f>
        <v>0</v>
      </c>
      <c r="Q435" s="212">
        <v>0</v>
      </c>
      <c r="R435" s="212">
        <f>Q435*H435</f>
        <v>0</v>
      </c>
      <c r="S435" s="212">
        <v>0</v>
      </c>
      <c r="T435" s="213">
        <f>S435*H435</f>
        <v>0</v>
      </c>
      <c r="AR435" s="25" t="s">
        <v>196</v>
      </c>
      <c r="AT435" s="25" t="s">
        <v>191</v>
      </c>
      <c r="AU435" s="25" t="s">
        <v>80</v>
      </c>
      <c r="AY435" s="25" t="s">
        <v>189</v>
      </c>
      <c r="BE435" s="214">
        <f>IF(N435="základní",J435,0)</f>
        <v>0</v>
      </c>
      <c r="BF435" s="214">
        <f>IF(N435="snížená",J435,0)</f>
        <v>0</v>
      </c>
      <c r="BG435" s="214">
        <f>IF(N435="zákl. přenesená",J435,0)</f>
        <v>0</v>
      </c>
      <c r="BH435" s="214">
        <f>IF(N435="sníž. přenesená",J435,0)</f>
        <v>0</v>
      </c>
      <c r="BI435" s="214">
        <f>IF(N435="nulová",J435,0)</f>
        <v>0</v>
      </c>
      <c r="BJ435" s="25" t="s">
        <v>76</v>
      </c>
      <c r="BK435" s="214">
        <f>ROUND(I435*H435,2)</f>
        <v>0</v>
      </c>
      <c r="BL435" s="25" t="s">
        <v>196</v>
      </c>
      <c r="BM435" s="25" t="s">
        <v>2813</v>
      </c>
    </row>
    <row r="436" spans="2:63" s="11" customFormat="1" ht="37.35" customHeight="1">
      <c r="B436" s="186"/>
      <c r="C436" s="187"/>
      <c r="D436" s="188" t="s">
        <v>68</v>
      </c>
      <c r="E436" s="189" t="s">
        <v>1391</v>
      </c>
      <c r="F436" s="189" t="s">
        <v>1392</v>
      </c>
      <c r="G436" s="187"/>
      <c r="H436" s="187"/>
      <c r="I436" s="190"/>
      <c r="J436" s="191">
        <f>BK436</f>
        <v>0</v>
      </c>
      <c r="K436" s="187"/>
      <c r="L436" s="192"/>
      <c r="M436" s="193"/>
      <c r="N436" s="194"/>
      <c r="O436" s="194"/>
      <c r="P436" s="195">
        <f>P437</f>
        <v>0</v>
      </c>
      <c r="Q436" s="194"/>
      <c r="R436" s="195">
        <f>R437</f>
        <v>3.3040127999999997</v>
      </c>
      <c r="S436" s="194"/>
      <c r="T436" s="196">
        <f>T437</f>
        <v>0</v>
      </c>
      <c r="AR436" s="197" t="s">
        <v>80</v>
      </c>
      <c r="AT436" s="198" t="s">
        <v>68</v>
      </c>
      <c r="AU436" s="198" t="s">
        <v>69</v>
      </c>
      <c r="AY436" s="197" t="s">
        <v>189</v>
      </c>
      <c r="BK436" s="199">
        <f>BK437</f>
        <v>0</v>
      </c>
    </row>
    <row r="437" spans="2:63" s="11" customFormat="1" ht="19.9" customHeight="1">
      <c r="B437" s="186"/>
      <c r="C437" s="187"/>
      <c r="D437" s="200" t="s">
        <v>68</v>
      </c>
      <c r="E437" s="201" t="s">
        <v>2814</v>
      </c>
      <c r="F437" s="201" t="s">
        <v>2815</v>
      </c>
      <c r="G437" s="187"/>
      <c r="H437" s="187"/>
      <c r="I437" s="190"/>
      <c r="J437" s="202">
        <f>BK437</f>
        <v>0</v>
      </c>
      <c r="K437" s="187"/>
      <c r="L437" s="192"/>
      <c r="M437" s="193"/>
      <c r="N437" s="194"/>
      <c r="O437" s="194"/>
      <c r="P437" s="195">
        <f>SUM(P438:P441)</f>
        <v>0</v>
      </c>
      <c r="Q437" s="194"/>
      <c r="R437" s="195">
        <f>SUM(R438:R441)</f>
        <v>3.3040127999999997</v>
      </c>
      <c r="S437" s="194"/>
      <c r="T437" s="196">
        <f>SUM(T438:T441)</f>
        <v>0</v>
      </c>
      <c r="AR437" s="197" t="s">
        <v>80</v>
      </c>
      <c r="AT437" s="198" t="s">
        <v>68</v>
      </c>
      <c r="AU437" s="198" t="s">
        <v>76</v>
      </c>
      <c r="AY437" s="197" t="s">
        <v>189</v>
      </c>
      <c r="BK437" s="199">
        <f>SUM(BK438:BK441)</f>
        <v>0</v>
      </c>
    </row>
    <row r="438" spans="2:65" s="1" customFormat="1" ht="22.5" customHeight="1">
      <c r="B438" s="42"/>
      <c r="C438" s="203" t="s">
        <v>475</v>
      </c>
      <c r="D438" s="203" t="s">
        <v>191</v>
      </c>
      <c r="E438" s="204" t="s">
        <v>2816</v>
      </c>
      <c r="F438" s="205" t="s">
        <v>2817</v>
      </c>
      <c r="G438" s="206" t="s">
        <v>331</v>
      </c>
      <c r="H438" s="207">
        <v>3441.68</v>
      </c>
      <c r="I438" s="208"/>
      <c r="J438" s="209">
        <f>ROUND(I438*H438,2)</f>
        <v>0</v>
      </c>
      <c r="K438" s="205" t="s">
        <v>21</v>
      </c>
      <c r="L438" s="62"/>
      <c r="M438" s="210" t="s">
        <v>21</v>
      </c>
      <c r="N438" s="211" t="s">
        <v>40</v>
      </c>
      <c r="O438" s="43"/>
      <c r="P438" s="212">
        <f>O438*H438</f>
        <v>0</v>
      </c>
      <c r="Q438" s="212">
        <v>0.00096</v>
      </c>
      <c r="R438" s="212">
        <f>Q438*H438</f>
        <v>3.3040127999999997</v>
      </c>
      <c r="S438" s="212">
        <v>0</v>
      </c>
      <c r="T438" s="213">
        <f>S438*H438</f>
        <v>0</v>
      </c>
      <c r="AR438" s="25" t="s">
        <v>271</v>
      </c>
      <c r="AT438" s="25" t="s">
        <v>191</v>
      </c>
      <c r="AU438" s="25" t="s">
        <v>80</v>
      </c>
      <c r="AY438" s="25" t="s">
        <v>189</v>
      </c>
      <c r="BE438" s="214">
        <f>IF(N438="základní",J438,0)</f>
        <v>0</v>
      </c>
      <c r="BF438" s="214">
        <f>IF(N438="snížená",J438,0)</f>
        <v>0</v>
      </c>
      <c r="BG438" s="214">
        <f>IF(N438="zákl. přenesená",J438,0)</f>
        <v>0</v>
      </c>
      <c r="BH438" s="214">
        <f>IF(N438="sníž. přenesená",J438,0)</f>
        <v>0</v>
      </c>
      <c r="BI438" s="214">
        <f>IF(N438="nulová",J438,0)</f>
        <v>0</v>
      </c>
      <c r="BJ438" s="25" t="s">
        <v>76</v>
      </c>
      <c r="BK438" s="214">
        <f>ROUND(I438*H438,2)</f>
        <v>0</v>
      </c>
      <c r="BL438" s="25" t="s">
        <v>271</v>
      </c>
      <c r="BM438" s="25" t="s">
        <v>2818</v>
      </c>
    </row>
    <row r="439" spans="2:51" s="12" customFormat="1" ht="13.5">
      <c r="B439" s="215"/>
      <c r="C439" s="216"/>
      <c r="D439" s="217" t="s">
        <v>198</v>
      </c>
      <c r="E439" s="218" t="s">
        <v>21</v>
      </c>
      <c r="F439" s="219" t="s">
        <v>2819</v>
      </c>
      <c r="G439" s="216"/>
      <c r="H439" s="220">
        <v>3194.42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198</v>
      </c>
      <c r="AU439" s="226" t="s">
        <v>80</v>
      </c>
      <c r="AV439" s="12" t="s">
        <v>80</v>
      </c>
      <c r="AW439" s="12" t="s">
        <v>33</v>
      </c>
      <c r="AX439" s="12" t="s">
        <v>69</v>
      </c>
      <c r="AY439" s="226" t="s">
        <v>189</v>
      </c>
    </row>
    <row r="440" spans="2:51" s="12" customFormat="1" ht="13.5">
      <c r="B440" s="215"/>
      <c r="C440" s="216"/>
      <c r="D440" s="217" t="s">
        <v>198</v>
      </c>
      <c r="E440" s="218" t="s">
        <v>21</v>
      </c>
      <c r="F440" s="219" t="s">
        <v>2820</v>
      </c>
      <c r="G440" s="216"/>
      <c r="H440" s="220">
        <v>247.26</v>
      </c>
      <c r="I440" s="221"/>
      <c r="J440" s="216"/>
      <c r="K440" s="216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198</v>
      </c>
      <c r="AU440" s="226" t="s">
        <v>80</v>
      </c>
      <c r="AV440" s="12" t="s">
        <v>80</v>
      </c>
      <c r="AW440" s="12" t="s">
        <v>33</v>
      </c>
      <c r="AX440" s="12" t="s">
        <v>69</v>
      </c>
      <c r="AY440" s="226" t="s">
        <v>189</v>
      </c>
    </row>
    <row r="441" spans="2:51" s="13" customFormat="1" ht="13.5">
      <c r="B441" s="227"/>
      <c r="C441" s="228"/>
      <c r="D441" s="217" t="s">
        <v>198</v>
      </c>
      <c r="E441" s="242" t="s">
        <v>21</v>
      </c>
      <c r="F441" s="243" t="s">
        <v>200</v>
      </c>
      <c r="G441" s="228"/>
      <c r="H441" s="244">
        <v>3441.68</v>
      </c>
      <c r="I441" s="233"/>
      <c r="J441" s="228"/>
      <c r="K441" s="228"/>
      <c r="L441" s="234"/>
      <c r="M441" s="235"/>
      <c r="N441" s="236"/>
      <c r="O441" s="236"/>
      <c r="P441" s="236"/>
      <c r="Q441" s="236"/>
      <c r="R441" s="236"/>
      <c r="S441" s="236"/>
      <c r="T441" s="237"/>
      <c r="AT441" s="238" t="s">
        <v>198</v>
      </c>
      <c r="AU441" s="238" t="s">
        <v>80</v>
      </c>
      <c r="AV441" s="13" t="s">
        <v>115</v>
      </c>
      <c r="AW441" s="13" t="s">
        <v>33</v>
      </c>
      <c r="AX441" s="13" t="s">
        <v>76</v>
      </c>
      <c r="AY441" s="238" t="s">
        <v>189</v>
      </c>
    </row>
    <row r="442" spans="2:63" s="11" customFormat="1" ht="37.35" customHeight="1">
      <c r="B442" s="186"/>
      <c r="C442" s="187"/>
      <c r="D442" s="200" t="s">
        <v>68</v>
      </c>
      <c r="E442" s="268" t="s">
        <v>575</v>
      </c>
      <c r="F442" s="268" t="s">
        <v>2821</v>
      </c>
      <c r="G442" s="187"/>
      <c r="H442" s="187"/>
      <c r="I442" s="190"/>
      <c r="J442" s="269">
        <f>BK442</f>
        <v>0</v>
      </c>
      <c r="K442" s="187"/>
      <c r="L442" s="192"/>
      <c r="M442" s="193"/>
      <c r="N442" s="194"/>
      <c r="O442" s="194"/>
      <c r="P442" s="195">
        <f>SUM(P443:P446)</f>
        <v>0</v>
      </c>
      <c r="Q442" s="194"/>
      <c r="R442" s="195">
        <f>SUM(R443:R446)</f>
        <v>0</v>
      </c>
      <c r="S442" s="194"/>
      <c r="T442" s="196">
        <f>SUM(T443:T446)</f>
        <v>0</v>
      </c>
      <c r="AR442" s="197" t="s">
        <v>196</v>
      </c>
      <c r="AT442" s="198" t="s">
        <v>68</v>
      </c>
      <c r="AU442" s="198" t="s">
        <v>69</v>
      </c>
      <c r="AY442" s="197" t="s">
        <v>189</v>
      </c>
      <c r="BK442" s="199">
        <f>SUM(BK443:BK446)</f>
        <v>0</v>
      </c>
    </row>
    <row r="443" spans="2:65" s="1" customFormat="1" ht="31.5" customHeight="1">
      <c r="B443" s="42"/>
      <c r="C443" s="203" t="s">
        <v>480</v>
      </c>
      <c r="D443" s="203" t="s">
        <v>191</v>
      </c>
      <c r="E443" s="204" t="s">
        <v>2822</v>
      </c>
      <c r="F443" s="205" t="s">
        <v>2823</v>
      </c>
      <c r="G443" s="206" t="s">
        <v>580</v>
      </c>
      <c r="H443" s="207">
        <v>1</v>
      </c>
      <c r="I443" s="208"/>
      <c r="J443" s="209">
        <f>ROUND(I443*H443,2)</f>
        <v>0</v>
      </c>
      <c r="K443" s="205" t="s">
        <v>21</v>
      </c>
      <c r="L443" s="62"/>
      <c r="M443" s="210" t="s">
        <v>21</v>
      </c>
      <c r="N443" s="211" t="s">
        <v>40</v>
      </c>
      <c r="O443" s="43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AR443" s="25" t="s">
        <v>581</v>
      </c>
      <c r="AT443" s="25" t="s">
        <v>191</v>
      </c>
      <c r="AU443" s="25" t="s">
        <v>76</v>
      </c>
      <c r="AY443" s="25" t="s">
        <v>189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25" t="s">
        <v>76</v>
      </c>
      <c r="BK443" s="214">
        <f>ROUND(I443*H443,2)</f>
        <v>0</v>
      </c>
      <c r="BL443" s="25" t="s">
        <v>581</v>
      </c>
      <c r="BM443" s="25" t="s">
        <v>2824</v>
      </c>
    </row>
    <row r="444" spans="2:51" s="12" customFormat="1" ht="13.5">
      <c r="B444" s="215"/>
      <c r="C444" s="216"/>
      <c r="D444" s="229" t="s">
        <v>198</v>
      </c>
      <c r="E444" s="239" t="s">
        <v>21</v>
      </c>
      <c r="F444" s="240" t="s">
        <v>76</v>
      </c>
      <c r="G444" s="216"/>
      <c r="H444" s="241">
        <v>1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198</v>
      </c>
      <c r="AU444" s="226" t="s">
        <v>76</v>
      </c>
      <c r="AV444" s="12" t="s">
        <v>80</v>
      </c>
      <c r="AW444" s="12" t="s">
        <v>33</v>
      </c>
      <c r="AX444" s="12" t="s">
        <v>76</v>
      </c>
      <c r="AY444" s="226" t="s">
        <v>189</v>
      </c>
    </row>
    <row r="445" spans="2:65" s="1" customFormat="1" ht="22.5" customHeight="1">
      <c r="B445" s="42"/>
      <c r="C445" s="203" t="s">
        <v>485</v>
      </c>
      <c r="D445" s="203" t="s">
        <v>191</v>
      </c>
      <c r="E445" s="204" t="s">
        <v>2825</v>
      </c>
      <c r="F445" s="205" t="s">
        <v>2826</v>
      </c>
      <c r="G445" s="206" t="s">
        <v>580</v>
      </c>
      <c r="H445" s="207">
        <v>1</v>
      </c>
      <c r="I445" s="208"/>
      <c r="J445" s="209">
        <f>ROUND(I445*H445,2)</f>
        <v>0</v>
      </c>
      <c r="K445" s="205" t="s">
        <v>21</v>
      </c>
      <c r="L445" s="62"/>
      <c r="M445" s="210" t="s">
        <v>21</v>
      </c>
      <c r="N445" s="211" t="s">
        <v>40</v>
      </c>
      <c r="O445" s="43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AR445" s="25" t="s">
        <v>581</v>
      </c>
      <c r="AT445" s="25" t="s">
        <v>191</v>
      </c>
      <c r="AU445" s="25" t="s">
        <v>76</v>
      </c>
      <c r="AY445" s="25" t="s">
        <v>189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25" t="s">
        <v>76</v>
      </c>
      <c r="BK445" s="214">
        <f>ROUND(I445*H445,2)</f>
        <v>0</v>
      </c>
      <c r="BL445" s="25" t="s">
        <v>581</v>
      </c>
      <c r="BM445" s="25" t="s">
        <v>2827</v>
      </c>
    </row>
    <row r="446" spans="2:51" s="12" customFormat="1" ht="13.5">
      <c r="B446" s="215"/>
      <c r="C446" s="216"/>
      <c r="D446" s="217" t="s">
        <v>198</v>
      </c>
      <c r="E446" s="218" t="s">
        <v>21</v>
      </c>
      <c r="F446" s="219" t="s">
        <v>2828</v>
      </c>
      <c r="G446" s="216"/>
      <c r="H446" s="220">
        <v>1</v>
      </c>
      <c r="I446" s="221"/>
      <c r="J446" s="216"/>
      <c r="K446" s="216"/>
      <c r="L446" s="222"/>
      <c r="M446" s="270"/>
      <c r="N446" s="271"/>
      <c r="O446" s="271"/>
      <c r="P446" s="271"/>
      <c r="Q446" s="271"/>
      <c r="R446" s="271"/>
      <c r="S446" s="271"/>
      <c r="T446" s="272"/>
      <c r="AT446" s="226" t="s">
        <v>198</v>
      </c>
      <c r="AU446" s="226" t="s">
        <v>76</v>
      </c>
      <c r="AV446" s="12" t="s">
        <v>80</v>
      </c>
      <c r="AW446" s="12" t="s">
        <v>33</v>
      </c>
      <c r="AX446" s="12" t="s">
        <v>76</v>
      </c>
      <c r="AY446" s="226" t="s">
        <v>189</v>
      </c>
    </row>
    <row r="447" spans="2:12" s="1" customFormat="1" ht="6.95" customHeight="1">
      <c r="B447" s="57"/>
      <c r="C447" s="58"/>
      <c r="D447" s="58"/>
      <c r="E447" s="58"/>
      <c r="F447" s="58"/>
      <c r="G447" s="58"/>
      <c r="H447" s="58"/>
      <c r="I447" s="149"/>
      <c r="J447" s="58"/>
      <c r="K447" s="58"/>
      <c r="L447" s="62"/>
    </row>
  </sheetData>
  <sheetProtection password="CC35" sheet="1" objects="1" scenarios="1" formatCells="0" formatColumns="0" formatRows="0" sort="0" autoFilter="0"/>
  <autoFilter ref="C91:K446"/>
  <mergeCells count="12">
    <mergeCell ref="G1:H1"/>
    <mergeCell ref="L2:V2"/>
    <mergeCell ref="E49:H49"/>
    <mergeCell ref="E51:H51"/>
    <mergeCell ref="E80:H80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130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2829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2830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2829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D.1.4.1 - Zdravotechnika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2829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2380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D.1.4.1 - Zdravotechnika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22. 3. 2018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2831</v>
      </c>
      <c r="F89" s="205" t="s">
        <v>2832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2833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2829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2834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2829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D.1.4.2 - Vzduchotechnika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2829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2380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D.1.4.2 - Vzduchotechnika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22. 3. 2018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2835</v>
      </c>
      <c r="F89" s="205" t="s">
        <v>2836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2837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2829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2838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2829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D.1.4.3 - Vytápění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2829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2380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D.1.4.3 - Vytápění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22. 3. 2018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2839</v>
      </c>
      <c r="F89" s="205" t="s">
        <v>2840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2841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139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2829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2842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ROUND(SUM(BE88:BE96),2)</f>
        <v>0</v>
      </c>
      <c r="G34" s="43"/>
      <c r="H34" s="43"/>
      <c r="I34" s="141">
        <v>0.21</v>
      </c>
      <c r="J34" s="140">
        <f>ROUND(ROUND((SUM(BE88:BE96)),2)*I34,2)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ROUND(SUM(BF88:BF96),2)</f>
        <v>0</v>
      </c>
      <c r="G35" s="43"/>
      <c r="H35" s="43"/>
      <c r="I35" s="141">
        <v>0.15</v>
      </c>
      <c r="J35" s="140">
        <f>ROUND(ROUND((SUM(BF88:BF96)),2)*I35,2)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ROUND(SUM(BG88:BG96),2)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ROUND(SUM(BH88:BH96),2)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ROUND(SUM(BI88:BI96),2)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2829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D.1.4.4 - Elektroinstalace, bleskosvod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2829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2380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D.1.4.4 - Elektroinstalace, bleskosvod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22. 3. 2018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SUM(P89:P96)</f>
        <v>0</v>
      </c>
      <c r="Q88" s="86"/>
      <c r="R88" s="183">
        <f>SUM(R89:R96)</f>
        <v>0</v>
      </c>
      <c r="S88" s="86"/>
      <c r="T88" s="184">
        <f>SUM(T89:T96)</f>
        <v>0</v>
      </c>
      <c r="AT88" s="25" t="s">
        <v>68</v>
      </c>
      <c r="AU88" s="25" t="s">
        <v>161</v>
      </c>
      <c r="BK88" s="185">
        <f>SUM(BK89:BK96)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2843</v>
      </c>
      <c r="F89" s="205" t="s">
        <v>2844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479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479</v>
      </c>
      <c r="BM89" s="25" t="s">
        <v>2845</v>
      </c>
    </row>
    <row r="90" spans="2:51" s="12" customFormat="1" ht="13.5">
      <c r="B90" s="215"/>
      <c r="C90" s="216"/>
      <c r="D90" s="229" t="s">
        <v>198</v>
      </c>
      <c r="E90" s="239" t="s">
        <v>21</v>
      </c>
      <c r="F90" s="240" t="s">
        <v>76</v>
      </c>
      <c r="G90" s="216"/>
      <c r="H90" s="241">
        <v>1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65" s="1" customFormat="1" ht="22.5" customHeight="1">
      <c r="B91" s="42"/>
      <c r="C91" s="203" t="s">
        <v>80</v>
      </c>
      <c r="D91" s="203" t="s">
        <v>191</v>
      </c>
      <c r="E91" s="204" t="s">
        <v>2846</v>
      </c>
      <c r="F91" s="205" t="s">
        <v>2847</v>
      </c>
      <c r="G91" s="206" t="s">
        <v>580</v>
      </c>
      <c r="H91" s="207">
        <v>1</v>
      </c>
      <c r="I91" s="208"/>
      <c r="J91" s="209">
        <f>ROUND(I91*H91,2)</f>
        <v>0</v>
      </c>
      <c r="K91" s="205" t="s">
        <v>21</v>
      </c>
      <c r="L91" s="62"/>
      <c r="M91" s="210" t="s">
        <v>21</v>
      </c>
      <c r="N91" s="211" t="s">
        <v>40</v>
      </c>
      <c r="O91" s="43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25" t="s">
        <v>479</v>
      </c>
      <c r="AT91" s="25" t="s">
        <v>191</v>
      </c>
      <c r="AU91" s="25" t="s">
        <v>69</v>
      </c>
      <c r="AY91" s="25" t="s">
        <v>189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25" t="s">
        <v>76</v>
      </c>
      <c r="BK91" s="214">
        <f>ROUND(I91*H91,2)</f>
        <v>0</v>
      </c>
      <c r="BL91" s="25" t="s">
        <v>479</v>
      </c>
      <c r="BM91" s="25" t="s">
        <v>2848</v>
      </c>
    </row>
    <row r="92" spans="2:51" s="12" customFormat="1" ht="13.5">
      <c r="B92" s="215"/>
      <c r="C92" s="216"/>
      <c r="D92" s="229" t="s">
        <v>198</v>
      </c>
      <c r="E92" s="239" t="s">
        <v>21</v>
      </c>
      <c r="F92" s="240" t="s">
        <v>76</v>
      </c>
      <c r="G92" s="216"/>
      <c r="H92" s="241">
        <v>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198</v>
      </c>
      <c r="AU92" s="226" t="s">
        <v>69</v>
      </c>
      <c r="AV92" s="12" t="s">
        <v>80</v>
      </c>
      <c r="AW92" s="12" t="s">
        <v>33</v>
      </c>
      <c r="AX92" s="12" t="s">
        <v>76</v>
      </c>
      <c r="AY92" s="226" t="s">
        <v>189</v>
      </c>
    </row>
    <row r="93" spans="2:65" s="1" customFormat="1" ht="22.5" customHeight="1">
      <c r="B93" s="42"/>
      <c r="C93" s="203" t="s">
        <v>115</v>
      </c>
      <c r="D93" s="203" t="s">
        <v>191</v>
      </c>
      <c r="E93" s="204" t="s">
        <v>2849</v>
      </c>
      <c r="F93" s="205" t="s">
        <v>2847</v>
      </c>
      <c r="G93" s="206" t="s">
        <v>580</v>
      </c>
      <c r="H93" s="207">
        <v>1</v>
      </c>
      <c r="I93" s="208"/>
      <c r="J93" s="209">
        <f>ROUND(I93*H93,2)</f>
        <v>0</v>
      </c>
      <c r="K93" s="205" t="s">
        <v>21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479</v>
      </c>
      <c r="AT93" s="25" t="s">
        <v>191</v>
      </c>
      <c r="AU93" s="25" t="s">
        <v>69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479</v>
      </c>
      <c r="BM93" s="25" t="s">
        <v>2850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76</v>
      </c>
      <c r="G94" s="216"/>
      <c r="H94" s="241">
        <v>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69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03" t="s">
        <v>196</v>
      </c>
      <c r="D95" s="203" t="s">
        <v>191</v>
      </c>
      <c r="E95" s="204" t="s">
        <v>2851</v>
      </c>
      <c r="F95" s="205" t="s">
        <v>2847</v>
      </c>
      <c r="G95" s="206" t="s">
        <v>580</v>
      </c>
      <c r="H95" s="207">
        <v>1</v>
      </c>
      <c r="I95" s="208"/>
      <c r="J95" s="209">
        <f>ROUND(I95*H95,2)</f>
        <v>0</v>
      </c>
      <c r="K95" s="205" t="s">
        <v>21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479</v>
      </c>
      <c r="AT95" s="25" t="s">
        <v>191</v>
      </c>
      <c r="AU95" s="25" t="s">
        <v>69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479</v>
      </c>
      <c r="BM95" s="25" t="s">
        <v>2852</v>
      </c>
    </row>
    <row r="96" spans="2:51" s="12" customFormat="1" ht="13.5">
      <c r="B96" s="215"/>
      <c r="C96" s="216"/>
      <c r="D96" s="217" t="s">
        <v>198</v>
      </c>
      <c r="E96" s="218" t="s">
        <v>21</v>
      </c>
      <c r="F96" s="219" t="s">
        <v>76</v>
      </c>
      <c r="G96" s="216"/>
      <c r="H96" s="220">
        <v>1</v>
      </c>
      <c r="I96" s="221"/>
      <c r="J96" s="216"/>
      <c r="K96" s="216"/>
      <c r="L96" s="222"/>
      <c r="M96" s="270"/>
      <c r="N96" s="271"/>
      <c r="O96" s="271"/>
      <c r="P96" s="271"/>
      <c r="Q96" s="271"/>
      <c r="R96" s="271"/>
      <c r="S96" s="271"/>
      <c r="T96" s="272"/>
      <c r="AT96" s="226" t="s">
        <v>198</v>
      </c>
      <c r="AU96" s="226" t="s">
        <v>69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12" s="1" customFormat="1" ht="6.95" customHeight="1">
      <c r="B97" s="57"/>
      <c r="C97" s="58"/>
      <c r="D97" s="58"/>
      <c r="E97" s="58"/>
      <c r="F97" s="58"/>
      <c r="G97" s="58"/>
      <c r="H97" s="58"/>
      <c r="I97" s="149"/>
      <c r="J97" s="58"/>
      <c r="K97" s="58"/>
      <c r="L97" s="62"/>
    </row>
  </sheetData>
  <sheetProtection password="CC35" sheet="1" objects="1" scenarios="1" formatCells="0" formatColumns="0" formatRows="0" sort="0" autoFilter="0"/>
  <autoFilter ref="C87:K96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77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156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ROUND(J87,2)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ROUND(SUM(BE87:BE296),2)</f>
        <v>0</v>
      </c>
      <c r="G30" s="43"/>
      <c r="H30" s="43"/>
      <c r="I30" s="141">
        <v>0.21</v>
      </c>
      <c r="J30" s="140">
        <f>ROUND(ROUND((SUM(BE87:BE296)),2)*I30,2)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ROUND(SUM(BF87:BF296),2)</f>
        <v>0</v>
      </c>
      <c r="G31" s="43"/>
      <c r="H31" s="43"/>
      <c r="I31" s="141">
        <v>0.15</v>
      </c>
      <c r="J31" s="140">
        <f>ROUND(ROUND((SUM(BF87:BF296)),2)*I31,2)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ROUND(SUM(BG87:BG296),2)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ROUND(SUM(BH87:BH296),2)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ROUND(SUM(BI87:BI296),2)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01 - Komunikace, odstavné a zpevněné plochy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J87</f>
        <v>0</v>
      </c>
      <c r="K56" s="46"/>
      <c r="AU56" s="25" t="s">
        <v>161</v>
      </c>
    </row>
    <row r="57" spans="2:11" s="8" customFormat="1" ht="24.95" customHeight="1">
      <c r="B57" s="159"/>
      <c r="C57" s="160"/>
      <c r="D57" s="161" t="s">
        <v>162</v>
      </c>
      <c r="E57" s="162"/>
      <c r="F57" s="162"/>
      <c r="G57" s="162"/>
      <c r="H57" s="162"/>
      <c r="I57" s="163"/>
      <c r="J57" s="164">
        <f>J88</f>
        <v>0</v>
      </c>
      <c r="K57" s="165"/>
    </row>
    <row r="58" spans="2:11" s="9" customFormat="1" ht="19.9" customHeight="1">
      <c r="B58" s="166"/>
      <c r="C58" s="167"/>
      <c r="D58" s="168" t="s">
        <v>163</v>
      </c>
      <c r="E58" s="169"/>
      <c r="F58" s="169"/>
      <c r="G58" s="169"/>
      <c r="H58" s="169"/>
      <c r="I58" s="170"/>
      <c r="J58" s="171">
        <f>J89</f>
        <v>0</v>
      </c>
      <c r="K58" s="172"/>
    </row>
    <row r="59" spans="2:11" s="9" customFormat="1" ht="19.9" customHeight="1">
      <c r="B59" s="166"/>
      <c r="C59" s="167"/>
      <c r="D59" s="168" t="s">
        <v>164</v>
      </c>
      <c r="E59" s="169"/>
      <c r="F59" s="169"/>
      <c r="G59" s="169"/>
      <c r="H59" s="169"/>
      <c r="I59" s="170"/>
      <c r="J59" s="171">
        <f>J168</f>
        <v>0</v>
      </c>
      <c r="K59" s="172"/>
    </row>
    <row r="60" spans="2:11" s="9" customFormat="1" ht="19.9" customHeight="1">
      <c r="B60" s="166"/>
      <c r="C60" s="167"/>
      <c r="D60" s="168" t="s">
        <v>165</v>
      </c>
      <c r="E60" s="169"/>
      <c r="F60" s="169"/>
      <c r="G60" s="169"/>
      <c r="H60" s="169"/>
      <c r="I60" s="170"/>
      <c r="J60" s="171">
        <f>J171</f>
        <v>0</v>
      </c>
      <c r="K60" s="172"/>
    </row>
    <row r="61" spans="2:11" s="9" customFormat="1" ht="19.9" customHeight="1">
      <c r="B61" s="166"/>
      <c r="C61" s="167"/>
      <c r="D61" s="168" t="s">
        <v>166</v>
      </c>
      <c r="E61" s="169"/>
      <c r="F61" s="169"/>
      <c r="G61" s="169"/>
      <c r="H61" s="169"/>
      <c r="I61" s="170"/>
      <c r="J61" s="171">
        <f>J212</f>
        <v>0</v>
      </c>
      <c r="K61" s="172"/>
    </row>
    <row r="62" spans="2:11" s="9" customFormat="1" ht="14.85" customHeight="1">
      <c r="B62" s="166"/>
      <c r="C62" s="167"/>
      <c r="D62" s="168" t="s">
        <v>167</v>
      </c>
      <c r="E62" s="169"/>
      <c r="F62" s="169"/>
      <c r="G62" s="169"/>
      <c r="H62" s="169"/>
      <c r="I62" s="170"/>
      <c r="J62" s="171">
        <f>J213</f>
        <v>0</v>
      </c>
      <c r="K62" s="172"/>
    </row>
    <row r="63" spans="2:11" s="9" customFormat="1" ht="14.85" customHeight="1">
      <c r="B63" s="166"/>
      <c r="C63" s="167"/>
      <c r="D63" s="168" t="s">
        <v>168</v>
      </c>
      <c r="E63" s="169"/>
      <c r="F63" s="169"/>
      <c r="G63" s="169"/>
      <c r="H63" s="169"/>
      <c r="I63" s="170"/>
      <c r="J63" s="171">
        <f>J265</f>
        <v>0</v>
      </c>
      <c r="K63" s="172"/>
    </row>
    <row r="64" spans="2:11" s="9" customFormat="1" ht="14.85" customHeight="1">
      <c r="B64" s="166"/>
      <c r="C64" s="167"/>
      <c r="D64" s="168" t="s">
        <v>169</v>
      </c>
      <c r="E64" s="169"/>
      <c r="F64" s="169"/>
      <c r="G64" s="169"/>
      <c r="H64" s="169"/>
      <c r="I64" s="170"/>
      <c r="J64" s="171">
        <f>J277</f>
        <v>0</v>
      </c>
      <c r="K64" s="172"/>
    </row>
    <row r="65" spans="2:11" s="9" customFormat="1" ht="19.9" customHeight="1">
      <c r="B65" s="166"/>
      <c r="C65" s="167"/>
      <c r="D65" s="168" t="s">
        <v>170</v>
      </c>
      <c r="E65" s="169"/>
      <c r="F65" s="169"/>
      <c r="G65" s="169"/>
      <c r="H65" s="169"/>
      <c r="I65" s="170"/>
      <c r="J65" s="171">
        <f>J280</f>
        <v>0</v>
      </c>
      <c r="K65" s="172"/>
    </row>
    <row r="66" spans="2:11" s="9" customFormat="1" ht="19.9" customHeight="1">
      <c r="B66" s="166"/>
      <c r="C66" s="167"/>
      <c r="D66" s="168" t="s">
        <v>171</v>
      </c>
      <c r="E66" s="169"/>
      <c r="F66" s="169"/>
      <c r="G66" s="169"/>
      <c r="H66" s="169"/>
      <c r="I66" s="170"/>
      <c r="J66" s="171">
        <f>J292</f>
        <v>0</v>
      </c>
      <c r="K66" s="172"/>
    </row>
    <row r="67" spans="2:11" s="8" customFormat="1" ht="24.95" customHeight="1">
      <c r="B67" s="159"/>
      <c r="C67" s="160"/>
      <c r="D67" s="161" t="s">
        <v>172</v>
      </c>
      <c r="E67" s="162"/>
      <c r="F67" s="162"/>
      <c r="G67" s="162"/>
      <c r="H67" s="162"/>
      <c r="I67" s="163"/>
      <c r="J67" s="164">
        <f>J294</f>
        <v>0</v>
      </c>
      <c r="K67" s="165"/>
    </row>
    <row r="68" spans="2:11" s="1" customFormat="1" ht="21.75" customHeight="1">
      <c r="B68" s="42"/>
      <c r="C68" s="43"/>
      <c r="D68" s="43"/>
      <c r="E68" s="43"/>
      <c r="F68" s="43"/>
      <c r="G68" s="43"/>
      <c r="H68" s="43"/>
      <c r="I68" s="128"/>
      <c r="J68" s="43"/>
      <c r="K68" s="46"/>
    </row>
    <row r="69" spans="2:11" s="1" customFormat="1" ht="6.95" customHeight="1">
      <c r="B69" s="57"/>
      <c r="C69" s="58"/>
      <c r="D69" s="58"/>
      <c r="E69" s="58"/>
      <c r="F69" s="58"/>
      <c r="G69" s="58"/>
      <c r="H69" s="58"/>
      <c r="I69" s="149"/>
      <c r="J69" s="58"/>
      <c r="K69" s="59"/>
    </row>
    <row r="73" spans="2:12" s="1" customFormat="1" ht="6.95" customHeight="1">
      <c r="B73" s="60"/>
      <c r="C73" s="61"/>
      <c r="D73" s="61"/>
      <c r="E73" s="61"/>
      <c r="F73" s="61"/>
      <c r="G73" s="61"/>
      <c r="H73" s="61"/>
      <c r="I73" s="152"/>
      <c r="J73" s="61"/>
      <c r="K73" s="61"/>
      <c r="L73" s="62"/>
    </row>
    <row r="74" spans="2:12" s="1" customFormat="1" ht="36.95" customHeight="1">
      <c r="B74" s="42"/>
      <c r="C74" s="63" t="s">
        <v>173</v>
      </c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6.95" customHeight="1">
      <c r="B75" s="42"/>
      <c r="C75" s="64"/>
      <c r="D75" s="64"/>
      <c r="E75" s="64"/>
      <c r="F75" s="64"/>
      <c r="G75" s="64"/>
      <c r="H75" s="64"/>
      <c r="I75" s="173"/>
      <c r="J75" s="64"/>
      <c r="K75" s="64"/>
      <c r="L75" s="62"/>
    </row>
    <row r="76" spans="2:12" s="1" customFormat="1" ht="14.45" customHeight="1">
      <c r="B76" s="42"/>
      <c r="C76" s="66" t="s">
        <v>18</v>
      </c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22.5" customHeight="1">
      <c r="B77" s="42"/>
      <c r="C77" s="64"/>
      <c r="D77" s="64"/>
      <c r="E77" s="420" t="str">
        <f>E7</f>
        <v>IVC v Jablunkově</v>
      </c>
      <c r="F77" s="421"/>
      <c r="G77" s="421"/>
      <c r="H77" s="421"/>
      <c r="I77" s="173"/>
      <c r="J77" s="64"/>
      <c r="K77" s="64"/>
      <c r="L77" s="62"/>
    </row>
    <row r="78" spans="2:12" s="1" customFormat="1" ht="14.45" customHeight="1">
      <c r="B78" s="42"/>
      <c r="C78" s="66" t="s">
        <v>155</v>
      </c>
      <c r="D78" s="64"/>
      <c r="E78" s="64"/>
      <c r="F78" s="64"/>
      <c r="G78" s="64"/>
      <c r="H78" s="64"/>
      <c r="I78" s="173"/>
      <c r="J78" s="64"/>
      <c r="K78" s="64"/>
      <c r="L78" s="62"/>
    </row>
    <row r="79" spans="2:12" s="1" customFormat="1" ht="23.25" customHeight="1">
      <c r="B79" s="42"/>
      <c r="C79" s="64"/>
      <c r="D79" s="64"/>
      <c r="E79" s="391" t="str">
        <f>E9</f>
        <v>IO 01 - Komunikace, odstavné a zpevněné plochy</v>
      </c>
      <c r="F79" s="422"/>
      <c r="G79" s="422"/>
      <c r="H79" s="422"/>
      <c r="I79" s="173"/>
      <c r="J79" s="64"/>
      <c r="K79" s="64"/>
      <c r="L79" s="62"/>
    </row>
    <row r="80" spans="2:12" s="1" customFormat="1" ht="6.95" customHeight="1">
      <c r="B80" s="42"/>
      <c r="C80" s="64"/>
      <c r="D80" s="64"/>
      <c r="E80" s="64"/>
      <c r="F80" s="64"/>
      <c r="G80" s="64"/>
      <c r="H80" s="64"/>
      <c r="I80" s="173"/>
      <c r="J80" s="64"/>
      <c r="K80" s="64"/>
      <c r="L80" s="62"/>
    </row>
    <row r="81" spans="2:12" s="1" customFormat="1" ht="18" customHeight="1">
      <c r="B81" s="42"/>
      <c r="C81" s="66" t="s">
        <v>23</v>
      </c>
      <c r="D81" s="64"/>
      <c r="E81" s="64"/>
      <c r="F81" s="174" t="str">
        <f>F12</f>
        <v xml:space="preserve"> </v>
      </c>
      <c r="G81" s="64"/>
      <c r="H81" s="64"/>
      <c r="I81" s="175" t="s">
        <v>25</v>
      </c>
      <c r="J81" s="74" t="str">
        <f>IF(J12="","",J12)</f>
        <v>22. 3. 2018</v>
      </c>
      <c r="K81" s="64"/>
      <c r="L81" s="62"/>
    </row>
    <row r="82" spans="2:12" s="1" customFormat="1" ht="6.95" customHeight="1">
      <c r="B82" s="42"/>
      <c r="C82" s="64"/>
      <c r="D82" s="64"/>
      <c r="E82" s="64"/>
      <c r="F82" s="64"/>
      <c r="G82" s="64"/>
      <c r="H82" s="64"/>
      <c r="I82" s="173"/>
      <c r="J82" s="64"/>
      <c r="K82" s="64"/>
      <c r="L82" s="62"/>
    </row>
    <row r="83" spans="2:12" s="1" customFormat="1" ht="13.5">
      <c r="B83" s="42"/>
      <c r="C83" s="66" t="s">
        <v>27</v>
      </c>
      <c r="D83" s="64"/>
      <c r="E83" s="64"/>
      <c r="F83" s="174" t="str">
        <f>E15</f>
        <v xml:space="preserve"> </v>
      </c>
      <c r="G83" s="64"/>
      <c r="H83" s="64"/>
      <c r="I83" s="175" t="s">
        <v>32</v>
      </c>
      <c r="J83" s="174" t="str">
        <f>E21</f>
        <v xml:space="preserve"> </v>
      </c>
      <c r="K83" s="64"/>
      <c r="L83" s="62"/>
    </row>
    <row r="84" spans="2:12" s="1" customFormat="1" ht="14.45" customHeight="1">
      <c r="B84" s="42"/>
      <c r="C84" s="66" t="s">
        <v>30</v>
      </c>
      <c r="D84" s="64"/>
      <c r="E84" s="64"/>
      <c r="F84" s="174" t="str">
        <f>IF(E18="","",E18)</f>
        <v/>
      </c>
      <c r="G84" s="64"/>
      <c r="H84" s="64"/>
      <c r="I84" s="173"/>
      <c r="J84" s="64"/>
      <c r="K84" s="64"/>
      <c r="L84" s="62"/>
    </row>
    <row r="85" spans="2:12" s="1" customFormat="1" ht="10.35" customHeight="1">
      <c r="B85" s="42"/>
      <c r="C85" s="64"/>
      <c r="D85" s="64"/>
      <c r="E85" s="64"/>
      <c r="F85" s="64"/>
      <c r="G85" s="64"/>
      <c r="H85" s="64"/>
      <c r="I85" s="173"/>
      <c r="J85" s="64"/>
      <c r="K85" s="64"/>
      <c r="L85" s="62"/>
    </row>
    <row r="86" spans="2:20" s="10" customFormat="1" ht="29.25" customHeight="1">
      <c r="B86" s="176"/>
      <c r="C86" s="177" t="s">
        <v>174</v>
      </c>
      <c r="D86" s="178" t="s">
        <v>54</v>
      </c>
      <c r="E86" s="178" t="s">
        <v>50</v>
      </c>
      <c r="F86" s="178" t="s">
        <v>175</v>
      </c>
      <c r="G86" s="178" t="s">
        <v>176</v>
      </c>
      <c r="H86" s="178" t="s">
        <v>177</v>
      </c>
      <c r="I86" s="179" t="s">
        <v>178</v>
      </c>
      <c r="J86" s="178" t="s">
        <v>159</v>
      </c>
      <c r="K86" s="180" t="s">
        <v>179</v>
      </c>
      <c r="L86" s="181"/>
      <c r="M86" s="82" t="s">
        <v>180</v>
      </c>
      <c r="N86" s="83" t="s">
        <v>39</v>
      </c>
      <c r="O86" s="83" t="s">
        <v>181</v>
      </c>
      <c r="P86" s="83" t="s">
        <v>182</v>
      </c>
      <c r="Q86" s="83" t="s">
        <v>183</v>
      </c>
      <c r="R86" s="83" t="s">
        <v>184</v>
      </c>
      <c r="S86" s="83" t="s">
        <v>185</v>
      </c>
      <c r="T86" s="84" t="s">
        <v>186</v>
      </c>
    </row>
    <row r="87" spans="2:63" s="1" customFormat="1" ht="29.25" customHeight="1">
      <c r="B87" s="42"/>
      <c r="C87" s="88" t="s">
        <v>160</v>
      </c>
      <c r="D87" s="64"/>
      <c r="E87" s="64"/>
      <c r="F87" s="64"/>
      <c r="G87" s="64"/>
      <c r="H87" s="64"/>
      <c r="I87" s="173"/>
      <c r="J87" s="182">
        <f>BK87</f>
        <v>0</v>
      </c>
      <c r="K87" s="64"/>
      <c r="L87" s="62"/>
      <c r="M87" s="85"/>
      <c r="N87" s="86"/>
      <c r="O87" s="86"/>
      <c r="P87" s="183">
        <f>P88+P294</f>
        <v>0</v>
      </c>
      <c r="Q87" s="86"/>
      <c r="R87" s="183">
        <f>R88+R294</f>
        <v>578.145653</v>
      </c>
      <c r="S87" s="86"/>
      <c r="T87" s="184">
        <f>T88+T294</f>
        <v>511.15074999999996</v>
      </c>
      <c r="AT87" s="25" t="s">
        <v>68</v>
      </c>
      <c r="AU87" s="25" t="s">
        <v>161</v>
      </c>
      <c r="BK87" s="185">
        <f>BK88+BK294</f>
        <v>0</v>
      </c>
    </row>
    <row r="88" spans="2:63" s="11" customFormat="1" ht="37.35" customHeight="1">
      <c r="B88" s="186"/>
      <c r="C88" s="187"/>
      <c r="D88" s="188" t="s">
        <v>68</v>
      </c>
      <c r="E88" s="189" t="s">
        <v>187</v>
      </c>
      <c r="F88" s="189" t="s">
        <v>188</v>
      </c>
      <c r="G88" s="187"/>
      <c r="H88" s="187"/>
      <c r="I88" s="190"/>
      <c r="J88" s="191">
        <f>BK88</f>
        <v>0</v>
      </c>
      <c r="K88" s="187"/>
      <c r="L88" s="192"/>
      <c r="M88" s="193"/>
      <c r="N88" s="194"/>
      <c r="O88" s="194"/>
      <c r="P88" s="195">
        <f>P89+P168+P171+P212+P280+P292</f>
        <v>0</v>
      </c>
      <c r="Q88" s="194"/>
      <c r="R88" s="195">
        <f>R89+R168+R171+R212+R280+R292</f>
        <v>578.145653</v>
      </c>
      <c r="S88" s="194"/>
      <c r="T88" s="196">
        <f>T89+T168+T171+T212+T280+T292</f>
        <v>511.15074999999996</v>
      </c>
      <c r="AR88" s="197" t="s">
        <v>76</v>
      </c>
      <c r="AT88" s="198" t="s">
        <v>68</v>
      </c>
      <c r="AU88" s="198" t="s">
        <v>69</v>
      </c>
      <c r="AY88" s="197" t="s">
        <v>189</v>
      </c>
      <c r="BK88" s="199">
        <f>BK89+BK168+BK171+BK212+BK280+BK292</f>
        <v>0</v>
      </c>
    </row>
    <row r="89" spans="2:63" s="11" customFormat="1" ht="19.9" customHeight="1">
      <c r="B89" s="186"/>
      <c r="C89" s="187"/>
      <c r="D89" s="200" t="s">
        <v>68</v>
      </c>
      <c r="E89" s="201" t="s">
        <v>76</v>
      </c>
      <c r="F89" s="201" t="s">
        <v>190</v>
      </c>
      <c r="G89" s="187"/>
      <c r="H89" s="187"/>
      <c r="I89" s="190"/>
      <c r="J89" s="202">
        <f>BK89</f>
        <v>0</v>
      </c>
      <c r="K89" s="187"/>
      <c r="L89" s="192"/>
      <c r="M89" s="193"/>
      <c r="N89" s="194"/>
      <c r="O89" s="194"/>
      <c r="P89" s="195">
        <f>SUM(P90:P167)</f>
        <v>0</v>
      </c>
      <c r="Q89" s="194"/>
      <c r="R89" s="195">
        <f>SUM(R90:R167)</f>
        <v>7.5304649999999995</v>
      </c>
      <c r="S89" s="194"/>
      <c r="T89" s="196">
        <f>SUM(T90:T167)</f>
        <v>510.98675</v>
      </c>
      <c r="AR89" s="197" t="s">
        <v>76</v>
      </c>
      <c r="AT89" s="198" t="s">
        <v>68</v>
      </c>
      <c r="AU89" s="198" t="s">
        <v>76</v>
      </c>
      <c r="AY89" s="197" t="s">
        <v>189</v>
      </c>
      <c r="BK89" s="199">
        <f>SUM(BK90:BK167)</f>
        <v>0</v>
      </c>
    </row>
    <row r="90" spans="2:65" s="1" customFormat="1" ht="22.5" customHeight="1">
      <c r="B90" s="42"/>
      <c r="C90" s="203" t="s">
        <v>76</v>
      </c>
      <c r="D90" s="203" t="s">
        <v>191</v>
      </c>
      <c r="E90" s="204" t="s">
        <v>192</v>
      </c>
      <c r="F90" s="205" t="s">
        <v>193</v>
      </c>
      <c r="G90" s="206" t="s">
        <v>194</v>
      </c>
      <c r="H90" s="207">
        <v>25.25</v>
      </c>
      <c r="I90" s="208"/>
      <c r="J90" s="209">
        <f>ROUND(I90*H90,2)</f>
        <v>0</v>
      </c>
      <c r="K90" s="205" t="s">
        <v>195</v>
      </c>
      <c r="L90" s="62"/>
      <c r="M90" s="210" t="s">
        <v>21</v>
      </c>
      <c r="N90" s="211" t="s">
        <v>40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0.255</v>
      </c>
      <c r="T90" s="213">
        <f>S90*H90</f>
        <v>6.43875</v>
      </c>
      <c r="AR90" s="25" t="s">
        <v>196</v>
      </c>
      <c r="AT90" s="25" t="s">
        <v>191</v>
      </c>
      <c r="AU90" s="25" t="s">
        <v>80</v>
      </c>
      <c r="AY90" s="25" t="s">
        <v>189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76</v>
      </c>
      <c r="BK90" s="214">
        <f>ROUND(I90*H90,2)</f>
        <v>0</v>
      </c>
      <c r="BL90" s="25" t="s">
        <v>196</v>
      </c>
      <c r="BM90" s="25" t="s">
        <v>197</v>
      </c>
    </row>
    <row r="91" spans="2:51" s="12" customFormat="1" ht="13.5">
      <c r="B91" s="215"/>
      <c r="C91" s="216"/>
      <c r="D91" s="217" t="s">
        <v>198</v>
      </c>
      <c r="E91" s="218" t="s">
        <v>21</v>
      </c>
      <c r="F91" s="219" t="s">
        <v>199</v>
      </c>
      <c r="G91" s="216"/>
      <c r="H91" s="220">
        <v>25.25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69</v>
      </c>
      <c r="AY91" s="226" t="s">
        <v>189</v>
      </c>
    </row>
    <row r="92" spans="2:51" s="13" customFormat="1" ht="13.5">
      <c r="B92" s="227"/>
      <c r="C92" s="228"/>
      <c r="D92" s="229" t="s">
        <v>198</v>
      </c>
      <c r="E92" s="230" t="s">
        <v>21</v>
      </c>
      <c r="F92" s="231" t="s">
        <v>200</v>
      </c>
      <c r="G92" s="228"/>
      <c r="H92" s="232">
        <v>25.25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198</v>
      </c>
      <c r="AU92" s="238" t="s">
        <v>80</v>
      </c>
      <c r="AV92" s="13" t="s">
        <v>115</v>
      </c>
      <c r="AW92" s="13" t="s">
        <v>33</v>
      </c>
      <c r="AX92" s="13" t="s">
        <v>76</v>
      </c>
      <c r="AY92" s="238" t="s">
        <v>189</v>
      </c>
    </row>
    <row r="93" spans="2:65" s="1" customFormat="1" ht="22.5" customHeight="1">
      <c r="B93" s="42"/>
      <c r="C93" s="203" t="s">
        <v>80</v>
      </c>
      <c r="D93" s="203" t="s">
        <v>191</v>
      </c>
      <c r="E93" s="204" t="s">
        <v>201</v>
      </c>
      <c r="F93" s="205" t="s">
        <v>202</v>
      </c>
      <c r="G93" s="206" t="s">
        <v>194</v>
      </c>
      <c r="H93" s="207">
        <v>52</v>
      </c>
      <c r="I93" s="208"/>
      <c r="J93" s="209">
        <f>ROUND(I93*H93,2)</f>
        <v>0</v>
      </c>
      <c r="K93" s="205" t="s">
        <v>195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0.26</v>
      </c>
      <c r="T93" s="213">
        <f>S93*H93</f>
        <v>13.52</v>
      </c>
      <c r="AR93" s="25" t="s">
        <v>196</v>
      </c>
      <c r="AT93" s="25" t="s">
        <v>191</v>
      </c>
      <c r="AU93" s="25" t="s">
        <v>80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196</v>
      </c>
      <c r="BM93" s="25" t="s">
        <v>203</v>
      </c>
    </row>
    <row r="94" spans="2:51" s="12" customFormat="1" ht="13.5">
      <c r="B94" s="215"/>
      <c r="C94" s="216"/>
      <c r="D94" s="217" t="s">
        <v>198</v>
      </c>
      <c r="E94" s="218" t="s">
        <v>21</v>
      </c>
      <c r="F94" s="219" t="s">
        <v>204</v>
      </c>
      <c r="G94" s="216"/>
      <c r="H94" s="220">
        <v>52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80</v>
      </c>
      <c r="AV94" s="12" t="s">
        <v>80</v>
      </c>
      <c r="AW94" s="12" t="s">
        <v>33</v>
      </c>
      <c r="AX94" s="12" t="s">
        <v>69</v>
      </c>
      <c r="AY94" s="226" t="s">
        <v>189</v>
      </c>
    </row>
    <row r="95" spans="2:51" s="13" customFormat="1" ht="13.5">
      <c r="B95" s="227"/>
      <c r="C95" s="228"/>
      <c r="D95" s="229" t="s">
        <v>198</v>
      </c>
      <c r="E95" s="230" t="s">
        <v>21</v>
      </c>
      <c r="F95" s="231" t="s">
        <v>200</v>
      </c>
      <c r="G95" s="228"/>
      <c r="H95" s="232">
        <v>52</v>
      </c>
      <c r="I95" s="233"/>
      <c r="J95" s="228"/>
      <c r="K95" s="228"/>
      <c r="L95" s="234"/>
      <c r="M95" s="235"/>
      <c r="N95" s="236"/>
      <c r="O95" s="236"/>
      <c r="P95" s="236"/>
      <c r="Q95" s="236"/>
      <c r="R95" s="236"/>
      <c r="S95" s="236"/>
      <c r="T95" s="237"/>
      <c r="AT95" s="238" t="s">
        <v>198</v>
      </c>
      <c r="AU95" s="238" t="s">
        <v>80</v>
      </c>
      <c r="AV95" s="13" t="s">
        <v>115</v>
      </c>
      <c r="AW95" s="13" t="s">
        <v>33</v>
      </c>
      <c r="AX95" s="13" t="s">
        <v>76</v>
      </c>
      <c r="AY95" s="238" t="s">
        <v>189</v>
      </c>
    </row>
    <row r="96" spans="2:65" s="1" customFormat="1" ht="22.5" customHeight="1">
      <c r="B96" s="42"/>
      <c r="C96" s="203" t="s">
        <v>115</v>
      </c>
      <c r="D96" s="203" t="s">
        <v>191</v>
      </c>
      <c r="E96" s="204" t="s">
        <v>205</v>
      </c>
      <c r="F96" s="205" t="s">
        <v>206</v>
      </c>
      <c r="G96" s="206" t="s">
        <v>194</v>
      </c>
      <c r="H96" s="207">
        <v>23.2</v>
      </c>
      <c r="I96" s="208"/>
      <c r="J96" s="209">
        <f>ROUND(I96*H96,2)</f>
        <v>0</v>
      </c>
      <c r="K96" s="205" t="s">
        <v>195</v>
      </c>
      <c r="L96" s="62"/>
      <c r="M96" s="210" t="s">
        <v>21</v>
      </c>
      <c r="N96" s="211" t="s">
        <v>40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0.295</v>
      </c>
      <c r="T96" s="213">
        <f>S96*H96</f>
        <v>6.843999999999999</v>
      </c>
      <c r="AR96" s="25" t="s">
        <v>196</v>
      </c>
      <c r="AT96" s="25" t="s">
        <v>191</v>
      </c>
      <c r="AU96" s="25" t="s">
        <v>80</v>
      </c>
      <c r="AY96" s="25" t="s">
        <v>189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76</v>
      </c>
      <c r="BK96" s="214">
        <f>ROUND(I96*H96,2)</f>
        <v>0</v>
      </c>
      <c r="BL96" s="25" t="s">
        <v>196</v>
      </c>
      <c r="BM96" s="25" t="s">
        <v>207</v>
      </c>
    </row>
    <row r="97" spans="2:51" s="12" customFormat="1" ht="13.5">
      <c r="B97" s="215"/>
      <c r="C97" s="216"/>
      <c r="D97" s="217" t="s">
        <v>198</v>
      </c>
      <c r="E97" s="218" t="s">
        <v>21</v>
      </c>
      <c r="F97" s="219" t="s">
        <v>208</v>
      </c>
      <c r="G97" s="216"/>
      <c r="H97" s="220">
        <v>23.2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198</v>
      </c>
      <c r="AU97" s="226" t="s">
        <v>80</v>
      </c>
      <c r="AV97" s="12" t="s">
        <v>80</v>
      </c>
      <c r="AW97" s="12" t="s">
        <v>33</v>
      </c>
      <c r="AX97" s="12" t="s">
        <v>69</v>
      </c>
      <c r="AY97" s="226" t="s">
        <v>189</v>
      </c>
    </row>
    <row r="98" spans="2:51" s="13" customFormat="1" ht="13.5">
      <c r="B98" s="227"/>
      <c r="C98" s="228"/>
      <c r="D98" s="229" t="s">
        <v>198</v>
      </c>
      <c r="E98" s="230" t="s">
        <v>21</v>
      </c>
      <c r="F98" s="231" t="s">
        <v>200</v>
      </c>
      <c r="G98" s="228"/>
      <c r="H98" s="232">
        <v>23.2</v>
      </c>
      <c r="I98" s="233"/>
      <c r="J98" s="228"/>
      <c r="K98" s="228"/>
      <c r="L98" s="234"/>
      <c r="M98" s="235"/>
      <c r="N98" s="236"/>
      <c r="O98" s="236"/>
      <c r="P98" s="236"/>
      <c r="Q98" s="236"/>
      <c r="R98" s="236"/>
      <c r="S98" s="236"/>
      <c r="T98" s="237"/>
      <c r="AT98" s="238" t="s">
        <v>198</v>
      </c>
      <c r="AU98" s="238" t="s">
        <v>80</v>
      </c>
      <c r="AV98" s="13" t="s">
        <v>115</v>
      </c>
      <c r="AW98" s="13" t="s">
        <v>33</v>
      </c>
      <c r="AX98" s="13" t="s">
        <v>76</v>
      </c>
      <c r="AY98" s="238" t="s">
        <v>189</v>
      </c>
    </row>
    <row r="99" spans="2:65" s="1" customFormat="1" ht="22.5" customHeight="1">
      <c r="B99" s="42"/>
      <c r="C99" s="203" t="s">
        <v>196</v>
      </c>
      <c r="D99" s="203" t="s">
        <v>191</v>
      </c>
      <c r="E99" s="204" t="s">
        <v>209</v>
      </c>
      <c r="F99" s="205" t="s">
        <v>210</v>
      </c>
      <c r="G99" s="206" t="s">
        <v>194</v>
      </c>
      <c r="H99" s="207">
        <v>52</v>
      </c>
      <c r="I99" s="208"/>
      <c r="J99" s="209">
        <f>ROUND(I99*H99,2)</f>
        <v>0</v>
      </c>
      <c r="K99" s="205" t="s">
        <v>195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0.29</v>
      </c>
      <c r="T99" s="213">
        <f>S99*H99</f>
        <v>15.079999999999998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211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212</v>
      </c>
      <c r="G100" s="216"/>
      <c r="H100" s="241">
        <v>52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213</v>
      </c>
      <c r="D101" s="203" t="s">
        <v>191</v>
      </c>
      <c r="E101" s="204" t="s">
        <v>214</v>
      </c>
      <c r="F101" s="205" t="s">
        <v>215</v>
      </c>
      <c r="G101" s="206" t="s">
        <v>194</v>
      </c>
      <c r="H101" s="207">
        <v>23.2</v>
      </c>
      <c r="I101" s="208"/>
      <c r="J101" s="209">
        <f>ROUND(I101*H101,2)</f>
        <v>0</v>
      </c>
      <c r="K101" s="205" t="s">
        <v>195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0.75</v>
      </c>
      <c r="T101" s="213">
        <f>S101*H101</f>
        <v>17.4</v>
      </c>
      <c r="AR101" s="25" t="s">
        <v>196</v>
      </c>
      <c r="AT101" s="25" t="s">
        <v>191</v>
      </c>
      <c r="AU101" s="25" t="s">
        <v>80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196</v>
      </c>
      <c r="BM101" s="25" t="s">
        <v>216</v>
      </c>
    </row>
    <row r="102" spans="2:51" s="12" customFormat="1" ht="13.5">
      <c r="B102" s="215"/>
      <c r="C102" s="216"/>
      <c r="D102" s="229" t="s">
        <v>198</v>
      </c>
      <c r="E102" s="239" t="s">
        <v>21</v>
      </c>
      <c r="F102" s="240" t="s">
        <v>217</v>
      </c>
      <c r="G102" s="216"/>
      <c r="H102" s="241">
        <v>23.2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80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5" s="1" customFormat="1" ht="22.5" customHeight="1">
      <c r="B103" s="42"/>
      <c r="C103" s="203" t="s">
        <v>218</v>
      </c>
      <c r="D103" s="203" t="s">
        <v>191</v>
      </c>
      <c r="E103" s="204" t="s">
        <v>219</v>
      </c>
      <c r="F103" s="205" t="s">
        <v>220</v>
      </c>
      <c r="G103" s="206" t="s">
        <v>194</v>
      </c>
      <c r="H103" s="207">
        <v>430.5</v>
      </c>
      <c r="I103" s="208"/>
      <c r="J103" s="209">
        <f>ROUND(I103*H103,2)</f>
        <v>0</v>
      </c>
      <c r="K103" s="205" t="s">
        <v>195</v>
      </c>
      <c r="L103" s="62"/>
      <c r="M103" s="210" t="s">
        <v>21</v>
      </c>
      <c r="N103" s="211" t="s">
        <v>40</v>
      </c>
      <c r="O103" s="43"/>
      <c r="P103" s="212">
        <f>O103*H103</f>
        <v>0</v>
      </c>
      <c r="Q103" s="212">
        <v>0</v>
      </c>
      <c r="R103" s="212">
        <f>Q103*H103</f>
        <v>0</v>
      </c>
      <c r="S103" s="212">
        <v>0.58</v>
      </c>
      <c r="T103" s="213">
        <f>S103*H103</f>
        <v>249.68999999999997</v>
      </c>
      <c r="AR103" s="25" t="s">
        <v>196</v>
      </c>
      <c r="AT103" s="25" t="s">
        <v>191</v>
      </c>
      <c r="AU103" s="25" t="s">
        <v>80</v>
      </c>
      <c r="AY103" s="25" t="s">
        <v>189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25" t="s">
        <v>76</v>
      </c>
      <c r="BK103" s="214">
        <f>ROUND(I103*H103,2)</f>
        <v>0</v>
      </c>
      <c r="BL103" s="25" t="s">
        <v>196</v>
      </c>
      <c r="BM103" s="25" t="s">
        <v>221</v>
      </c>
    </row>
    <row r="104" spans="2:51" s="12" customFormat="1" ht="13.5">
      <c r="B104" s="215"/>
      <c r="C104" s="216"/>
      <c r="D104" s="229" t="s">
        <v>198</v>
      </c>
      <c r="E104" s="239" t="s">
        <v>21</v>
      </c>
      <c r="F104" s="240" t="s">
        <v>222</v>
      </c>
      <c r="G104" s="216"/>
      <c r="H104" s="241">
        <v>430.5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198</v>
      </c>
      <c r="AU104" s="226" t="s">
        <v>80</v>
      </c>
      <c r="AV104" s="12" t="s">
        <v>80</v>
      </c>
      <c r="AW104" s="12" t="s">
        <v>33</v>
      </c>
      <c r="AX104" s="12" t="s">
        <v>76</v>
      </c>
      <c r="AY104" s="226" t="s">
        <v>189</v>
      </c>
    </row>
    <row r="105" spans="2:65" s="1" customFormat="1" ht="22.5" customHeight="1">
      <c r="B105" s="42"/>
      <c r="C105" s="203" t="s">
        <v>223</v>
      </c>
      <c r="D105" s="203" t="s">
        <v>191</v>
      </c>
      <c r="E105" s="204" t="s">
        <v>224</v>
      </c>
      <c r="F105" s="205" t="s">
        <v>225</v>
      </c>
      <c r="G105" s="206" t="s">
        <v>194</v>
      </c>
      <c r="H105" s="207">
        <v>430.5</v>
      </c>
      <c r="I105" s="208"/>
      <c r="J105" s="209">
        <f>ROUND(I105*H105,2)</f>
        <v>0</v>
      </c>
      <c r="K105" s="205" t="s">
        <v>195</v>
      </c>
      <c r="L105" s="62"/>
      <c r="M105" s="210" t="s">
        <v>21</v>
      </c>
      <c r="N105" s="211" t="s">
        <v>40</v>
      </c>
      <c r="O105" s="43"/>
      <c r="P105" s="212">
        <f>O105*H105</f>
        <v>0</v>
      </c>
      <c r="Q105" s="212">
        <v>9E-05</v>
      </c>
      <c r="R105" s="212">
        <f>Q105*H105</f>
        <v>0.038745</v>
      </c>
      <c r="S105" s="212">
        <v>0.256</v>
      </c>
      <c r="T105" s="213">
        <f>S105*H105</f>
        <v>110.208</v>
      </c>
      <c r="AR105" s="25" t="s">
        <v>196</v>
      </c>
      <c r="AT105" s="25" t="s">
        <v>191</v>
      </c>
      <c r="AU105" s="25" t="s">
        <v>80</v>
      </c>
      <c r="AY105" s="25" t="s">
        <v>189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25" t="s">
        <v>76</v>
      </c>
      <c r="BK105" s="214">
        <f>ROUND(I105*H105,2)</f>
        <v>0</v>
      </c>
      <c r="BL105" s="25" t="s">
        <v>196</v>
      </c>
      <c r="BM105" s="25" t="s">
        <v>226</v>
      </c>
    </row>
    <row r="106" spans="2:51" s="12" customFormat="1" ht="13.5">
      <c r="B106" s="215"/>
      <c r="C106" s="216"/>
      <c r="D106" s="229" t="s">
        <v>198</v>
      </c>
      <c r="E106" s="239" t="s">
        <v>21</v>
      </c>
      <c r="F106" s="240" t="s">
        <v>227</v>
      </c>
      <c r="G106" s="216"/>
      <c r="H106" s="241">
        <v>430.5</v>
      </c>
      <c r="I106" s="221"/>
      <c r="J106" s="216"/>
      <c r="K106" s="216"/>
      <c r="L106" s="222"/>
      <c r="M106" s="223"/>
      <c r="N106" s="224"/>
      <c r="O106" s="224"/>
      <c r="P106" s="224"/>
      <c r="Q106" s="224"/>
      <c r="R106" s="224"/>
      <c r="S106" s="224"/>
      <c r="T106" s="225"/>
      <c r="AT106" s="226" t="s">
        <v>198</v>
      </c>
      <c r="AU106" s="226" t="s">
        <v>80</v>
      </c>
      <c r="AV106" s="12" t="s">
        <v>80</v>
      </c>
      <c r="AW106" s="12" t="s">
        <v>33</v>
      </c>
      <c r="AX106" s="12" t="s">
        <v>76</v>
      </c>
      <c r="AY106" s="226" t="s">
        <v>189</v>
      </c>
    </row>
    <row r="107" spans="2:65" s="1" customFormat="1" ht="22.5" customHeight="1">
      <c r="B107" s="42"/>
      <c r="C107" s="203" t="s">
        <v>228</v>
      </c>
      <c r="D107" s="203" t="s">
        <v>191</v>
      </c>
      <c r="E107" s="204" t="s">
        <v>229</v>
      </c>
      <c r="F107" s="205" t="s">
        <v>230</v>
      </c>
      <c r="G107" s="206" t="s">
        <v>194</v>
      </c>
      <c r="H107" s="207">
        <v>430.5</v>
      </c>
      <c r="I107" s="208"/>
      <c r="J107" s="209">
        <f>ROUND(I107*H107,2)</f>
        <v>0</v>
      </c>
      <c r="K107" s="205" t="s">
        <v>195</v>
      </c>
      <c r="L107" s="62"/>
      <c r="M107" s="210" t="s">
        <v>21</v>
      </c>
      <c r="N107" s="211" t="s">
        <v>40</v>
      </c>
      <c r="O107" s="43"/>
      <c r="P107" s="212">
        <f>O107*H107</f>
        <v>0</v>
      </c>
      <c r="Q107" s="212">
        <v>7E-05</v>
      </c>
      <c r="R107" s="212">
        <f>Q107*H107</f>
        <v>0.030135</v>
      </c>
      <c r="S107" s="212">
        <v>0.128</v>
      </c>
      <c r="T107" s="213">
        <f>S107*H107</f>
        <v>55.104</v>
      </c>
      <c r="AR107" s="25" t="s">
        <v>196</v>
      </c>
      <c r="AT107" s="25" t="s">
        <v>191</v>
      </c>
      <c r="AU107" s="25" t="s">
        <v>80</v>
      </c>
      <c r="AY107" s="25" t="s">
        <v>189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25" t="s">
        <v>76</v>
      </c>
      <c r="BK107" s="214">
        <f>ROUND(I107*H107,2)</f>
        <v>0</v>
      </c>
      <c r="BL107" s="25" t="s">
        <v>196</v>
      </c>
      <c r="BM107" s="25" t="s">
        <v>231</v>
      </c>
    </row>
    <row r="108" spans="2:51" s="12" customFormat="1" ht="13.5">
      <c r="B108" s="215"/>
      <c r="C108" s="216"/>
      <c r="D108" s="229" t="s">
        <v>198</v>
      </c>
      <c r="E108" s="239" t="s">
        <v>21</v>
      </c>
      <c r="F108" s="240" t="s">
        <v>227</v>
      </c>
      <c r="G108" s="216"/>
      <c r="H108" s="241">
        <v>430.5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198</v>
      </c>
      <c r="AU108" s="226" t="s">
        <v>80</v>
      </c>
      <c r="AV108" s="12" t="s">
        <v>80</v>
      </c>
      <c r="AW108" s="12" t="s">
        <v>33</v>
      </c>
      <c r="AX108" s="12" t="s">
        <v>76</v>
      </c>
      <c r="AY108" s="226" t="s">
        <v>189</v>
      </c>
    </row>
    <row r="109" spans="2:65" s="1" customFormat="1" ht="22.5" customHeight="1">
      <c r="B109" s="42"/>
      <c r="C109" s="203" t="s">
        <v>232</v>
      </c>
      <c r="D109" s="203" t="s">
        <v>191</v>
      </c>
      <c r="E109" s="204" t="s">
        <v>233</v>
      </c>
      <c r="F109" s="205" t="s">
        <v>234</v>
      </c>
      <c r="G109" s="206" t="s">
        <v>235</v>
      </c>
      <c r="H109" s="207">
        <v>110.3</v>
      </c>
      <c r="I109" s="208"/>
      <c r="J109" s="209">
        <f>ROUND(I109*H109,2)</f>
        <v>0</v>
      </c>
      <c r="K109" s="205" t="s">
        <v>195</v>
      </c>
      <c r="L109" s="62"/>
      <c r="M109" s="210" t="s">
        <v>21</v>
      </c>
      <c r="N109" s="211" t="s">
        <v>40</v>
      </c>
      <c r="O109" s="43"/>
      <c r="P109" s="212">
        <f>O109*H109</f>
        <v>0</v>
      </c>
      <c r="Q109" s="212">
        <v>0</v>
      </c>
      <c r="R109" s="212">
        <f>Q109*H109</f>
        <v>0</v>
      </c>
      <c r="S109" s="212">
        <v>0.29</v>
      </c>
      <c r="T109" s="213">
        <f>S109*H109</f>
        <v>31.987</v>
      </c>
      <c r="AR109" s="25" t="s">
        <v>196</v>
      </c>
      <c r="AT109" s="25" t="s">
        <v>191</v>
      </c>
      <c r="AU109" s="25" t="s">
        <v>80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196</v>
      </c>
      <c r="BM109" s="25" t="s">
        <v>236</v>
      </c>
    </row>
    <row r="110" spans="2:51" s="12" customFormat="1" ht="13.5">
      <c r="B110" s="215"/>
      <c r="C110" s="216"/>
      <c r="D110" s="217" t="s">
        <v>198</v>
      </c>
      <c r="E110" s="218" t="s">
        <v>21</v>
      </c>
      <c r="F110" s="219" t="s">
        <v>237</v>
      </c>
      <c r="G110" s="216"/>
      <c r="H110" s="220">
        <v>49.8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198</v>
      </c>
      <c r="AU110" s="226" t="s">
        <v>80</v>
      </c>
      <c r="AV110" s="12" t="s">
        <v>80</v>
      </c>
      <c r="AW110" s="12" t="s">
        <v>33</v>
      </c>
      <c r="AX110" s="12" t="s">
        <v>69</v>
      </c>
      <c r="AY110" s="226" t="s">
        <v>189</v>
      </c>
    </row>
    <row r="111" spans="2:51" s="13" customFormat="1" ht="13.5">
      <c r="B111" s="227"/>
      <c r="C111" s="228"/>
      <c r="D111" s="217" t="s">
        <v>198</v>
      </c>
      <c r="E111" s="242" t="s">
        <v>21</v>
      </c>
      <c r="F111" s="243" t="s">
        <v>200</v>
      </c>
      <c r="G111" s="228"/>
      <c r="H111" s="244">
        <v>49.8</v>
      </c>
      <c r="I111" s="233"/>
      <c r="J111" s="228"/>
      <c r="K111" s="228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198</v>
      </c>
      <c r="AU111" s="238" t="s">
        <v>80</v>
      </c>
      <c r="AV111" s="13" t="s">
        <v>115</v>
      </c>
      <c r="AW111" s="13" t="s">
        <v>33</v>
      </c>
      <c r="AX111" s="13" t="s">
        <v>69</v>
      </c>
      <c r="AY111" s="238" t="s">
        <v>189</v>
      </c>
    </row>
    <row r="112" spans="2:51" s="12" customFormat="1" ht="13.5">
      <c r="B112" s="215"/>
      <c r="C112" s="216"/>
      <c r="D112" s="217" t="s">
        <v>198</v>
      </c>
      <c r="E112" s="218" t="s">
        <v>21</v>
      </c>
      <c r="F112" s="219" t="s">
        <v>238</v>
      </c>
      <c r="G112" s="216"/>
      <c r="H112" s="220">
        <v>60.5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80</v>
      </c>
      <c r="AV112" s="12" t="s">
        <v>80</v>
      </c>
      <c r="AW112" s="12" t="s">
        <v>33</v>
      </c>
      <c r="AX112" s="12" t="s">
        <v>69</v>
      </c>
      <c r="AY112" s="226" t="s">
        <v>189</v>
      </c>
    </row>
    <row r="113" spans="2:51" s="13" customFormat="1" ht="13.5">
      <c r="B113" s="227"/>
      <c r="C113" s="228"/>
      <c r="D113" s="217" t="s">
        <v>198</v>
      </c>
      <c r="E113" s="242" t="s">
        <v>21</v>
      </c>
      <c r="F113" s="243" t="s">
        <v>200</v>
      </c>
      <c r="G113" s="228"/>
      <c r="H113" s="244">
        <v>60.5</v>
      </c>
      <c r="I113" s="233"/>
      <c r="J113" s="228"/>
      <c r="K113" s="228"/>
      <c r="L113" s="234"/>
      <c r="M113" s="235"/>
      <c r="N113" s="236"/>
      <c r="O113" s="236"/>
      <c r="P113" s="236"/>
      <c r="Q113" s="236"/>
      <c r="R113" s="236"/>
      <c r="S113" s="236"/>
      <c r="T113" s="237"/>
      <c r="AT113" s="238" t="s">
        <v>198</v>
      </c>
      <c r="AU113" s="238" t="s">
        <v>80</v>
      </c>
      <c r="AV113" s="13" t="s">
        <v>115</v>
      </c>
      <c r="AW113" s="13" t="s">
        <v>33</v>
      </c>
      <c r="AX113" s="13" t="s">
        <v>69</v>
      </c>
      <c r="AY113" s="238" t="s">
        <v>189</v>
      </c>
    </row>
    <row r="114" spans="2:51" s="14" customFormat="1" ht="13.5">
      <c r="B114" s="245"/>
      <c r="C114" s="246"/>
      <c r="D114" s="229" t="s">
        <v>198</v>
      </c>
      <c r="E114" s="247" t="s">
        <v>21</v>
      </c>
      <c r="F114" s="248" t="s">
        <v>239</v>
      </c>
      <c r="G114" s="246"/>
      <c r="H114" s="249">
        <v>110.3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AT114" s="255" t="s">
        <v>198</v>
      </c>
      <c r="AU114" s="255" t="s">
        <v>80</v>
      </c>
      <c r="AV114" s="14" t="s">
        <v>196</v>
      </c>
      <c r="AW114" s="14" t="s">
        <v>33</v>
      </c>
      <c r="AX114" s="14" t="s">
        <v>76</v>
      </c>
      <c r="AY114" s="255" t="s">
        <v>189</v>
      </c>
    </row>
    <row r="115" spans="2:65" s="1" customFormat="1" ht="22.5" customHeight="1">
      <c r="B115" s="42"/>
      <c r="C115" s="203" t="s">
        <v>240</v>
      </c>
      <c r="D115" s="203" t="s">
        <v>191</v>
      </c>
      <c r="E115" s="204" t="s">
        <v>241</v>
      </c>
      <c r="F115" s="205" t="s">
        <v>242</v>
      </c>
      <c r="G115" s="206" t="s">
        <v>235</v>
      </c>
      <c r="H115" s="207">
        <v>23</v>
      </c>
      <c r="I115" s="208"/>
      <c r="J115" s="209">
        <f>ROUND(I115*H115,2)</f>
        <v>0</v>
      </c>
      <c r="K115" s="205" t="s">
        <v>195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0.205</v>
      </c>
      <c r="T115" s="213">
        <f>S115*H115</f>
        <v>4.715</v>
      </c>
      <c r="AR115" s="25" t="s">
        <v>196</v>
      </c>
      <c r="AT115" s="25" t="s">
        <v>191</v>
      </c>
      <c r="AU115" s="25" t="s">
        <v>80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196</v>
      </c>
      <c r="BM115" s="25" t="s">
        <v>243</v>
      </c>
    </row>
    <row r="116" spans="2:51" s="12" customFormat="1" ht="13.5">
      <c r="B116" s="215"/>
      <c r="C116" s="216"/>
      <c r="D116" s="229" t="s">
        <v>198</v>
      </c>
      <c r="E116" s="239" t="s">
        <v>21</v>
      </c>
      <c r="F116" s="240" t="s">
        <v>244</v>
      </c>
      <c r="G116" s="216"/>
      <c r="H116" s="241">
        <v>23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5" s="1" customFormat="1" ht="22.5" customHeight="1">
      <c r="B117" s="42"/>
      <c r="C117" s="203" t="s">
        <v>245</v>
      </c>
      <c r="D117" s="203" t="s">
        <v>191</v>
      </c>
      <c r="E117" s="204" t="s">
        <v>246</v>
      </c>
      <c r="F117" s="205" t="s">
        <v>247</v>
      </c>
      <c r="G117" s="206" t="s">
        <v>248</v>
      </c>
      <c r="H117" s="207">
        <v>1.1</v>
      </c>
      <c r="I117" s="208"/>
      <c r="J117" s="209">
        <f>ROUND(I117*H117,2)</f>
        <v>0</v>
      </c>
      <c r="K117" s="205" t="s">
        <v>195</v>
      </c>
      <c r="L117" s="62"/>
      <c r="M117" s="210" t="s">
        <v>21</v>
      </c>
      <c r="N117" s="211" t="s">
        <v>40</v>
      </c>
      <c r="O117" s="43"/>
      <c r="P117" s="212">
        <f>O117*H117</f>
        <v>0</v>
      </c>
      <c r="Q117" s="212">
        <v>0</v>
      </c>
      <c r="R117" s="212">
        <f>Q117*H117</f>
        <v>0</v>
      </c>
      <c r="S117" s="212">
        <v>0</v>
      </c>
      <c r="T117" s="213">
        <f>S117*H117</f>
        <v>0</v>
      </c>
      <c r="AR117" s="25" t="s">
        <v>196</v>
      </c>
      <c r="AT117" s="25" t="s">
        <v>191</v>
      </c>
      <c r="AU117" s="25" t="s">
        <v>80</v>
      </c>
      <c r="AY117" s="25" t="s">
        <v>189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5" t="s">
        <v>76</v>
      </c>
      <c r="BK117" s="214">
        <f>ROUND(I117*H117,2)</f>
        <v>0</v>
      </c>
      <c r="BL117" s="25" t="s">
        <v>196</v>
      </c>
      <c r="BM117" s="25" t="s">
        <v>249</v>
      </c>
    </row>
    <row r="118" spans="2:51" s="12" customFormat="1" ht="13.5">
      <c r="B118" s="215"/>
      <c r="C118" s="216"/>
      <c r="D118" s="229" t="s">
        <v>198</v>
      </c>
      <c r="E118" s="239" t="s">
        <v>21</v>
      </c>
      <c r="F118" s="240" t="s">
        <v>250</v>
      </c>
      <c r="G118" s="216"/>
      <c r="H118" s="241">
        <v>1.1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198</v>
      </c>
      <c r="AU118" s="226" t="s">
        <v>80</v>
      </c>
      <c r="AV118" s="12" t="s">
        <v>80</v>
      </c>
      <c r="AW118" s="12" t="s">
        <v>33</v>
      </c>
      <c r="AX118" s="12" t="s">
        <v>76</v>
      </c>
      <c r="AY118" s="226" t="s">
        <v>189</v>
      </c>
    </row>
    <row r="119" spans="2:65" s="1" customFormat="1" ht="22.5" customHeight="1">
      <c r="B119" s="42"/>
      <c r="C119" s="203" t="s">
        <v>251</v>
      </c>
      <c r="D119" s="203" t="s">
        <v>191</v>
      </c>
      <c r="E119" s="204" t="s">
        <v>252</v>
      </c>
      <c r="F119" s="205" t="s">
        <v>253</v>
      </c>
      <c r="G119" s="206" t="s">
        <v>248</v>
      </c>
      <c r="H119" s="207">
        <v>8.875</v>
      </c>
      <c r="I119" s="208"/>
      <c r="J119" s="209">
        <f>ROUND(I119*H119,2)</f>
        <v>0</v>
      </c>
      <c r="K119" s="205" t="s">
        <v>195</v>
      </c>
      <c r="L119" s="62"/>
      <c r="M119" s="210" t="s">
        <v>21</v>
      </c>
      <c r="N119" s="211" t="s">
        <v>40</v>
      </c>
      <c r="O119" s="43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25" t="s">
        <v>196</v>
      </c>
      <c r="AT119" s="25" t="s">
        <v>191</v>
      </c>
      <c r="AU119" s="25" t="s">
        <v>80</v>
      </c>
      <c r="AY119" s="25" t="s">
        <v>189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5" t="s">
        <v>76</v>
      </c>
      <c r="BK119" s="214">
        <f>ROUND(I119*H119,2)</f>
        <v>0</v>
      </c>
      <c r="BL119" s="25" t="s">
        <v>196</v>
      </c>
      <c r="BM119" s="25" t="s">
        <v>254</v>
      </c>
    </row>
    <row r="120" spans="2:51" s="12" customFormat="1" ht="13.5">
      <c r="B120" s="215"/>
      <c r="C120" s="216"/>
      <c r="D120" s="217" t="s">
        <v>198</v>
      </c>
      <c r="E120" s="218" t="s">
        <v>21</v>
      </c>
      <c r="F120" s="219" t="s">
        <v>255</v>
      </c>
      <c r="G120" s="216"/>
      <c r="H120" s="220">
        <v>5.325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198</v>
      </c>
      <c r="AU120" s="226" t="s">
        <v>80</v>
      </c>
      <c r="AV120" s="12" t="s">
        <v>80</v>
      </c>
      <c r="AW120" s="12" t="s">
        <v>33</v>
      </c>
      <c r="AX120" s="12" t="s">
        <v>69</v>
      </c>
      <c r="AY120" s="226" t="s">
        <v>189</v>
      </c>
    </row>
    <row r="121" spans="2:51" s="12" customFormat="1" ht="13.5">
      <c r="B121" s="215"/>
      <c r="C121" s="216"/>
      <c r="D121" s="217" t="s">
        <v>198</v>
      </c>
      <c r="E121" s="218" t="s">
        <v>21</v>
      </c>
      <c r="F121" s="219" t="s">
        <v>256</v>
      </c>
      <c r="G121" s="216"/>
      <c r="H121" s="220">
        <v>3.55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198</v>
      </c>
      <c r="AU121" s="226" t="s">
        <v>80</v>
      </c>
      <c r="AV121" s="12" t="s">
        <v>80</v>
      </c>
      <c r="AW121" s="12" t="s">
        <v>33</v>
      </c>
      <c r="AX121" s="12" t="s">
        <v>69</v>
      </c>
      <c r="AY121" s="226" t="s">
        <v>189</v>
      </c>
    </row>
    <row r="122" spans="2:51" s="13" customFormat="1" ht="13.5">
      <c r="B122" s="227"/>
      <c r="C122" s="228"/>
      <c r="D122" s="229" t="s">
        <v>198</v>
      </c>
      <c r="E122" s="230" t="s">
        <v>21</v>
      </c>
      <c r="F122" s="231" t="s">
        <v>200</v>
      </c>
      <c r="G122" s="228"/>
      <c r="H122" s="232">
        <v>8.875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198</v>
      </c>
      <c r="AU122" s="238" t="s">
        <v>80</v>
      </c>
      <c r="AV122" s="13" t="s">
        <v>115</v>
      </c>
      <c r="AW122" s="13" t="s">
        <v>33</v>
      </c>
      <c r="AX122" s="13" t="s">
        <v>76</v>
      </c>
      <c r="AY122" s="238" t="s">
        <v>189</v>
      </c>
    </row>
    <row r="123" spans="2:65" s="1" customFormat="1" ht="22.5" customHeight="1">
      <c r="B123" s="42"/>
      <c r="C123" s="203" t="s">
        <v>257</v>
      </c>
      <c r="D123" s="203" t="s">
        <v>191</v>
      </c>
      <c r="E123" s="204" t="s">
        <v>258</v>
      </c>
      <c r="F123" s="205" t="s">
        <v>259</v>
      </c>
      <c r="G123" s="206" t="s">
        <v>248</v>
      </c>
      <c r="H123" s="207">
        <v>2.663</v>
      </c>
      <c r="I123" s="208"/>
      <c r="J123" s="209">
        <f>ROUND(I123*H123,2)</f>
        <v>0</v>
      </c>
      <c r="K123" s="205" t="s">
        <v>195</v>
      </c>
      <c r="L123" s="62"/>
      <c r="M123" s="210" t="s">
        <v>21</v>
      </c>
      <c r="N123" s="211" t="s">
        <v>40</v>
      </c>
      <c r="O123" s="43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25" t="s">
        <v>196</v>
      </c>
      <c r="AT123" s="25" t="s">
        <v>191</v>
      </c>
      <c r="AU123" s="25" t="s">
        <v>80</v>
      </c>
      <c r="AY123" s="25" t="s">
        <v>189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25" t="s">
        <v>76</v>
      </c>
      <c r="BK123" s="214">
        <f>ROUND(I123*H123,2)</f>
        <v>0</v>
      </c>
      <c r="BL123" s="25" t="s">
        <v>196</v>
      </c>
      <c r="BM123" s="25" t="s">
        <v>260</v>
      </c>
    </row>
    <row r="124" spans="2:51" s="12" customFormat="1" ht="13.5">
      <c r="B124" s="215"/>
      <c r="C124" s="216"/>
      <c r="D124" s="229" t="s">
        <v>198</v>
      </c>
      <c r="E124" s="239" t="s">
        <v>21</v>
      </c>
      <c r="F124" s="240" t="s">
        <v>261</v>
      </c>
      <c r="G124" s="216"/>
      <c r="H124" s="241">
        <v>2.663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198</v>
      </c>
      <c r="AU124" s="226" t="s">
        <v>80</v>
      </c>
      <c r="AV124" s="12" t="s">
        <v>80</v>
      </c>
      <c r="AW124" s="12" t="s">
        <v>33</v>
      </c>
      <c r="AX124" s="12" t="s">
        <v>76</v>
      </c>
      <c r="AY124" s="226" t="s">
        <v>189</v>
      </c>
    </row>
    <row r="125" spans="2:65" s="1" customFormat="1" ht="22.5" customHeight="1">
      <c r="B125" s="42"/>
      <c r="C125" s="203" t="s">
        <v>262</v>
      </c>
      <c r="D125" s="203" t="s">
        <v>191</v>
      </c>
      <c r="E125" s="204" t="s">
        <v>263</v>
      </c>
      <c r="F125" s="205" t="s">
        <v>264</v>
      </c>
      <c r="G125" s="206" t="s">
        <v>248</v>
      </c>
      <c r="H125" s="207">
        <v>7.6</v>
      </c>
      <c r="I125" s="208"/>
      <c r="J125" s="209">
        <f>ROUND(I125*H125,2)</f>
        <v>0</v>
      </c>
      <c r="K125" s="205" t="s">
        <v>195</v>
      </c>
      <c r="L125" s="62"/>
      <c r="M125" s="210" t="s">
        <v>21</v>
      </c>
      <c r="N125" s="211" t="s">
        <v>40</v>
      </c>
      <c r="O125" s="43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25" t="s">
        <v>196</v>
      </c>
      <c r="AT125" s="25" t="s">
        <v>191</v>
      </c>
      <c r="AU125" s="25" t="s">
        <v>80</v>
      </c>
      <c r="AY125" s="25" t="s">
        <v>189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25" t="s">
        <v>76</v>
      </c>
      <c r="BK125" s="214">
        <f>ROUND(I125*H125,2)</f>
        <v>0</v>
      </c>
      <c r="BL125" s="25" t="s">
        <v>196</v>
      </c>
      <c r="BM125" s="25" t="s">
        <v>265</v>
      </c>
    </row>
    <row r="126" spans="2:51" s="12" customFormat="1" ht="13.5">
      <c r="B126" s="215"/>
      <c r="C126" s="216"/>
      <c r="D126" s="217" t="s">
        <v>198</v>
      </c>
      <c r="E126" s="218" t="s">
        <v>21</v>
      </c>
      <c r="F126" s="219" t="s">
        <v>266</v>
      </c>
      <c r="G126" s="216"/>
      <c r="H126" s="220">
        <v>7.6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198</v>
      </c>
      <c r="AU126" s="226" t="s">
        <v>80</v>
      </c>
      <c r="AV126" s="12" t="s">
        <v>80</v>
      </c>
      <c r="AW126" s="12" t="s">
        <v>33</v>
      </c>
      <c r="AX126" s="12" t="s">
        <v>69</v>
      </c>
      <c r="AY126" s="226" t="s">
        <v>189</v>
      </c>
    </row>
    <row r="127" spans="2:51" s="13" customFormat="1" ht="13.5">
      <c r="B127" s="227"/>
      <c r="C127" s="228"/>
      <c r="D127" s="217" t="s">
        <v>198</v>
      </c>
      <c r="E127" s="242" t="s">
        <v>21</v>
      </c>
      <c r="F127" s="243" t="s">
        <v>200</v>
      </c>
      <c r="G127" s="228"/>
      <c r="H127" s="244">
        <v>7.6</v>
      </c>
      <c r="I127" s="233"/>
      <c r="J127" s="228"/>
      <c r="K127" s="228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198</v>
      </c>
      <c r="AU127" s="238" t="s">
        <v>80</v>
      </c>
      <c r="AV127" s="13" t="s">
        <v>115</v>
      </c>
      <c r="AW127" s="13" t="s">
        <v>33</v>
      </c>
      <c r="AX127" s="13" t="s">
        <v>69</v>
      </c>
      <c r="AY127" s="238" t="s">
        <v>189</v>
      </c>
    </row>
    <row r="128" spans="2:51" s="14" customFormat="1" ht="13.5">
      <c r="B128" s="245"/>
      <c r="C128" s="246"/>
      <c r="D128" s="229" t="s">
        <v>198</v>
      </c>
      <c r="E128" s="247" t="s">
        <v>21</v>
      </c>
      <c r="F128" s="248" t="s">
        <v>239</v>
      </c>
      <c r="G128" s="246"/>
      <c r="H128" s="249">
        <v>7.6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AT128" s="255" t="s">
        <v>198</v>
      </c>
      <c r="AU128" s="255" t="s">
        <v>80</v>
      </c>
      <c r="AV128" s="14" t="s">
        <v>196</v>
      </c>
      <c r="AW128" s="14" t="s">
        <v>33</v>
      </c>
      <c r="AX128" s="14" t="s">
        <v>76</v>
      </c>
      <c r="AY128" s="255" t="s">
        <v>189</v>
      </c>
    </row>
    <row r="129" spans="2:65" s="1" customFormat="1" ht="22.5" customHeight="1">
      <c r="B129" s="42"/>
      <c r="C129" s="203" t="s">
        <v>10</v>
      </c>
      <c r="D129" s="203" t="s">
        <v>191</v>
      </c>
      <c r="E129" s="204" t="s">
        <v>267</v>
      </c>
      <c r="F129" s="205" t="s">
        <v>268</v>
      </c>
      <c r="G129" s="206" t="s">
        <v>248</v>
      </c>
      <c r="H129" s="207">
        <v>2.28</v>
      </c>
      <c r="I129" s="208"/>
      <c r="J129" s="209">
        <f>ROUND(I129*H129,2)</f>
        <v>0</v>
      </c>
      <c r="K129" s="205" t="s">
        <v>195</v>
      </c>
      <c r="L129" s="62"/>
      <c r="M129" s="210" t="s">
        <v>21</v>
      </c>
      <c r="N129" s="211" t="s">
        <v>40</v>
      </c>
      <c r="O129" s="43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25" t="s">
        <v>196</v>
      </c>
      <c r="AT129" s="25" t="s">
        <v>191</v>
      </c>
      <c r="AU129" s="25" t="s">
        <v>80</v>
      </c>
      <c r="AY129" s="25" t="s">
        <v>189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25" t="s">
        <v>76</v>
      </c>
      <c r="BK129" s="214">
        <f>ROUND(I129*H129,2)</f>
        <v>0</v>
      </c>
      <c r="BL129" s="25" t="s">
        <v>196</v>
      </c>
      <c r="BM129" s="25" t="s">
        <v>269</v>
      </c>
    </row>
    <row r="130" spans="2:51" s="12" customFormat="1" ht="13.5">
      <c r="B130" s="215"/>
      <c r="C130" s="216"/>
      <c r="D130" s="229" t="s">
        <v>198</v>
      </c>
      <c r="E130" s="239" t="s">
        <v>21</v>
      </c>
      <c r="F130" s="240" t="s">
        <v>270</v>
      </c>
      <c r="G130" s="216"/>
      <c r="H130" s="241">
        <v>2.28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198</v>
      </c>
      <c r="AU130" s="226" t="s">
        <v>80</v>
      </c>
      <c r="AV130" s="12" t="s">
        <v>80</v>
      </c>
      <c r="AW130" s="12" t="s">
        <v>33</v>
      </c>
      <c r="AX130" s="12" t="s">
        <v>76</v>
      </c>
      <c r="AY130" s="226" t="s">
        <v>189</v>
      </c>
    </row>
    <row r="131" spans="2:65" s="1" customFormat="1" ht="22.5" customHeight="1">
      <c r="B131" s="42"/>
      <c r="C131" s="203" t="s">
        <v>271</v>
      </c>
      <c r="D131" s="203" t="s">
        <v>191</v>
      </c>
      <c r="E131" s="204" t="s">
        <v>272</v>
      </c>
      <c r="F131" s="205" t="s">
        <v>273</v>
      </c>
      <c r="G131" s="206" t="s">
        <v>248</v>
      </c>
      <c r="H131" s="207">
        <v>16.475</v>
      </c>
      <c r="I131" s="208"/>
      <c r="J131" s="209">
        <f>ROUND(I131*H131,2)</f>
        <v>0</v>
      </c>
      <c r="K131" s="205" t="s">
        <v>195</v>
      </c>
      <c r="L131" s="62"/>
      <c r="M131" s="210" t="s">
        <v>21</v>
      </c>
      <c r="N131" s="211" t="s">
        <v>40</v>
      </c>
      <c r="O131" s="43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25" t="s">
        <v>196</v>
      </c>
      <c r="AT131" s="25" t="s">
        <v>191</v>
      </c>
      <c r="AU131" s="25" t="s">
        <v>80</v>
      </c>
      <c r="AY131" s="25" t="s">
        <v>189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25" t="s">
        <v>76</v>
      </c>
      <c r="BK131" s="214">
        <f>ROUND(I131*H131,2)</f>
        <v>0</v>
      </c>
      <c r="BL131" s="25" t="s">
        <v>196</v>
      </c>
      <c r="BM131" s="25" t="s">
        <v>274</v>
      </c>
    </row>
    <row r="132" spans="2:51" s="12" customFormat="1" ht="13.5">
      <c r="B132" s="215"/>
      <c r="C132" s="216"/>
      <c r="D132" s="229" t="s">
        <v>198</v>
      </c>
      <c r="E132" s="239" t="s">
        <v>21</v>
      </c>
      <c r="F132" s="240" t="s">
        <v>275</v>
      </c>
      <c r="G132" s="216"/>
      <c r="H132" s="241">
        <v>16.475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198</v>
      </c>
      <c r="AU132" s="226" t="s">
        <v>80</v>
      </c>
      <c r="AV132" s="12" t="s">
        <v>80</v>
      </c>
      <c r="AW132" s="12" t="s">
        <v>33</v>
      </c>
      <c r="AX132" s="12" t="s">
        <v>76</v>
      </c>
      <c r="AY132" s="226" t="s">
        <v>189</v>
      </c>
    </row>
    <row r="133" spans="2:65" s="1" customFormat="1" ht="22.5" customHeight="1">
      <c r="B133" s="42"/>
      <c r="C133" s="203" t="s">
        <v>276</v>
      </c>
      <c r="D133" s="203" t="s">
        <v>191</v>
      </c>
      <c r="E133" s="204" t="s">
        <v>277</v>
      </c>
      <c r="F133" s="205" t="s">
        <v>278</v>
      </c>
      <c r="G133" s="206" t="s">
        <v>248</v>
      </c>
      <c r="H133" s="207">
        <v>16.475</v>
      </c>
      <c r="I133" s="208"/>
      <c r="J133" s="209">
        <f>ROUND(I133*H133,2)</f>
        <v>0</v>
      </c>
      <c r="K133" s="205" t="s">
        <v>195</v>
      </c>
      <c r="L133" s="62"/>
      <c r="M133" s="210" t="s">
        <v>21</v>
      </c>
      <c r="N133" s="211" t="s">
        <v>40</v>
      </c>
      <c r="O133" s="43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25" t="s">
        <v>196</v>
      </c>
      <c r="AT133" s="25" t="s">
        <v>191</v>
      </c>
      <c r="AU133" s="25" t="s">
        <v>80</v>
      </c>
      <c r="AY133" s="25" t="s">
        <v>189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25" t="s">
        <v>76</v>
      </c>
      <c r="BK133" s="214">
        <f>ROUND(I133*H133,2)</f>
        <v>0</v>
      </c>
      <c r="BL133" s="25" t="s">
        <v>196</v>
      </c>
      <c r="BM133" s="25" t="s">
        <v>279</v>
      </c>
    </row>
    <row r="134" spans="2:51" s="12" customFormat="1" ht="13.5">
      <c r="B134" s="215"/>
      <c r="C134" s="216"/>
      <c r="D134" s="229" t="s">
        <v>198</v>
      </c>
      <c r="E134" s="239" t="s">
        <v>21</v>
      </c>
      <c r="F134" s="240" t="s">
        <v>280</v>
      </c>
      <c r="G134" s="216"/>
      <c r="H134" s="241">
        <v>16.475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198</v>
      </c>
      <c r="AU134" s="226" t="s">
        <v>80</v>
      </c>
      <c r="AV134" s="12" t="s">
        <v>80</v>
      </c>
      <c r="AW134" s="12" t="s">
        <v>33</v>
      </c>
      <c r="AX134" s="12" t="s">
        <v>76</v>
      </c>
      <c r="AY134" s="226" t="s">
        <v>189</v>
      </c>
    </row>
    <row r="135" spans="2:65" s="1" customFormat="1" ht="22.5" customHeight="1">
      <c r="B135" s="42"/>
      <c r="C135" s="203" t="s">
        <v>281</v>
      </c>
      <c r="D135" s="203" t="s">
        <v>191</v>
      </c>
      <c r="E135" s="204" t="s">
        <v>282</v>
      </c>
      <c r="F135" s="205" t="s">
        <v>283</v>
      </c>
      <c r="G135" s="206" t="s">
        <v>284</v>
      </c>
      <c r="H135" s="207">
        <v>27.184</v>
      </c>
      <c r="I135" s="208"/>
      <c r="J135" s="209">
        <f>ROUND(I135*H135,2)</f>
        <v>0</v>
      </c>
      <c r="K135" s="205" t="s">
        <v>195</v>
      </c>
      <c r="L135" s="62"/>
      <c r="M135" s="210" t="s">
        <v>21</v>
      </c>
      <c r="N135" s="211" t="s">
        <v>40</v>
      </c>
      <c r="O135" s="43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25" t="s">
        <v>196</v>
      </c>
      <c r="AT135" s="25" t="s">
        <v>191</v>
      </c>
      <c r="AU135" s="25" t="s">
        <v>80</v>
      </c>
      <c r="AY135" s="25" t="s">
        <v>189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25" t="s">
        <v>76</v>
      </c>
      <c r="BK135" s="214">
        <f>ROUND(I135*H135,2)</f>
        <v>0</v>
      </c>
      <c r="BL135" s="25" t="s">
        <v>196</v>
      </c>
      <c r="BM135" s="25" t="s">
        <v>285</v>
      </c>
    </row>
    <row r="136" spans="2:51" s="12" customFormat="1" ht="13.5">
      <c r="B136" s="215"/>
      <c r="C136" s="216"/>
      <c r="D136" s="229" t="s">
        <v>198</v>
      </c>
      <c r="E136" s="239" t="s">
        <v>21</v>
      </c>
      <c r="F136" s="240" t="s">
        <v>286</v>
      </c>
      <c r="G136" s="216"/>
      <c r="H136" s="241">
        <v>27.184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198</v>
      </c>
      <c r="AU136" s="226" t="s">
        <v>80</v>
      </c>
      <c r="AV136" s="12" t="s">
        <v>80</v>
      </c>
      <c r="AW136" s="12" t="s">
        <v>33</v>
      </c>
      <c r="AX136" s="12" t="s">
        <v>76</v>
      </c>
      <c r="AY136" s="226" t="s">
        <v>189</v>
      </c>
    </row>
    <row r="137" spans="2:65" s="1" customFormat="1" ht="22.5" customHeight="1">
      <c r="B137" s="42"/>
      <c r="C137" s="203" t="s">
        <v>287</v>
      </c>
      <c r="D137" s="203" t="s">
        <v>191</v>
      </c>
      <c r="E137" s="204" t="s">
        <v>288</v>
      </c>
      <c r="F137" s="205" t="s">
        <v>289</v>
      </c>
      <c r="G137" s="206" t="s">
        <v>248</v>
      </c>
      <c r="H137" s="207">
        <v>1.9</v>
      </c>
      <c r="I137" s="208"/>
      <c r="J137" s="209">
        <f>ROUND(I137*H137,2)</f>
        <v>0</v>
      </c>
      <c r="K137" s="205" t="s">
        <v>195</v>
      </c>
      <c r="L137" s="62"/>
      <c r="M137" s="210" t="s">
        <v>21</v>
      </c>
      <c r="N137" s="211" t="s">
        <v>40</v>
      </c>
      <c r="O137" s="43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25" t="s">
        <v>196</v>
      </c>
      <c r="AT137" s="25" t="s">
        <v>191</v>
      </c>
      <c r="AU137" s="25" t="s">
        <v>80</v>
      </c>
      <c r="AY137" s="25" t="s">
        <v>189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25" t="s">
        <v>76</v>
      </c>
      <c r="BK137" s="214">
        <f>ROUND(I137*H137,2)</f>
        <v>0</v>
      </c>
      <c r="BL137" s="25" t="s">
        <v>196</v>
      </c>
      <c r="BM137" s="25" t="s">
        <v>290</v>
      </c>
    </row>
    <row r="138" spans="2:51" s="12" customFormat="1" ht="13.5">
      <c r="B138" s="215"/>
      <c r="C138" s="216"/>
      <c r="D138" s="217" t="s">
        <v>198</v>
      </c>
      <c r="E138" s="218" t="s">
        <v>21</v>
      </c>
      <c r="F138" s="219" t="s">
        <v>291</v>
      </c>
      <c r="G138" s="216"/>
      <c r="H138" s="220">
        <v>1.9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198</v>
      </c>
      <c r="AU138" s="226" t="s">
        <v>80</v>
      </c>
      <c r="AV138" s="12" t="s">
        <v>80</v>
      </c>
      <c r="AW138" s="12" t="s">
        <v>33</v>
      </c>
      <c r="AX138" s="12" t="s">
        <v>69</v>
      </c>
      <c r="AY138" s="226" t="s">
        <v>189</v>
      </c>
    </row>
    <row r="139" spans="2:51" s="13" customFormat="1" ht="13.5">
      <c r="B139" s="227"/>
      <c r="C139" s="228"/>
      <c r="D139" s="217" t="s">
        <v>198</v>
      </c>
      <c r="E139" s="242" t="s">
        <v>21</v>
      </c>
      <c r="F139" s="243" t="s">
        <v>200</v>
      </c>
      <c r="G139" s="228"/>
      <c r="H139" s="244">
        <v>1.9</v>
      </c>
      <c r="I139" s="233"/>
      <c r="J139" s="228"/>
      <c r="K139" s="228"/>
      <c r="L139" s="234"/>
      <c r="M139" s="235"/>
      <c r="N139" s="236"/>
      <c r="O139" s="236"/>
      <c r="P139" s="236"/>
      <c r="Q139" s="236"/>
      <c r="R139" s="236"/>
      <c r="S139" s="236"/>
      <c r="T139" s="237"/>
      <c r="AT139" s="238" t="s">
        <v>198</v>
      </c>
      <c r="AU139" s="238" t="s">
        <v>80</v>
      </c>
      <c r="AV139" s="13" t="s">
        <v>115</v>
      </c>
      <c r="AW139" s="13" t="s">
        <v>33</v>
      </c>
      <c r="AX139" s="13" t="s">
        <v>69</v>
      </c>
      <c r="AY139" s="238" t="s">
        <v>189</v>
      </c>
    </row>
    <row r="140" spans="2:51" s="14" customFormat="1" ht="13.5">
      <c r="B140" s="245"/>
      <c r="C140" s="246"/>
      <c r="D140" s="229" t="s">
        <v>198</v>
      </c>
      <c r="E140" s="247" t="s">
        <v>21</v>
      </c>
      <c r="F140" s="248" t="s">
        <v>239</v>
      </c>
      <c r="G140" s="246"/>
      <c r="H140" s="249">
        <v>1.9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AT140" s="255" t="s">
        <v>198</v>
      </c>
      <c r="AU140" s="255" t="s">
        <v>80</v>
      </c>
      <c r="AV140" s="14" t="s">
        <v>196</v>
      </c>
      <c r="AW140" s="14" t="s">
        <v>33</v>
      </c>
      <c r="AX140" s="14" t="s">
        <v>76</v>
      </c>
      <c r="AY140" s="255" t="s">
        <v>189</v>
      </c>
    </row>
    <row r="141" spans="2:65" s="1" customFormat="1" ht="22.5" customHeight="1">
      <c r="B141" s="42"/>
      <c r="C141" s="256" t="s">
        <v>292</v>
      </c>
      <c r="D141" s="256" t="s">
        <v>293</v>
      </c>
      <c r="E141" s="257" t="s">
        <v>294</v>
      </c>
      <c r="F141" s="258" t="s">
        <v>295</v>
      </c>
      <c r="G141" s="259" t="s">
        <v>284</v>
      </c>
      <c r="H141" s="260">
        <v>3.515</v>
      </c>
      <c r="I141" s="261"/>
      <c r="J141" s="262">
        <f>ROUND(I141*H141,2)</f>
        <v>0</v>
      </c>
      <c r="K141" s="258" t="s">
        <v>195</v>
      </c>
      <c r="L141" s="263"/>
      <c r="M141" s="264" t="s">
        <v>21</v>
      </c>
      <c r="N141" s="265" t="s">
        <v>40</v>
      </c>
      <c r="O141" s="43"/>
      <c r="P141" s="212">
        <f>O141*H141</f>
        <v>0</v>
      </c>
      <c r="Q141" s="212">
        <v>1</v>
      </c>
      <c r="R141" s="212">
        <f>Q141*H141</f>
        <v>3.515</v>
      </c>
      <c r="S141" s="212">
        <v>0</v>
      </c>
      <c r="T141" s="213">
        <f>S141*H141</f>
        <v>0</v>
      </c>
      <c r="AR141" s="25" t="s">
        <v>228</v>
      </c>
      <c r="AT141" s="25" t="s">
        <v>293</v>
      </c>
      <c r="AU141" s="25" t="s">
        <v>80</v>
      </c>
      <c r="AY141" s="25" t="s">
        <v>189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25" t="s">
        <v>76</v>
      </c>
      <c r="BK141" s="214">
        <f>ROUND(I141*H141,2)</f>
        <v>0</v>
      </c>
      <c r="BL141" s="25" t="s">
        <v>196</v>
      </c>
      <c r="BM141" s="25" t="s">
        <v>296</v>
      </c>
    </row>
    <row r="142" spans="2:51" s="12" customFormat="1" ht="13.5">
      <c r="B142" s="215"/>
      <c r="C142" s="216"/>
      <c r="D142" s="217" t="s">
        <v>198</v>
      </c>
      <c r="E142" s="218" t="s">
        <v>21</v>
      </c>
      <c r="F142" s="219" t="s">
        <v>291</v>
      </c>
      <c r="G142" s="216"/>
      <c r="H142" s="220">
        <v>1.9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198</v>
      </c>
      <c r="AU142" s="226" t="s">
        <v>80</v>
      </c>
      <c r="AV142" s="12" t="s">
        <v>80</v>
      </c>
      <c r="AW142" s="12" t="s">
        <v>33</v>
      </c>
      <c r="AX142" s="12" t="s">
        <v>69</v>
      </c>
      <c r="AY142" s="226" t="s">
        <v>189</v>
      </c>
    </row>
    <row r="143" spans="2:51" s="12" customFormat="1" ht="13.5">
      <c r="B143" s="215"/>
      <c r="C143" s="216"/>
      <c r="D143" s="229" t="s">
        <v>198</v>
      </c>
      <c r="E143" s="239" t="s">
        <v>21</v>
      </c>
      <c r="F143" s="240" t="s">
        <v>297</v>
      </c>
      <c r="G143" s="216"/>
      <c r="H143" s="241">
        <v>3.515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76</v>
      </c>
      <c r="AY143" s="226" t="s">
        <v>189</v>
      </c>
    </row>
    <row r="144" spans="2:65" s="1" customFormat="1" ht="31.5" customHeight="1">
      <c r="B144" s="42"/>
      <c r="C144" s="203" t="s">
        <v>9</v>
      </c>
      <c r="D144" s="203" t="s">
        <v>191</v>
      </c>
      <c r="E144" s="204" t="s">
        <v>298</v>
      </c>
      <c r="F144" s="205" t="s">
        <v>299</v>
      </c>
      <c r="G144" s="206" t="s">
        <v>248</v>
      </c>
      <c r="H144" s="207">
        <v>2</v>
      </c>
      <c r="I144" s="208"/>
      <c r="J144" s="209">
        <f>ROUND(I144*H144,2)</f>
        <v>0</v>
      </c>
      <c r="K144" s="205" t="s">
        <v>195</v>
      </c>
      <c r="L144" s="62"/>
      <c r="M144" s="210" t="s">
        <v>21</v>
      </c>
      <c r="N144" s="211" t="s">
        <v>40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196</v>
      </c>
      <c r="AT144" s="25" t="s">
        <v>191</v>
      </c>
      <c r="AU144" s="25" t="s">
        <v>80</v>
      </c>
      <c r="AY144" s="25" t="s">
        <v>189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76</v>
      </c>
      <c r="BK144" s="214">
        <f>ROUND(I144*H144,2)</f>
        <v>0</v>
      </c>
      <c r="BL144" s="25" t="s">
        <v>196</v>
      </c>
      <c r="BM144" s="25" t="s">
        <v>300</v>
      </c>
    </row>
    <row r="145" spans="2:51" s="12" customFormat="1" ht="13.5">
      <c r="B145" s="215"/>
      <c r="C145" s="216"/>
      <c r="D145" s="229" t="s">
        <v>198</v>
      </c>
      <c r="E145" s="239" t="s">
        <v>21</v>
      </c>
      <c r="F145" s="240" t="s">
        <v>301</v>
      </c>
      <c r="G145" s="216"/>
      <c r="H145" s="241">
        <v>2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198</v>
      </c>
      <c r="AU145" s="226" t="s">
        <v>80</v>
      </c>
      <c r="AV145" s="12" t="s">
        <v>80</v>
      </c>
      <c r="AW145" s="12" t="s">
        <v>33</v>
      </c>
      <c r="AX145" s="12" t="s">
        <v>76</v>
      </c>
      <c r="AY145" s="226" t="s">
        <v>189</v>
      </c>
    </row>
    <row r="146" spans="2:65" s="1" customFormat="1" ht="22.5" customHeight="1">
      <c r="B146" s="42"/>
      <c r="C146" s="256" t="s">
        <v>302</v>
      </c>
      <c r="D146" s="256" t="s">
        <v>293</v>
      </c>
      <c r="E146" s="257" t="s">
        <v>303</v>
      </c>
      <c r="F146" s="258" t="s">
        <v>304</v>
      </c>
      <c r="G146" s="259" t="s">
        <v>284</v>
      </c>
      <c r="H146" s="260">
        <v>3.4</v>
      </c>
      <c r="I146" s="261"/>
      <c r="J146" s="262">
        <f>ROUND(I146*H146,2)</f>
        <v>0</v>
      </c>
      <c r="K146" s="258" t="s">
        <v>195</v>
      </c>
      <c r="L146" s="263"/>
      <c r="M146" s="264" t="s">
        <v>21</v>
      </c>
      <c r="N146" s="265" t="s">
        <v>40</v>
      </c>
      <c r="O146" s="43"/>
      <c r="P146" s="212">
        <f>O146*H146</f>
        <v>0</v>
      </c>
      <c r="Q146" s="212">
        <v>1</v>
      </c>
      <c r="R146" s="212">
        <f>Q146*H146</f>
        <v>3.4</v>
      </c>
      <c r="S146" s="212">
        <v>0</v>
      </c>
      <c r="T146" s="213">
        <f>S146*H146</f>
        <v>0</v>
      </c>
      <c r="AR146" s="25" t="s">
        <v>228</v>
      </c>
      <c r="AT146" s="25" t="s">
        <v>293</v>
      </c>
      <c r="AU146" s="25" t="s">
        <v>80</v>
      </c>
      <c r="AY146" s="25" t="s">
        <v>189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25" t="s">
        <v>76</v>
      </c>
      <c r="BK146" s="214">
        <f>ROUND(I146*H146,2)</f>
        <v>0</v>
      </c>
      <c r="BL146" s="25" t="s">
        <v>196</v>
      </c>
      <c r="BM146" s="25" t="s">
        <v>305</v>
      </c>
    </row>
    <row r="147" spans="2:51" s="12" customFormat="1" ht="13.5">
      <c r="B147" s="215"/>
      <c r="C147" s="216"/>
      <c r="D147" s="229" t="s">
        <v>198</v>
      </c>
      <c r="E147" s="239" t="s">
        <v>21</v>
      </c>
      <c r="F147" s="240" t="s">
        <v>306</v>
      </c>
      <c r="G147" s="216"/>
      <c r="H147" s="241">
        <v>3.4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198</v>
      </c>
      <c r="AU147" s="226" t="s">
        <v>80</v>
      </c>
      <c r="AV147" s="12" t="s">
        <v>80</v>
      </c>
      <c r="AW147" s="12" t="s">
        <v>33</v>
      </c>
      <c r="AX147" s="12" t="s">
        <v>76</v>
      </c>
      <c r="AY147" s="226" t="s">
        <v>189</v>
      </c>
    </row>
    <row r="148" spans="2:65" s="1" customFormat="1" ht="31.5" customHeight="1">
      <c r="B148" s="42"/>
      <c r="C148" s="203" t="s">
        <v>244</v>
      </c>
      <c r="D148" s="203" t="s">
        <v>191</v>
      </c>
      <c r="E148" s="204" t="s">
        <v>307</v>
      </c>
      <c r="F148" s="205" t="s">
        <v>308</v>
      </c>
      <c r="G148" s="206" t="s">
        <v>194</v>
      </c>
      <c r="H148" s="207">
        <v>506</v>
      </c>
      <c r="I148" s="208"/>
      <c r="J148" s="209">
        <f>ROUND(I148*H148,2)</f>
        <v>0</v>
      </c>
      <c r="K148" s="205" t="s">
        <v>195</v>
      </c>
      <c r="L148" s="62"/>
      <c r="M148" s="210" t="s">
        <v>21</v>
      </c>
      <c r="N148" s="211" t="s">
        <v>40</v>
      </c>
      <c r="O148" s="43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25" t="s">
        <v>196</v>
      </c>
      <c r="AT148" s="25" t="s">
        <v>191</v>
      </c>
      <c r="AU148" s="25" t="s">
        <v>80</v>
      </c>
      <c r="AY148" s="25" t="s">
        <v>189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25" t="s">
        <v>76</v>
      </c>
      <c r="BK148" s="214">
        <f>ROUND(I148*H148,2)</f>
        <v>0</v>
      </c>
      <c r="BL148" s="25" t="s">
        <v>196</v>
      </c>
      <c r="BM148" s="25" t="s">
        <v>309</v>
      </c>
    </row>
    <row r="149" spans="2:51" s="12" customFormat="1" ht="13.5">
      <c r="B149" s="215"/>
      <c r="C149" s="216"/>
      <c r="D149" s="217" t="s">
        <v>198</v>
      </c>
      <c r="E149" s="218" t="s">
        <v>21</v>
      </c>
      <c r="F149" s="219" t="s">
        <v>310</v>
      </c>
      <c r="G149" s="216"/>
      <c r="H149" s="220">
        <v>431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198</v>
      </c>
      <c r="AU149" s="226" t="s">
        <v>80</v>
      </c>
      <c r="AV149" s="12" t="s">
        <v>80</v>
      </c>
      <c r="AW149" s="12" t="s">
        <v>33</v>
      </c>
      <c r="AX149" s="12" t="s">
        <v>69</v>
      </c>
      <c r="AY149" s="226" t="s">
        <v>189</v>
      </c>
    </row>
    <row r="150" spans="2:51" s="12" customFormat="1" ht="13.5">
      <c r="B150" s="215"/>
      <c r="C150" s="216"/>
      <c r="D150" s="217" t="s">
        <v>198</v>
      </c>
      <c r="E150" s="218" t="s">
        <v>21</v>
      </c>
      <c r="F150" s="219" t="s">
        <v>311</v>
      </c>
      <c r="G150" s="216"/>
      <c r="H150" s="220">
        <v>35.5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198</v>
      </c>
      <c r="AU150" s="226" t="s">
        <v>80</v>
      </c>
      <c r="AV150" s="12" t="s">
        <v>80</v>
      </c>
      <c r="AW150" s="12" t="s">
        <v>33</v>
      </c>
      <c r="AX150" s="12" t="s">
        <v>69</v>
      </c>
      <c r="AY150" s="226" t="s">
        <v>189</v>
      </c>
    </row>
    <row r="151" spans="2:51" s="12" customFormat="1" ht="13.5">
      <c r="B151" s="215"/>
      <c r="C151" s="216"/>
      <c r="D151" s="217" t="s">
        <v>198</v>
      </c>
      <c r="E151" s="218" t="s">
        <v>21</v>
      </c>
      <c r="F151" s="219" t="s">
        <v>312</v>
      </c>
      <c r="G151" s="216"/>
      <c r="H151" s="220">
        <v>39.5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198</v>
      </c>
      <c r="AU151" s="226" t="s">
        <v>80</v>
      </c>
      <c r="AV151" s="12" t="s">
        <v>80</v>
      </c>
      <c r="AW151" s="12" t="s">
        <v>33</v>
      </c>
      <c r="AX151" s="12" t="s">
        <v>69</v>
      </c>
      <c r="AY151" s="226" t="s">
        <v>189</v>
      </c>
    </row>
    <row r="152" spans="2:51" s="13" customFormat="1" ht="13.5">
      <c r="B152" s="227"/>
      <c r="C152" s="228"/>
      <c r="D152" s="229" t="s">
        <v>198</v>
      </c>
      <c r="E152" s="230" t="s">
        <v>21</v>
      </c>
      <c r="F152" s="231" t="s">
        <v>200</v>
      </c>
      <c r="G152" s="228"/>
      <c r="H152" s="232">
        <v>506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198</v>
      </c>
      <c r="AU152" s="238" t="s">
        <v>80</v>
      </c>
      <c r="AV152" s="13" t="s">
        <v>115</v>
      </c>
      <c r="AW152" s="13" t="s">
        <v>33</v>
      </c>
      <c r="AX152" s="13" t="s">
        <v>76</v>
      </c>
      <c r="AY152" s="238" t="s">
        <v>189</v>
      </c>
    </row>
    <row r="153" spans="2:65" s="1" customFormat="1" ht="22.5" customHeight="1">
      <c r="B153" s="42"/>
      <c r="C153" s="203" t="s">
        <v>313</v>
      </c>
      <c r="D153" s="203" t="s">
        <v>191</v>
      </c>
      <c r="E153" s="204" t="s">
        <v>314</v>
      </c>
      <c r="F153" s="205" t="s">
        <v>315</v>
      </c>
      <c r="G153" s="206" t="s">
        <v>194</v>
      </c>
      <c r="H153" s="207">
        <v>3</v>
      </c>
      <c r="I153" s="208"/>
      <c r="J153" s="209">
        <f>ROUND(I153*H153,2)</f>
        <v>0</v>
      </c>
      <c r="K153" s="205" t="s">
        <v>195</v>
      </c>
      <c r="L153" s="62"/>
      <c r="M153" s="210" t="s">
        <v>21</v>
      </c>
      <c r="N153" s="211" t="s">
        <v>40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196</v>
      </c>
      <c r="AT153" s="25" t="s">
        <v>191</v>
      </c>
      <c r="AU153" s="25" t="s">
        <v>80</v>
      </c>
      <c r="AY153" s="25" t="s">
        <v>189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76</v>
      </c>
      <c r="BK153" s="214">
        <f>ROUND(I153*H153,2)</f>
        <v>0</v>
      </c>
      <c r="BL153" s="25" t="s">
        <v>196</v>
      </c>
      <c r="BM153" s="25" t="s">
        <v>316</v>
      </c>
    </row>
    <row r="154" spans="2:51" s="12" customFormat="1" ht="13.5">
      <c r="B154" s="215"/>
      <c r="C154" s="216"/>
      <c r="D154" s="229" t="s">
        <v>198</v>
      </c>
      <c r="E154" s="239" t="s">
        <v>21</v>
      </c>
      <c r="F154" s="240" t="s">
        <v>317</v>
      </c>
      <c r="G154" s="216"/>
      <c r="H154" s="241">
        <v>3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76</v>
      </c>
      <c r="AY154" s="226" t="s">
        <v>189</v>
      </c>
    </row>
    <row r="155" spans="2:65" s="1" customFormat="1" ht="22.5" customHeight="1">
      <c r="B155" s="42"/>
      <c r="C155" s="256" t="s">
        <v>318</v>
      </c>
      <c r="D155" s="256" t="s">
        <v>293</v>
      </c>
      <c r="E155" s="257" t="s">
        <v>319</v>
      </c>
      <c r="F155" s="258" t="s">
        <v>320</v>
      </c>
      <c r="G155" s="259" t="s">
        <v>284</v>
      </c>
      <c r="H155" s="260">
        <v>0.51</v>
      </c>
      <c r="I155" s="261"/>
      <c r="J155" s="262">
        <f>ROUND(I155*H155,2)</f>
        <v>0</v>
      </c>
      <c r="K155" s="258" t="s">
        <v>195</v>
      </c>
      <c r="L155" s="263"/>
      <c r="M155" s="264" t="s">
        <v>21</v>
      </c>
      <c r="N155" s="265" t="s">
        <v>40</v>
      </c>
      <c r="O155" s="43"/>
      <c r="P155" s="212">
        <f>O155*H155</f>
        <v>0</v>
      </c>
      <c r="Q155" s="212">
        <v>1</v>
      </c>
      <c r="R155" s="212">
        <f>Q155*H155</f>
        <v>0.51</v>
      </c>
      <c r="S155" s="212">
        <v>0</v>
      </c>
      <c r="T155" s="213">
        <f>S155*H155</f>
        <v>0</v>
      </c>
      <c r="AR155" s="25" t="s">
        <v>228</v>
      </c>
      <c r="AT155" s="25" t="s">
        <v>293</v>
      </c>
      <c r="AU155" s="25" t="s">
        <v>80</v>
      </c>
      <c r="AY155" s="25" t="s">
        <v>189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76</v>
      </c>
      <c r="BK155" s="214">
        <f>ROUND(I155*H155,2)</f>
        <v>0</v>
      </c>
      <c r="BL155" s="25" t="s">
        <v>196</v>
      </c>
      <c r="BM155" s="25" t="s">
        <v>321</v>
      </c>
    </row>
    <row r="156" spans="2:51" s="12" customFormat="1" ht="13.5">
      <c r="B156" s="215"/>
      <c r="C156" s="216"/>
      <c r="D156" s="217" t="s">
        <v>198</v>
      </c>
      <c r="E156" s="218" t="s">
        <v>21</v>
      </c>
      <c r="F156" s="219" t="s">
        <v>322</v>
      </c>
      <c r="G156" s="216"/>
      <c r="H156" s="220">
        <v>0.3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198</v>
      </c>
      <c r="AU156" s="226" t="s">
        <v>80</v>
      </c>
      <c r="AV156" s="12" t="s">
        <v>80</v>
      </c>
      <c r="AW156" s="12" t="s">
        <v>33</v>
      </c>
      <c r="AX156" s="12" t="s">
        <v>69</v>
      </c>
      <c r="AY156" s="226" t="s">
        <v>189</v>
      </c>
    </row>
    <row r="157" spans="2:51" s="12" customFormat="1" ht="13.5">
      <c r="B157" s="215"/>
      <c r="C157" s="216"/>
      <c r="D157" s="229" t="s">
        <v>198</v>
      </c>
      <c r="E157" s="239" t="s">
        <v>21</v>
      </c>
      <c r="F157" s="240" t="s">
        <v>323</v>
      </c>
      <c r="G157" s="216"/>
      <c r="H157" s="241">
        <v>0.51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198</v>
      </c>
      <c r="AU157" s="226" t="s">
        <v>80</v>
      </c>
      <c r="AV157" s="12" t="s">
        <v>80</v>
      </c>
      <c r="AW157" s="12" t="s">
        <v>33</v>
      </c>
      <c r="AX157" s="12" t="s">
        <v>76</v>
      </c>
      <c r="AY157" s="226" t="s">
        <v>189</v>
      </c>
    </row>
    <row r="158" spans="2:65" s="1" customFormat="1" ht="22.5" customHeight="1">
      <c r="B158" s="42"/>
      <c r="C158" s="203" t="s">
        <v>324</v>
      </c>
      <c r="D158" s="203" t="s">
        <v>191</v>
      </c>
      <c r="E158" s="204" t="s">
        <v>325</v>
      </c>
      <c r="F158" s="205" t="s">
        <v>326</v>
      </c>
      <c r="G158" s="206" t="s">
        <v>194</v>
      </c>
      <c r="H158" s="207">
        <v>3</v>
      </c>
      <c r="I158" s="208"/>
      <c r="J158" s="209">
        <f>ROUND(I158*H158,2)</f>
        <v>0</v>
      </c>
      <c r="K158" s="205" t="s">
        <v>195</v>
      </c>
      <c r="L158" s="62"/>
      <c r="M158" s="210" t="s">
        <v>21</v>
      </c>
      <c r="N158" s="211" t="s">
        <v>40</v>
      </c>
      <c r="O158" s="43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25" t="s">
        <v>196</v>
      </c>
      <c r="AT158" s="25" t="s">
        <v>191</v>
      </c>
      <c r="AU158" s="25" t="s">
        <v>80</v>
      </c>
      <c r="AY158" s="25" t="s">
        <v>189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25" t="s">
        <v>76</v>
      </c>
      <c r="BK158" s="214">
        <f>ROUND(I158*H158,2)</f>
        <v>0</v>
      </c>
      <c r="BL158" s="25" t="s">
        <v>196</v>
      </c>
      <c r="BM158" s="25" t="s">
        <v>327</v>
      </c>
    </row>
    <row r="159" spans="2:51" s="12" customFormat="1" ht="13.5">
      <c r="B159" s="215"/>
      <c r="C159" s="216"/>
      <c r="D159" s="229" t="s">
        <v>198</v>
      </c>
      <c r="E159" s="239" t="s">
        <v>21</v>
      </c>
      <c r="F159" s="240" t="s">
        <v>115</v>
      </c>
      <c r="G159" s="216"/>
      <c r="H159" s="241">
        <v>3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198</v>
      </c>
      <c r="AU159" s="226" t="s">
        <v>80</v>
      </c>
      <c r="AV159" s="12" t="s">
        <v>80</v>
      </c>
      <c r="AW159" s="12" t="s">
        <v>33</v>
      </c>
      <c r="AX159" s="12" t="s">
        <v>76</v>
      </c>
      <c r="AY159" s="226" t="s">
        <v>189</v>
      </c>
    </row>
    <row r="160" spans="2:65" s="1" customFormat="1" ht="22.5" customHeight="1">
      <c r="B160" s="42"/>
      <c r="C160" s="256" t="s">
        <v>328</v>
      </c>
      <c r="D160" s="256" t="s">
        <v>293</v>
      </c>
      <c r="E160" s="257" t="s">
        <v>329</v>
      </c>
      <c r="F160" s="258" t="s">
        <v>330</v>
      </c>
      <c r="G160" s="259" t="s">
        <v>331</v>
      </c>
      <c r="H160" s="260">
        <v>0.045</v>
      </c>
      <c r="I160" s="261"/>
      <c r="J160" s="262">
        <f>ROUND(I160*H160,2)</f>
        <v>0</v>
      </c>
      <c r="K160" s="258" t="s">
        <v>195</v>
      </c>
      <c r="L160" s="263"/>
      <c r="M160" s="264" t="s">
        <v>21</v>
      </c>
      <c r="N160" s="265" t="s">
        <v>40</v>
      </c>
      <c r="O160" s="43"/>
      <c r="P160" s="212">
        <f>O160*H160</f>
        <v>0</v>
      </c>
      <c r="Q160" s="212">
        <v>0.001</v>
      </c>
      <c r="R160" s="212">
        <f>Q160*H160</f>
        <v>4.4999999999999996E-05</v>
      </c>
      <c r="S160" s="212">
        <v>0</v>
      </c>
      <c r="T160" s="213">
        <f>S160*H160</f>
        <v>0</v>
      </c>
      <c r="AR160" s="25" t="s">
        <v>228</v>
      </c>
      <c r="AT160" s="25" t="s">
        <v>293</v>
      </c>
      <c r="AU160" s="25" t="s">
        <v>80</v>
      </c>
      <c r="AY160" s="25" t="s">
        <v>189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76</v>
      </c>
      <c r="BK160" s="214">
        <f>ROUND(I160*H160,2)</f>
        <v>0</v>
      </c>
      <c r="BL160" s="25" t="s">
        <v>196</v>
      </c>
      <c r="BM160" s="25" t="s">
        <v>332</v>
      </c>
    </row>
    <row r="161" spans="2:51" s="12" customFormat="1" ht="13.5">
      <c r="B161" s="215"/>
      <c r="C161" s="216"/>
      <c r="D161" s="229" t="s">
        <v>198</v>
      </c>
      <c r="E161" s="239" t="s">
        <v>21</v>
      </c>
      <c r="F161" s="240" t="s">
        <v>333</v>
      </c>
      <c r="G161" s="216"/>
      <c r="H161" s="241">
        <v>0.045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198</v>
      </c>
      <c r="AU161" s="226" t="s">
        <v>80</v>
      </c>
      <c r="AV161" s="12" t="s">
        <v>80</v>
      </c>
      <c r="AW161" s="12" t="s">
        <v>33</v>
      </c>
      <c r="AX161" s="12" t="s">
        <v>76</v>
      </c>
      <c r="AY161" s="226" t="s">
        <v>189</v>
      </c>
    </row>
    <row r="162" spans="2:65" s="1" customFormat="1" ht="22.5" customHeight="1">
      <c r="B162" s="42"/>
      <c r="C162" s="203" t="s">
        <v>334</v>
      </c>
      <c r="D162" s="203" t="s">
        <v>191</v>
      </c>
      <c r="E162" s="204" t="s">
        <v>335</v>
      </c>
      <c r="F162" s="205" t="s">
        <v>336</v>
      </c>
      <c r="G162" s="206" t="s">
        <v>194</v>
      </c>
      <c r="H162" s="207">
        <v>509</v>
      </c>
      <c r="I162" s="208"/>
      <c r="J162" s="209">
        <f>ROUND(I162*H162,2)</f>
        <v>0</v>
      </c>
      <c r="K162" s="205" t="s">
        <v>195</v>
      </c>
      <c r="L162" s="62"/>
      <c r="M162" s="210" t="s">
        <v>21</v>
      </c>
      <c r="N162" s="211" t="s">
        <v>40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196</v>
      </c>
      <c r="AT162" s="25" t="s">
        <v>191</v>
      </c>
      <c r="AU162" s="25" t="s">
        <v>80</v>
      </c>
      <c r="AY162" s="25" t="s">
        <v>189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76</v>
      </c>
      <c r="BK162" s="214">
        <f>ROUND(I162*H162,2)</f>
        <v>0</v>
      </c>
      <c r="BL162" s="25" t="s">
        <v>196</v>
      </c>
      <c r="BM162" s="25" t="s">
        <v>337</v>
      </c>
    </row>
    <row r="163" spans="2:51" s="12" customFormat="1" ht="13.5">
      <c r="B163" s="215"/>
      <c r="C163" s="216"/>
      <c r="D163" s="229" t="s">
        <v>198</v>
      </c>
      <c r="E163" s="239" t="s">
        <v>21</v>
      </c>
      <c r="F163" s="240" t="s">
        <v>338</v>
      </c>
      <c r="G163" s="216"/>
      <c r="H163" s="241">
        <v>509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198</v>
      </c>
      <c r="AU163" s="226" t="s">
        <v>80</v>
      </c>
      <c r="AV163" s="12" t="s">
        <v>80</v>
      </c>
      <c r="AW163" s="12" t="s">
        <v>33</v>
      </c>
      <c r="AX163" s="12" t="s">
        <v>76</v>
      </c>
      <c r="AY163" s="226" t="s">
        <v>189</v>
      </c>
    </row>
    <row r="164" spans="2:65" s="1" customFormat="1" ht="31.5" customHeight="1">
      <c r="B164" s="42"/>
      <c r="C164" s="203" t="s">
        <v>339</v>
      </c>
      <c r="D164" s="203" t="s">
        <v>191</v>
      </c>
      <c r="E164" s="204" t="s">
        <v>340</v>
      </c>
      <c r="F164" s="205" t="s">
        <v>341</v>
      </c>
      <c r="G164" s="206" t="s">
        <v>194</v>
      </c>
      <c r="H164" s="207">
        <v>3</v>
      </c>
      <c r="I164" s="208"/>
      <c r="J164" s="209">
        <f>ROUND(I164*H164,2)</f>
        <v>0</v>
      </c>
      <c r="K164" s="205" t="s">
        <v>195</v>
      </c>
      <c r="L164" s="62"/>
      <c r="M164" s="210" t="s">
        <v>21</v>
      </c>
      <c r="N164" s="211" t="s">
        <v>40</v>
      </c>
      <c r="O164" s="43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25" t="s">
        <v>196</v>
      </c>
      <c r="AT164" s="25" t="s">
        <v>191</v>
      </c>
      <c r="AU164" s="25" t="s">
        <v>80</v>
      </c>
      <c r="AY164" s="25" t="s">
        <v>189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25" t="s">
        <v>76</v>
      </c>
      <c r="BK164" s="214">
        <f>ROUND(I164*H164,2)</f>
        <v>0</v>
      </c>
      <c r="BL164" s="25" t="s">
        <v>196</v>
      </c>
      <c r="BM164" s="25" t="s">
        <v>342</v>
      </c>
    </row>
    <row r="165" spans="2:51" s="12" customFormat="1" ht="13.5">
      <c r="B165" s="215"/>
      <c r="C165" s="216"/>
      <c r="D165" s="229" t="s">
        <v>198</v>
      </c>
      <c r="E165" s="239" t="s">
        <v>21</v>
      </c>
      <c r="F165" s="240" t="s">
        <v>115</v>
      </c>
      <c r="G165" s="216"/>
      <c r="H165" s="241">
        <v>3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198</v>
      </c>
      <c r="AU165" s="226" t="s">
        <v>80</v>
      </c>
      <c r="AV165" s="12" t="s">
        <v>80</v>
      </c>
      <c r="AW165" s="12" t="s">
        <v>33</v>
      </c>
      <c r="AX165" s="12" t="s">
        <v>76</v>
      </c>
      <c r="AY165" s="226" t="s">
        <v>189</v>
      </c>
    </row>
    <row r="166" spans="2:65" s="1" customFormat="1" ht="22.5" customHeight="1">
      <c r="B166" s="42"/>
      <c r="C166" s="256" t="s">
        <v>343</v>
      </c>
      <c r="D166" s="256" t="s">
        <v>293</v>
      </c>
      <c r="E166" s="257" t="s">
        <v>344</v>
      </c>
      <c r="F166" s="258" t="s">
        <v>345</v>
      </c>
      <c r="G166" s="259" t="s">
        <v>248</v>
      </c>
      <c r="H166" s="260">
        <v>0.174</v>
      </c>
      <c r="I166" s="261"/>
      <c r="J166" s="262">
        <f>ROUND(I166*H166,2)</f>
        <v>0</v>
      </c>
      <c r="K166" s="258" t="s">
        <v>195</v>
      </c>
      <c r="L166" s="263"/>
      <c r="M166" s="264" t="s">
        <v>21</v>
      </c>
      <c r="N166" s="265" t="s">
        <v>40</v>
      </c>
      <c r="O166" s="43"/>
      <c r="P166" s="212">
        <f>O166*H166</f>
        <v>0</v>
      </c>
      <c r="Q166" s="212">
        <v>0.21</v>
      </c>
      <c r="R166" s="212">
        <f>Q166*H166</f>
        <v>0.036539999999999996</v>
      </c>
      <c r="S166" s="212">
        <v>0</v>
      </c>
      <c r="T166" s="213">
        <f>S166*H166</f>
        <v>0</v>
      </c>
      <c r="AR166" s="25" t="s">
        <v>228</v>
      </c>
      <c r="AT166" s="25" t="s">
        <v>293</v>
      </c>
      <c r="AU166" s="25" t="s">
        <v>80</v>
      </c>
      <c r="AY166" s="25" t="s">
        <v>189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25" t="s">
        <v>76</v>
      </c>
      <c r="BK166" s="214">
        <f>ROUND(I166*H166,2)</f>
        <v>0</v>
      </c>
      <c r="BL166" s="25" t="s">
        <v>196</v>
      </c>
      <c r="BM166" s="25" t="s">
        <v>346</v>
      </c>
    </row>
    <row r="167" spans="2:51" s="12" customFormat="1" ht="13.5">
      <c r="B167" s="215"/>
      <c r="C167" s="216"/>
      <c r="D167" s="217" t="s">
        <v>198</v>
      </c>
      <c r="E167" s="218" t="s">
        <v>21</v>
      </c>
      <c r="F167" s="219" t="s">
        <v>347</v>
      </c>
      <c r="G167" s="216"/>
      <c r="H167" s="220">
        <v>0.174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198</v>
      </c>
      <c r="AU167" s="226" t="s">
        <v>80</v>
      </c>
      <c r="AV167" s="12" t="s">
        <v>80</v>
      </c>
      <c r="AW167" s="12" t="s">
        <v>33</v>
      </c>
      <c r="AX167" s="12" t="s">
        <v>76</v>
      </c>
      <c r="AY167" s="226" t="s">
        <v>189</v>
      </c>
    </row>
    <row r="168" spans="2:63" s="11" customFormat="1" ht="29.85" customHeight="1">
      <c r="B168" s="186"/>
      <c r="C168" s="187"/>
      <c r="D168" s="200" t="s">
        <v>68</v>
      </c>
      <c r="E168" s="201" t="s">
        <v>80</v>
      </c>
      <c r="F168" s="201" t="s">
        <v>348</v>
      </c>
      <c r="G168" s="187"/>
      <c r="H168" s="187"/>
      <c r="I168" s="190"/>
      <c r="J168" s="202">
        <f>BK168</f>
        <v>0</v>
      </c>
      <c r="K168" s="187"/>
      <c r="L168" s="192"/>
      <c r="M168" s="193"/>
      <c r="N168" s="194"/>
      <c r="O168" s="194"/>
      <c r="P168" s="195">
        <f>SUM(P169:P170)</f>
        <v>0</v>
      </c>
      <c r="Q168" s="194"/>
      <c r="R168" s="195">
        <f>SUM(R169:R170)</f>
        <v>8.60966</v>
      </c>
      <c r="S168" s="194"/>
      <c r="T168" s="196">
        <f>SUM(T169:T170)</f>
        <v>0</v>
      </c>
      <c r="AR168" s="197" t="s">
        <v>76</v>
      </c>
      <c r="AT168" s="198" t="s">
        <v>68</v>
      </c>
      <c r="AU168" s="198" t="s">
        <v>76</v>
      </c>
      <c r="AY168" s="197" t="s">
        <v>189</v>
      </c>
      <c r="BK168" s="199">
        <f>SUM(BK169:BK170)</f>
        <v>0</v>
      </c>
    </row>
    <row r="169" spans="2:65" s="1" customFormat="1" ht="31.5" customHeight="1">
      <c r="B169" s="42"/>
      <c r="C169" s="203" t="s">
        <v>349</v>
      </c>
      <c r="D169" s="203" t="s">
        <v>191</v>
      </c>
      <c r="E169" s="204" t="s">
        <v>350</v>
      </c>
      <c r="F169" s="205" t="s">
        <v>351</v>
      </c>
      <c r="G169" s="206" t="s">
        <v>235</v>
      </c>
      <c r="H169" s="207">
        <v>38</v>
      </c>
      <c r="I169" s="208"/>
      <c r="J169" s="209">
        <f>ROUND(I169*H169,2)</f>
        <v>0</v>
      </c>
      <c r="K169" s="205" t="s">
        <v>195</v>
      </c>
      <c r="L169" s="62"/>
      <c r="M169" s="210" t="s">
        <v>21</v>
      </c>
      <c r="N169" s="211" t="s">
        <v>40</v>
      </c>
      <c r="O169" s="43"/>
      <c r="P169" s="212">
        <f>O169*H169</f>
        <v>0</v>
      </c>
      <c r="Q169" s="212">
        <v>0.22657</v>
      </c>
      <c r="R169" s="212">
        <f>Q169*H169</f>
        <v>8.60966</v>
      </c>
      <c r="S169" s="212">
        <v>0</v>
      </c>
      <c r="T169" s="213">
        <f>S169*H169</f>
        <v>0</v>
      </c>
      <c r="AR169" s="25" t="s">
        <v>196</v>
      </c>
      <c r="AT169" s="25" t="s">
        <v>191</v>
      </c>
      <c r="AU169" s="25" t="s">
        <v>80</v>
      </c>
      <c r="AY169" s="25" t="s">
        <v>189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25" t="s">
        <v>76</v>
      </c>
      <c r="BK169" s="214">
        <f>ROUND(I169*H169,2)</f>
        <v>0</v>
      </c>
      <c r="BL169" s="25" t="s">
        <v>196</v>
      </c>
      <c r="BM169" s="25" t="s">
        <v>352</v>
      </c>
    </row>
    <row r="170" spans="2:51" s="12" customFormat="1" ht="13.5">
      <c r="B170" s="215"/>
      <c r="C170" s="216"/>
      <c r="D170" s="217" t="s">
        <v>198</v>
      </c>
      <c r="E170" s="218" t="s">
        <v>21</v>
      </c>
      <c r="F170" s="219" t="s">
        <v>353</v>
      </c>
      <c r="G170" s="216"/>
      <c r="H170" s="220">
        <v>38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198</v>
      </c>
      <c r="AU170" s="226" t="s">
        <v>80</v>
      </c>
      <c r="AV170" s="12" t="s">
        <v>80</v>
      </c>
      <c r="AW170" s="12" t="s">
        <v>33</v>
      </c>
      <c r="AX170" s="12" t="s">
        <v>76</v>
      </c>
      <c r="AY170" s="226" t="s">
        <v>189</v>
      </c>
    </row>
    <row r="171" spans="2:63" s="11" customFormat="1" ht="29.85" customHeight="1">
      <c r="B171" s="186"/>
      <c r="C171" s="187"/>
      <c r="D171" s="200" t="s">
        <v>68</v>
      </c>
      <c r="E171" s="201" t="s">
        <v>213</v>
      </c>
      <c r="F171" s="201" t="s">
        <v>354</v>
      </c>
      <c r="G171" s="187"/>
      <c r="H171" s="187"/>
      <c r="I171" s="190"/>
      <c r="J171" s="202">
        <f>BK171</f>
        <v>0</v>
      </c>
      <c r="K171" s="187"/>
      <c r="L171" s="192"/>
      <c r="M171" s="193"/>
      <c r="N171" s="194"/>
      <c r="O171" s="194"/>
      <c r="P171" s="195">
        <f>SUM(P172:P211)</f>
        <v>0</v>
      </c>
      <c r="Q171" s="194"/>
      <c r="R171" s="195">
        <f>SUM(R172:R211)</f>
        <v>523.537443</v>
      </c>
      <c r="S171" s="194"/>
      <c r="T171" s="196">
        <f>SUM(T172:T211)</f>
        <v>0</v>
      </c>
      <c r="AR171" s="197" t="s">
        <v>76</v>
      </c>
      <c r="AT171" s="198" t="s">
        <v>68</v>
      </c>
      <c r="AU171" s="198" t="s">
        <v>76</v>
      </c>
      <c r="AY171" s="197" t="s">
        <v>189</v>
      </c>
      <c r="BK171" s="199">
        <f>SUM(BK172:BK211)</f>
        <v>0</v>
      </c>
    </row>
    <row r="172" spans="2:65" s="1" customFormat="1" ht="22.5" customHeight="1">
      <c r="B172" s="42"/>
      <c r="C172" s="203" t="s">
        <v>355</v>
      </c>
      <c r="D172" s="203" t="s">
        <v>191</v>
      </c>
      <c r="E172" s="204" t="s">
        <v>356</v>
      </c>
      <c r="F172" s="205" t="s">
        <v>357</v>
      </c>
      <c r="G172" s="206" t="s">
        <v>194</v>
      </c>
      <c r="H172" s="207">
        <v>75</v>
      </c>
      <c r="I172" s="208"/>
      <c r="J172" s="209">
        <f>ROUND(I172*H172,2)</f>
        <v>0</v>
      </c>
      <c r="K172" s="205" t="s">
        <v>195</v>
      </c>
      <c r="L172" s="62"/>
      <c r="M172" s="210" t="s">
        <v>21</v>
      </c>
      <c r="N172" s="211" t="s">
        <v>40</v>
      </c>
      <c r="O172" s="43"/>
      <c r="P172" s="212">
        <f>O172*H172</f>
        <v>0</v>
      </c>
      <c r="Q172" s="212">
        <v>0.27994</v>
      </c>
      <c r="R172" s="212">
        <f>Q172*H172</f>
        <v>20.995500000000003</v>
      </c>
      <c r="S172" s="212">
        <v>0</v>
      </c>
      <c r="T172" s="213">
        <f>S172*H172</f>
        <v>0</v>
      </c>
      <c r="AR172" s="25" t="s">
        <v>196</v>
      </c>
      <c r="AT172" s="25" t="s">
        <v>191</v>
      </c>
      <c r="AU172" s="25" t="s">
        <v>80</v>
      </c>
      <c r="AY172" s="25" t="s">
        <v>189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25" t="s">
        <v>76</v>
      </c>
      <c r="BK172" s="214">
        <f>ROUND(I172*H172,2)</f>
        <v>0</v>
      </c>
      <c r="BL172" s="25" t="s">
        <v>196</v>
      </c>
      <c r="BM172" s="25" t="s">
        <v>358</v>
      </c>
    </row>
    <row r="173" spans="2:51" s="12" customFormat="1" ht="13.5">
      <c r="B173" s="215"/>
      <c r="C173" s="216"/>
      <c r="D173" s="217" t="s">
        <v>198</v>
      </c>
      <c r="E173" s="218" t="s">
        <v>21</v>
      </c>
      <c r="F173" s="219" t="s">
        <v>359</v>
      </c>
      <c r="G173" s="216"/>
      <c r="H173" s="220">
        <v>39.5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198</v>
      </c>
      <c r="AU173" s="226" t="s">
        <v>80</v>
      </c>
      <c r="AV173" s="12" t="s">
        <v>80</v>
      </c>
      <c r="AW173" s="12" t="s">
        <v>33</v>
      </c>
      <c r="AX173" s="12" t="s">
        <v>69</v>
      </c>
      <c r="AY173" s="226" t="s">
        <v>189</v>
      </c>
    </row>
    <row r="174" spans="2:51" s="12" customFormat="1" ht="13.5">
      <c r="B174" s="215"/>
      <c r="C174" s="216"/>
      <c r="D174" s="217" t="s">
        <v>198</v>
      </c>
      <c r="E174" s="218" t="s">
        <v>21</v>
      </c>
      <c r="F174" s="219" t="s">
        <v>360</v>
      </c>
      <c r="G174" s="216"/>
      <c r="H174" s="220">
        <v>35.5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198</v>
      </c>
      <c r="AU174" s="226" t="s">
        <v>80</v>
      </c>
      <c r="AV174" s="12" t="s">
        <v>80</v>
      </c>
      <c r="AW174" s="12" t="s">
        <v>33</v>
      </c>
      <c r="AX174" s="12" t="s">
        <v>69</v>
      </c>
      <c r="AY174" s="226" t="s">
        <v>189</v>
      </c>
    </row>
    <row r="175" spans="2:51" s="13" customFormat="1" ht="13.5">
      <c r="B175" s="227"/>
      <c r="C175" s="228"/>
      <c r="D175" s="229" t="s">
        <v>198</v>
      </c>
      <c r="E175" s="230" t="s">
        <v>21</v>
      </c>
      <c r="F175" s="231" t="s">
        <v>200</v>
      </c>
      <c r="G175" s="228"/>
      <c r="H175" s="232">
        <v>75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AT175" s="238" t="s">
        <v>198</v>
      </c>
      <c r="AU175" s="238" t="s">
        <v>80</v>
      </c>
      <c r="AV175" s="13" t="s">
        <v>115</v>
      </c>
      <c r="AW175" s="13" t="s">
        <v>33</v>
      </c>
      <c r="AX175" s="13" t="s">
        <v>76</v>
      </c>
      <c r="AY175" s="238" t="s">
        <v>189</v>
      </c>
    </row>
    <row r="176" spans="2:65" s="1" customFormat="1" ht="22.5" customHeight="1">
      <c r="B176" s="42"/>
      <c r="C176" s="203" t="s">
        <v>361</v>
      </c>
      <c r="D176" s="203" t="s">
        <v>191</v>
      </c>
      <c r="E176" s="204" t="s">
        <v>362</v>
      </c>
      <c r="F176" s="205" t="s">
        <v>363</v>
      </c>
      <c r="G176" s="206" t="s">
        <v>194</v>
      </c>
      <c r="H176" s="207">
        <v>466.5</v>
      </c>
      <c r="I176" s="208"/>
      <c r="J176" s="209">
        <f>ROUND(I176*H176,2)</f>
        <v>0</v>
      </c>
      <c r="K176" s="205" t="s">
        <v>195</v>
      </c>
      <c r="L176" s="62"/>
      <c r="M176" s="210" t="s">
        <v>21</v>
      </c>
      <c r="N176" s="211" t="s">
        <v>40</v>
      </c>
      <c r="O176" s="43"/>
      <c r="P176" s="212">
        <f>O176*H176</f>
        <v>0</v>
      </c>
      <c r="Q176" s="212">
        <v>0.378</v>
      </c>
      <c r="R176" s="212">
        <f>Q176*H176</f>
        <v>176.337</v>
      </c>
      <c r="S176" s="212">
        <v>0</v>
      </c>
      <c r="T176" s="213">
        <f>S176*H176</f>
        <v>0</v>
      </c>
      <c r="AR176" s="25" t="s">
        <v>196</v>
      </c>
      <c r="AT176" s="25" t="s">
        <v>191</v>
      </c>
      <c r="AU176" s="25" t="s">
        <v>80</v>
      </c>
      <c r="AY176" s="25" t="s">
        <v>189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25" t="s">
        <v>76</v>
      </c>
      <c r="BK176" s="214">
        <f>ROUND(I176*H176,2)</f>
        <v>0</v>
      </c>
      <c r="BL176" s="25" t="s">
        <v>196</v>
      </c>
      <c r="BM176" s="25" t="s">
        <v>364</v>
      </c>
    </row>
    <row r="177" spans="2:51" s="12" customFormat="1" ht="13.5">
      <c r="B177" s="215"/>
      <c r="C177" s="216"/>
      <c r="D177" s="217" t="s">
        <v>198</v>
      </c>
      <c r="E177" s="218" t="s">
        <v>21</v>
      </c>
      <c r="F177" s="219" t="s">
        <v>365</v>
      </c>
      <c r="G177" s="216"/>
      <c r="H177" s="220">
        <v>431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198</v>
      </c>
      <c r="AU177" s="226" t="s">
        <v>80</v>
      </c>
      <c r="AV177" s="12" t="s">
        <v>80</v>
      </c>
      <c r="AW177" s="12" t="s">
        <v>33</v>
      </c>
      <c r="AX177" s="12" t="s">
        <v>69</v>
      </c>
      <c r="AY177" s="226" t="s">
        <v>189</v>
      </c>
    </row>
    <row r="178" spans="2:51" s="12" customFormat="1" ht="13.5">
      <c r="B178" s="215"/>
      <c r="C178" s="216"/>
      <c r="D178" s="217" t="s">
        <v>198</v>
      </c>
      <c r="E178" s="218" t="s">
        <v>21</v>
      </c>
      <c r="F178" s="219" t="s">
        <v>360</v>
      </c>
      <c r="G178" s="216"/>
      <c r="H178" s="220">
        <v>35.5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198</v>
      </c>
      <c r="AU178" s="226" t="s">
        <v>80</v>
      </c>
      <c r="AV178" s="12" t="s">
        <v>80</v>
      </c>
      <c r="AW178" s="12" t="s">
        <v>33</v>
      </c>
      <c r="AX178" s="12" t="s">
        <v>69</v>
      </c>
      <c r="AY178" s="226" t="s">
        <v>189</v>
      </c>
    </row>
    <row r="179" spans="2:51" s="13" customFormat="1" ht="13.5">
      <c r="B179" s="227"/>
      <c r="C179" s="228"/>
      <c r="D179" s="229" t="s">
        <v>198</v>
      </c>
      <c r="E179" s="230" t="s">
        <v>21</v>
      </c>
      <c r="F179" s="231" t="s">
        <v>200</v>
      </c>
      <c r="G179" s="228"/>
      <c r="H179" s="232">
        <v>466.5</v>
      </c>
      <c r="I179" s="233"/>
      <c r="J179" s="228"/>
      <c r="K179" s="228"/>
      <c r="L179" s="234"/>
      <c r="M179" s="235"/>
      <c r="N179" s="236"/>
      <c r="O179" s="236"/>
      <c r="P179" s="236"/>
      <c r="Q179" s="236"/>
      <c r="R179" s="236"/>
      <c r="S179" s="236"/>
      <c r="T179" s="237"/>
      <c r="AT179" s="238" t="s">
        <v>198</v>
      </c>
      <c r="AU179" s="238" t="s">
        <v>80</v>
      </c>
      <c r="AV179" s="13" t="s">
        <v>115</v>
      </c>
      <c r="AW179" s="13" t="s">
        <v>33</v>
      </c>
      <c r="AX179" s="13" t="s">
        <v>76</v>
      </c>
      <c r="AY179" s="238" t="s">
        <v>189</v>
      </c>
    </row>
    <row r="180" spans="2:65" s="1" customFormat="1" ht="22.5" customHeight="1">
      <c r="B180" s="42"/>
      <c r="C180" s="203" t="s">
        <v>366</v>
      </c>
      <c r="D180" s="203" t="s">
        <v>191</v>
      </c>
      <c r="E180" s="204" t="s">
        <v>367</v>
      </c>
      <c r="F180" s="205" t="s">
        <v>368</v>
      </c>
      <c r="G180" s="206" t="s">
        <v>194</v>
      </c>
      <c r="H180" s="207">
        <v>431</v>
      </c>
      <c r="I180" s="208"/>
      <c r="J180" s="209">
        <f>ROUND(I180*H180,2)</f>
        <v>0</v>
      </c>
      <c r="K180" s="205" t="s">
        <v>195</v>
      </c>
      <c r="L180" s="62"/>
      <c r="M180" s="210" t="s">
        <v>21</v>
      </c>
      <c r="N180" s="211" t="s">
        <v>40</v>
      </c>
      <c r="O180" s="43"/>
      <c r="P180" s="212">
        <f>O180*H180</f>
        <v>0</v>
      </c>
      <c r="Q180" s="212">
        <v>0.3719</v>
      </c>
      <c r="R180" s="212">
        <f>Q180*H180</f>
        <v>160.2889</v>
      </c>
      <c r="S180" s="212">
        <v>0</v>
      </c>
      <c r="T180" s="213">
        <f>S180*H180</f>
        <v>0</v>
      </c>
      <c r="AR180" s="25" t="s">
        <v>196</v>
      </c>
      <c r="AT180" s="25" t="s">
        <v>191</v>
      </c>
      <c r="AU180" s="25" t="s">
        <v>80</v>
      </c>
      <c r="AY180" s="25" t="s">
        <v>189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25" t="s">
        <v>76</v>
      </c>
      <c r="BK180" s="214">
        <f>ROUND(I180*H180,2)</f>
        <v>0</v>
      </c>
      <c r="BL180" s="25" t="s">
        <v>196</v>
      </c>
      <c r="BM180" s="25" t="s">
        <v>369</v>
      </c>
    </row>
    <row r="181" spans="2:51" s="12" customFormat="1" ht="13.5">
      <c r="B181" s="215"/>
      <c r="C181" s="216"/>
      <c r="D181" s="229" t="s">
        <v>198</v>
      </c>
      <c r="E181" s="239" t="s">
        <v>21</v>
      </c>
      <c r="F181" s="240" t="s">
        <v>365</v>
      </c>
      <c r="G181" s="216"/>
      <c r="H181" s="241">
        <v>431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198</v>
      </c>
      <c r="AU181" s="226" t="s">
        <v>80</v>
      </c>
      <c r="AV181" s="12" t="s">
        <v>80</v>
      </c>
      <c r="AW181" s="12" t="s">
        <v>33</v>
      </c>
      <c r="AX181" s="12" t="s">
        <v>76</v>
      </c>
      <c r="AY181" s="226" t="s">
        <v>189</v>
      </c>
    </row>
    <row r="182" spans="2:65" s="1" customFormat="1" ht="22.5" customHeight="1">
      <c r="B182" s="42"/>
      <c r="C182" s="203" t="s">
        <v>370</v>
      </c>
      <c r="D182" s="203" t="s">
        <v>191</v>
      </c>
      <c r="E182" s="204" t="s">
        <v>371</v>
      </c>
      <c r="F182" s="205" t="s">
        <v>372</v>
      </c>
      <c r="G182" s="206" t="s">
        <v>194</v>
      </c>
      <c r="H182" s="207">
        <v>431</v>
      </c>
      <c r="I182" s="208"/>
      <c r="J182" s="209">
        <f>ROUND(I182*H182,2)</f>
        <v>0</v>
      </c>
      <c r="K182" s="205" t="s">
        <v>195</v>
      </c>
      <c r="L182" s="62"/>
      <c r="M182" s="210" t="s">
        <v>21</v>
      </c>
      <c r="N182" s="211" t="s">
        <v>40</v>
      </c>
      <c r="O182" s="43"/>
      <c r="P182" s="212">
        <f>O182*H182</f>
        <v>0</v>
      </c>
      <c r="Q182" s="212">
        <v>0.211</v>
      </c>
      <c r="R182" s="212">
        <f>Q182*H182</f>
        <v>90.941</v>
      </c>
      <c r="S182" s="212">
        <v>0</v>
      </c>
      <c r="T182" s="213">
        <f>S182*H182</f>
        <v>0</v>
      </c>
      <c r="AR182" s="25" t="s">
        <v>196</v>
      </c>
      <c r="AT182" s="25" t="s">
        <v>191</v>
      </c>
      <c r="AU182" s="25" t="s">
        <v>80</v>
      </c>
      <c r="AY182" s="25" t="s">
        <v>189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25" t="s">
        <v>76</v>
      </c>
      <c r="BK182" s="214">
        <f>ROUND(I182*H182,2)</f>
        <v>0</v>
      </c>
      <c r="BL182" s="25" t="s">
        <v>196</v>
      </c>
      <c r="BM182" s="25" t="s">
        <v>373</v>
      </c>
    </row>
    <row r="183" spans="2:51" s="12" customFormat="1" ht="13.5">
      <c r="B183" s="215"/>
      <c r="C183" s="216"/>
      <c r="D183" s="229" t="s">
        <v>198</v>
      </c>
      <c r="E183" s="239" t="s">
        <v>21</v>
      </c>
      <c r="F183" s="240" t="s">
        <v>365</v>
      </c>
      <c r="G183" s="216"/>
      <c r="H183" s="241">
        <v>431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198</v>
      </c>
      <c r="AU183" s="226" t="s">
        <v>80</v>
      </c>
      <c r="AV183" s="12" t="s">
        <v>80</v>
      </c>
      <c r="AW183" s="12" t="s">
        <v>33</v>
      </c>
      <c r="AX183" s="12" t="s">
        <v>76</v>
      </c>
      <c r="AY183" s="226" t="s">
        <v>189</v>
      </c>
    </row>
    <row r="184" spans="2:65" s="1" customFormat="1" ht="31.5" customHeight="1">
      <c r="B184" s="42"/>
      <c r="C184" s="203" t="s">
        <v>374</v>
      </c>
      <c r="D184" s="203" t="s">
        <v>191</v>
      </c>
      <c r="E184" s="204" t="s">
        <v>375</v>
      </c>
      <c r="F184" s="205" t="s">
        <v>376</v>
      </c>
      <c r="G184" s="206" t="s">
        <v>194</v>
      </c>
      <c r="H184" s="207">
        <v>4.3</v>
      </c>
      <c r="I184" s="208"/>
      <c r="J184" s="209">
        <f>ROUND(I184*H184,2)</f>
        <v>0</v>
      </c>
      <c r="K184" s="205" t="s">
        <v>195</v>
      </c>
      <c r="L184" s="62"/>
      <c r="M184" s="210" t="s">
        <v>21</v>
      </c>
      <c r="N184" s="211" t="s">
        <v>40</v>
      </c>
      <c r="O184" s="43"/>
      <c r="P184" s="212">
        <f>O184*H184</f>
        <v>0</v>
      </c>
      <c r="Q184" s="212">
        <v>0.12966</v>
      </c>
      <c r="R184" s="212">
        <f>Q184*H184</f>
        <v>0.557538</v>
      </c>
      <c r="S184" s="212">
        <v>0</v>
      </c>
      <c r="T184" s="213">
        <f>S184*H184</f>
        <v>0</v>
      </c>
      <c r="AR184" s="25" t="s">
        <v>196</v>
      </c>
      <c r="AT184" s="25" t="s">
        <v>191</v>
      </c>
      <c r="AU184" s="25" t="s">
        <v>80</v>
      </c>
      <c r="AY184" s="25" t="s">
        <v>189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25" t="s">
        <v>76</v>
      </c>
      <c r="BK184" s="214">
        <f>ROUND(I184*H184,2)</f>
        <v>0</v>
      </c>
      <c r="BL184" s="25" t="s">
        <v>196</v>
      </c>
      <c r="BM184" s="25" t="s">
        <v>377</v>
      </c>
    </row>
    <row r="185" spans="2:51" s="12" customFormat="1" ht="13.5">
      <c r="B185" s="215"/>
      <c r="C185" s="216"/>
      <c r="D185" s="229" t="s">
        <v>198</v>
      </c>
      <c r="E185" s="239" t="s">
        <v>21</v>
      </c>
      <c r="F185" s="240" t="s">
        <v>378</v>
      </c>
      <c r="G185" s="216"/>
      <c r="H185" s="241">
        <v>4.3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198</v>
      </c>
      <c r="AU185" s="226" t="s">
        <v>80</v>
      </c>
      <c r="AV185" s="12" t="s">
        <v>80</v>
      </c>
      <c r="AW185" s="12" t="s">
        <v>33</v>
      </c>
      <c r="AX185" s="12" t="s">
        <v>76</v>
      </c>
      <c r="AY185" s="226" t="s">
        <v>189</v>
      </c>
    </row>
    <row r="186" spans="2:65" s="1" customFormat="1" ht="31.5" customHeight="1">
      <c r="B186" s="42"/>
      <c r="C186" s="203" t="s">
        <v>379</v>
      </c>
      <c r="D186" s="203" t="s">
        <v>191</v>
      </c>
      <c r="E186" s="204" t="s">
        <v>380</v>
      </c>
      <c r="F186" s="205" t="s">
        <v>381</v>
      </c>
      <c r="G186" s="206" t="s">
        <v>194</v>
      </c>
      <c r="H186" s="207">
        <v>431</v>
      </c>
      <c r="I186" s="208"/>
      <c r="J186" s="209">
        <f>ROUND(I186*H186,2)</f>
        <v>0</v>
      </c>
      <c r="K186" s="205" t="s">
        <v>195</v>
      </c>
      <c r="L186" s="62"/>
      <c r="M186" s="210" t="s">
        <v>21</v>
      </c>
      <c r="N186" s="211" t="s">
        <v>40</v>
      </c>
      <c r="O186" s="43"/>
      <c r="P186" s="212">
        <f>O186*H186</f>
        <v>0</v>
      </c>
      <c r="Q186" s="212">
        <v>0.10373</v>
      </c>
      <c r="R186" s="212">
        <f>Q186*H186</f>
        <v>44.70763</v>
      </c>
      <c r="S186" s="212">
        <v>0</v>
      </c>
      <c r="T186" s="213">
        <f>S186*H186</f>
        <v>0</v>
      </c>
      <c r="AR186" s="25" t="s">
        <v>196</v>
      </c>
      <c r="AT186" s="25" t="s">
        <v>191</v>
      </c>
      <c r="AU186" s="25" t="s">
        <v>80</v>
      </c>
      <c r="AY186" s="25" t="s">
        <v>189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25" t="s">
        <v>76</v>
      </c>
      <c r="BK186" s="214">
        <f>ROUND(I186*H186,2)</f>
        <v>0</v>
      </c>
      <c r="BL186" s="25" t="s">
        <v>196</v>
      </c>
      <c r="BM186" s="25" t="s">
        <v>382</v>
      </c>
    </row>
    <row r="187" spans="2:51" s="12" customFormat="1" ht="13.5">
      <c r="B187" s="215"/>
      <c r="C187" s="216"/>
      <c r="D187" s="229" t="s">
        <v>198</v>
      </c>
      <c r="E187" s="239" t="s">
        <v>21</v>
      </c>
      <c r="F187" s="240" t="s">
        <v>365</v>
      </c>
      <c r="G187" s="216"/>
      <c r="H187" s="241">
        <v>431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198</v>
      </c>
      <c r="AU187" s="226" t="s">
        <v>80</v>
      </c>
      <c r="AV187" s="12" t="s">
        <v>80</v>
      </c>
      <c r="AW187" s="12" t="s">
        <v>33</v>
      </c>
      <c r="AX187" s="12" t="s">
        <v>76</v>
      </c>
      <c r="AY187" s="226" t="s">
        <v>189</v>
      </c>
    </row>
    <row r="188" spans="2:65" s="1" customFormat="1" ht="22.5" customHeight="1">
      <c r="B188" s="42"/>
      <c r="C188" s="203" t="s">
        <v>353</v>
      </c>
      <c r="D188" s="203" t="s">
        <v>191</v>
      </c>
      <c r="E188" s="204" t="s">
        <v>383</v>
      </c>
      <c r="F188" s="205" t="s">
        <v>384</v>
      </c>
      <c r="G188" s="206" t="s">
        <v>194</v>
      </c>
      <c r="H188" s="207">
        <v>26.25</v>
      </c>
      <c r="I188" s="208"/>
      <c r="J188" s="209">
        <f>ROUND(I188*H188,2)</f>
        <v>0</v>
      </c>
      <c r="K188" s="205" t="s">
        <v>195</v>
      </c>
      <c r="L188" s="62"/>
      <c r="M188" s="210" t="s">
        <v>21</v>
      </c>
      <c r="N188" s="211" t="s">
        <v>40</v>
      </c>
      <c r="O188" s="43"/>
      <c r="P188" s="212">
        <f>O188*H188</f>
        <v>0</v>
      </c>
      <c r="Q188" s="212">
        <v>0.1837</v>
      </c>
      <c r="R188" s="212">
        <f>Q188*H188</f>
        <v>4.822125</v>
      </c>
      <c r="S188" s="212">
        <v>0</v>
      </c>
      <c r="T188" s="213">
        <f>S188*H188</f>
        <v>0</v>
      </c>
      <c r="AR188" s="25" t="s">
        <v>196</v>
      </c>
      <c r="AT188" s="25" t="s">
        <v>191</v>
      </c>
      <c r="AU188" s="25" t="s">
        <v>80</v>
      </c>
      <c r="AY188" s="25" t="s">
        <v>189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25" t="s">
        <v>76</v>
      </c>
      <c r="BK188" s="214">
        <f>ROUND(I188*H188,2)</f>
        <v>0</v>
      </c>
      <c r="BL188" s="25" t="s">
        <v>196</v>
      </c>
      <c r="BM188" s="25" t="s">
        <v>385</v>
      </c>
    </row>
    <row r="189" spans="2:51" s="12" customFormat="1" ht="13.5">
      <c r="B189" s="215"/>
      <c r="C189" s="216"/>
      <c r="D189" s="229" t="s">
        <v>198</v>
      </c>
      <c r="E189" s="239" t="s">
        <v>21</v>
      </c>
      <c r="F189" s="240" t="s">
        <v>386</v>
      </c>
      <c r="G189" s="216"/>
      <c r="H189" s="241">
        <v>26.25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198</v>
      </c>
      <c r="AU189" s="226" t="s">
        <v>80</v>
      </c>
      <c r="AV189" s="12" t="s">
        <v>80</v>
      </c>
      <c r="AW189" s="12" t="s">
        <v>33</v>
      </c>
      <c r="AX189" s="12" t="s">
        <v>76</v>
      </c>
      <c r="AY189" s="226" t="s">
        <v>189</v>
      </c>
    </row>
    <row r="190" spans="2:65" s="1" customFormat="1" ht="22.5" customHeight="1">
      <c r="B190" s="42"/>
      <c r="C190" s="256" t="s">
        <v>387</v>
      </c>
      <c r="D190" s="256" t="s">
        <v>293</v>
      </c>
      <c r="E190" s="257" t="s">
        <v>388</v>
      </c>
      <c r="F190" s="258" t="s">
        <v>389</v>
      </c>
      <c r="G190" s="259" t="s">
        <v>284</v>
      </c>
      <c r="H190" s="260">
        <v>8.741</v>
      </c>
      <c r="I190" s="261"/>
      <c r="J190" s="262">
        <f>ROUND(I190*H190,2)</f>
        <v>0</v>
      </c>
      <c r="K190" s="258" t="s">
        <v>195</v>
      </c>
      <c r="L190" s="263"/>
      <c r="M190" s="264" t="s">
        <v>21</v>
      </c>
      <c r="N190" s="265" t="s">
        <v>40</v>
      </c>
      <c r="O190" s="43"/>
      <c r="P190" s="212">
        <f>O190*H190</f>
        <v>0</v>
      </c>
      <c r="Q190" s="212">
        <v>1</v>
      </c>
      <c r="R190" s="212">
        <f>Q190*H190</f>
        <v>8.741</v>
      </c>
      <c r="S190" s="212">
        <v>0</v>
      </c>
      <c r="T190" s="213">
        <f>S190*H190</f>
        <v>0</v>
      </c>
      <c r="AR190" s="25" t="s">
        <v>228</v>
      </c>
      <c r="AT190" s="25" t="s">
        <v>293</v>
      </c>
      <c r="AU190" s="25" t="s">
        <v>80</v>
      </c>
      <c r="AY190" s="25" t="s">
        <v>189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25" t="s">
        <v>76</v>
      </c>
      <c r="BK190" s="214">
        <f>ROUND(I190*H190,2)</f>
        <v>0</v>
      </c>
      <c r="BL190" s="25" t="s">
        <v>196</v>
      </c>
      <c r="BM190" s="25" t="s">
        <v>390</v>
      </c>
    </row>
    <row r="191" spans="2:51" s="12" customFormat="1" ht="13.5">
      <c r="B191" s="215"/>
      <c r="C191" s="216"/>
      <c r="D191" s="229" t="s">
        <v>198</v>
      </c>
      <c r="E191" s="239" t="s">
        <v>21</v>
      </c>
      <c r="F191" s="240" t="s">
        <v>391</v>
      </c>
      <c r="G191" s="216"/>
      <c r="H191" s="241">
        <v>8.741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198</v>
      </c>
      <c r="AU191" s="226" t="s">
        <v>80</v>
      </c>
      <c r="AV191" s="12" t="s">
        <v>80</v>
      </c>
      <c r="AW191" s="12" t="s">
        <v>33</v>
      </c>
      <c r="AX191" s="12" t="s">
        <v>76</v>
      </c>
      <c r="AY191" s="226" t="s">
        <v>189</v>
      </c>
    </row>
    <row r="192" spans="2:65" s="1" customFormat="1" ht="31.5" customHeight="1">
      <c r="B192" s="42"/>
      <c r="C192" s="203" t="s">
        <v>392</v>
      </c>
      <c r="D192" s="203" t="s">
        <v>191</v>
      </c>
      <c r="E192" s="204" t="s">
        <v>393</v>
      </c>
      <c r="F192" s="205" t="s">
        <v>394</v>
      </c>
      <c r="G192" s="206" t="s">
        <v>194</v>
      </c>
      <c r="H192" s="207">
        <v>56.5</v>
      </c>
      <c r="I192" s="208"/>
      <c r="J192" s="209">
        <f>ROUND(I192*H192,2)</f>
        <v>0</v>
      </c>
      <c r="K192" s="205" t="s">
        <v>195</v>
      </c>
      <c r="L192" s="62"/>
      <c r="M192" s="210" t="s">
        <v>21</v>
      </c>
      <c r="N192" s="211" t="s">
        <v>40</v>
      </c>
      <c r="O192" s="43"/>
      <c r="P192" s="212">
        <f>O192*H192</f>
        <v>0</v>
      </c>
      <c r="Q192" s="212">
        <v>0.08425</v>
      </c>
      <c r="R192" s="212">
        <f>Q192*H192</f>
        <v>4.760125</v>
      </c>
      <c r="S192" s="212">
        <v>0</v>
      </c>
      <c r="T192" s="213">
        <f>S192*H192</f>
        <v>0</v>
      </c>
      <c r="AR192" s="25" t="s">
        <v>196</v>
      </c>
      <c r="AT192" s="25" t="s">
        <v>191</v>
      </c>
      <c r="AU192" s="25" t="s">
        <v>80</v>
      </c>
      <c r="AY192" s="25" t="s">
        <v>189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25" t="s">
        <v>76</v>
      </c>
      <c r="BK192" s="214">
        <f>ROUND(I192*H192,2)</f>
        <v>0</v>
      </c>
      <c r="BL192" s="25" t="s">
        <v>196</v>
      </c>
      <c r="BM192" s="25" t="s">
        <v>395</v>
      </c>
    </row>
    <row r="193" spans="2:51" s="12" customFormat="1" ht="13.5">
      <c r="B193" s="215"/>
      <c r="C193" s="216"/>
      <c r="D193" s="217" t="s">
        <v>198</v>
      </c>
      <c r="E193" s="218" t="s">
        <v>21</v>
      </c>
      <c r="F193" s="219" t="s">
        <v>312</v>
      </c>
      <c r="G193" s="216"/>
      <c r="H193" s="220">
        <v>39.5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198</v>
      </c>
      <c r="AU193" s="226" t="s">
        <v>80</v>
      </c>
      <c r="AV193" s="12" t="s">
        <v>80</v>
      </c>
      <c r="AW193" s="12" t="s">
        <v>33</v>
      </c>
      <c r="AX193" s="12" t="s">
        <v>69</v>
      </c>
      <c r="AY193" s="226" t="s">
        <v>189</v>
      </c>
    </row>
    <row r="194" spans="2:51" s="13" customFormat="1" ht="13.5">
      <c r="B194" s="227"/>
      <c r="C194" s="228"/>
      <c r="D194" s="217" t="s">
        <v>198</v>
      </c>
      <c r="E194" s="242" t="s">
        <v>21</v>
      </c>
      <c r="F194" s="243" t="s">
        <v>200</v>
      </c>
      <c r="G194" s="228"/>
      <c r="H194" s="244">
        <v>39.5</v>
      </c>
      <c r="I194" s="233"/>
      <c r="J194" s="228"/>
      <c r="K194" s="228"/>
      <c r="L194" s="234"/>
      <c r="M194" s="235"/>
      <c r="N194" s="236"/>
      <c r="O194" s="236"/>
      <c r="P194" s="236"/>
      <c r="Q194" s="236"/>
      <c r="R194" s="236"/>
      <c r="S194" s="236"/>
      <c r="T194" s="237"/>
      <c r="AT194" s="238" t="s">
        <v>198</v>
      </c>
      <c r="AU194" s="238" t="s">
        <v>80</v>
      </c>
      <c r="AV194" s="13" t="s">
        <v>115</v>
      </c>
      <c r="AW194" s="13" t="s">
        <v>33</v>
      </c>
      <c r="AX194" s="13" t="s">
        <v>69</v>
      </c>
      <c r="AY194" s="238" t="s">
        <v>189</v>
      </c>
    </row>
    <row r="195" spans="2:51" s="12" customFormat="1" ht="13.5">
      <c r="B195" s="215"/>
      <c r="C195" s="216"/>
      <c r="D195" s="217" t="s">
        <v>198</v>
      </c>
      <c r="E195" s="218" t="s">
        <v>21</v>
      </c>
      <c r="F195" s="219" t="s">
        <v>396</v>
      </c>
      <c r="G195" s="216"/>
      <c r="H195" s="220">
        <v>17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198</v>
      </c>
      <c r="AU195" s="226" t="s">
        <v>80</v>
      </c>
      <c r="AV195" s="12" t="s">
        <v>80</v>
      </c>
      <c r="AW195" s="12" t="s">
        <v>33</v>
      </c>
      <c r="AX195" s="12" t="s">
        <v>69</v>
      </c>
      <c r="AY195" s="226" t="s">
        <v>189</v>
      </c>
    </row>
    <row r="196" spans="2:51" s="13" customFormat="1" ht="13.5">
      <c r="B196" s="227"/>
      <c r="C196" s="228"/>
      <c r="D196" s="217" t="s">
        <v>198</v>
      </c>
      <c r="E196" s="242" t="s">
        <v>21</v>
      </c>
      <c r="F196" s="243" t="s">
        <v>200</v>
      </c>
      <c r="G196" s="228"/>
      <c r="H196" s="244">
        <v>17</v>
      </c>
      <c r="I196" s="233"/>
      <c r="J196" s="228"/>
      <c r="K196" s="228"/>
      <c r="L196" s="234"/>
      <c r="M196" s="235"/>
      <c r="N196" s="236"/>
      <c r="O196" s="236"/>
      <c r="P196" s="236"/>
      <c r="Q196" s="236"/>
      <c r="R196" s="236"/>
      <c r="S196" s="236"/>
      <c r="T196" s="237"/>
      <c r="AT196" s="238" t="s">
        <v>198</v>
      </c>
      <c r="AU196" s="238" t="s">
        <v>80</v>
      </c>
      <c r="AV196" s="13" t="s">
        <v>115</v>
      </c>
      <c r="AW196" s="13" t="s">
        <v>33</v>
      </c>
      <c r="AX196" s="13" t="s">
        <v>69</v>
      </c>
      <c r="AY196" s="238" t="s">
        <v>189</v>
      </c>
    </row>
    <row r="197" spans="2:51" s="14" customFormat="1" ht="13.5">
      <c r="B197" s="245"/>
      <c r="C197" s="246"/>
      <c r="D197" s="229" t="s">
        <v>198</v>
      </c>
      <c r="E197" s="247" t="s">
        <v>21</v>
      </c>
      <c r="F197" s="248" t="s">
        <v>239</v>
      </c>
      <c r="G197" s="246"/>
      <c r="H197" s="249">
        <v>56.5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AT197" s="255" t="s">
        <v>198</v>
      </c>
      <c r="AU197" s="255" t="s">
        <v>80</v>
      </c>
      <c r="AV197" s="14" t="s">
        <v>196</v>
      </c>
      <c r="AW197" s="14" t="s">
        <v>33</v>
      </c>
      <c r="AX197" s="14" t="s">
        <v>76</v>
      </c>
      <c r="AY197" s="255" t="s">
        <v>189</v>
      </c>
    </row>
    <row r="198" spans="2:65" s="1" customFormat="1" ht="31.5" customHeight="1">
      <c r="B198" s="42"/>
      <c r="C198" s="203" t="s">
        <v>397</v>
      </c>
      <c r="D198" s="203" t="s">
        <v>191</v>
      </c>
      <c r="E198" s="204" t="s">
        <v>398</v>
      </c>
      <c r="F198" s="205" t="s">
        <v>399</v>
      </c>
      <c r="G198" s="206" t="s">
        <v>194</v>
      </c>
      <c r="H198" s="207">
        <v>1</v>
      </c>
      <c r="I198" s="208"/>
      <c r="J198" s="209">
        <f>ROUND(I198*H198,2)</f>
        <v>0</v>
      </c>
      <c r="K198" s="205" t="s">
        <v>195</v>
      </c>
      <c r="L198" s="62"/>
      <c r="M198" s="210" t="s">
        <v>21</v>
      </c>
      <c r="N198" s="211" t="s">
        <v>40</v>
      </c>
      <c r="O198" s="43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25" t="s">
        <v>196</v>
      </c>
      <c r="AT198" s="25" t="s">
        <v>191</v>
      </c>
      <c r="AU198" s="25" t="s">
        <v>80</v>
      </c>
      <c r="AY198" s="25" t="s">
        <v>189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25" t="s">
        <v>76</v>
      </c>
      <c r="BK198" s="214">
        <f>ROUND(I198*H198,2)</f>
        <v>0</v>
      </c>
      <c r="BL198" s="25" t="s">
        <v>196</v>
      </c>
      <c r="BM198" s="25" t="s">
        <v>400</v>
      </c>
    </row>
    <row r="199" spans="2:51" s="12" customFormat="1" ht="13.5">
      <c r="B199" s="215"/>
      <c r="C199" s="216"/>
      <c r="D199" s="229" t="s">
        <v>198</v>
      </c>
      <c r="E199" s="239" t="s">
        <v>21</v>
      </c>
      <c r="F199" s="240" t="s">
        <v>76</v>
      </c>
      <c r="G199" s="216"/>
      <c r="H199" s="241">
        <v>1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198</v>
      </c>
      <c r="AU199" s="226" t="s">
        <v>80</v>
      </c>
      <c r="AV199" s="12" t="s">
        <v>80</v>
      </c>
      <c r="AW199" s="12" t="s">
        <v>33</v>
      </c>
      <c r="AX199" s="12" t="s">
        <v>76</v>
      </c>
      <c r="AY199" s="226" t="s">
        <v>189</v>
      </c>
    </row>
    <row r="200" spans="2:65" s="1" customFormat="1" ht="22.5" customHeight="1">
      <c r="B200" s="42"/>
      <c r="C200" s="256" t="s">
        <v>401</v>
      </c>
      <c r="D200" s="256" t="s">
        <v>293</v>
      </c>
      <c r="E200" s="257" t="s">
        <v>402</v>
      </c>
      <c r="F200" s="258" t="s">
        <v>403</v>
      </c>
      <c r="G200" s="259" t="s">
        <v>194</v>
      </c>
      <c r="H200" s="260">
        <v>39.27</v>
      </c>
      <c r="I200" s="261"/>
      <c r="J200" s="262">
        <f>ROUND(I200*H200,2)</f>
        <v>0</v>
      </c>
      <c r="K200" s="258" t="s">
        <v>195</v>
      </c>
      <c r="L200" s="263"/>
      <c r="M200" s="264" t="s">
        <v>21</v>
      </c>
      <c r="N200" s="265" t="s">
        <v>40</v>
      </c>
      <c r="O200" s="43"/>
      <c r="P200" s="212">
        <f>O200*H200</f>
        <v>0</v>
      </c>
      <c r="Q200" s="212">
        <v>0.14</v>
      </c>
      <c r="R200" s="212">
        <f>Q200*H200</f>
        <v>5.497800000000001</v>
      </c>
      <c r="S200" s="212">
        <v>0</v>
      </c>
      <c r="T200" s="213">
        <f>S200*H200</f>
        <v>0</v>
      </c>
      <c r="AR200" s="25" t="s">
        <v>228</v>
      </c>
      <c r="AT200" s="25" t="s">
        <v>293</v>
      </c>
      <c r="AU200" s="25" t="s">
        <v>80</v>
      </c>
      <c r="AY200" s="25" t="s">
        <v>189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25" t="s">
        <v>76</v>
      </c>
      <c r="BK200" s="214">
        <f>ROUND(I200*H200,2)</f>
        <v>0</v>
      </c>
      <c r="BL200" s="25" t="s">
        <v>196</v>
      </c>
      <c r="BM200" s="25" t="s">
        <v>404</v>
      </c>
    </row>
    <row r="201" spans="2:51" s="12" customFormat="1" ht="13.5">
      <c r="B201" s="215"/>
      <c r="C201" s="216"/>
      <c r="D201" s="217" t="s">
        <v>198</v>
      </c>
      <c r="E201" s="218" t="s">
        <v>21</v>
      </c>
      <c r="F201" s="219" t="s">
        <v>405</v>
      </c>
      <c r="G201" s="216"/>
      <c r="H201" s="220">
        <v>38.5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198</v>
      </c>
      <c r="AU201" s="226" t="s">
        <v>80</v>
      </c>
      <c r="AV201" s="12" t="s">
        <v>80</v>
      </c>
      <c r="AW201" s="12" t="s">
        <v>33</v>
      </c>
      <c r="AX201" s="12" t="s">
        <v>69</v>
      </c>
      <c r="AY201" s="226" t="s">
        <v>189</v>
      </c>
    </row>
    <row r="202" spans="2:51" s="12" customFormat="1" ht="13.5">
      <c r="B202" s="215"/>
      <c r="C202" s="216"/>
      <c r="D202" s="229" t="s">
        <v>198</v>
      </c>
      <c r="E202" s="239" t="s">
        <v>21</v>
      </c>
      <c r="F202" s="240" t="s">
        <v>406</v>
      </c>
      <c r="G202" s="216"/>
      <c r="H202" s="241">
        <v>39.27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198</v>
      </c>
      <c r="AU202" s="226" t="s">
        <v>80</v>
      </c>
      <c r="AV202" s="12" t="s">
        <v>80</v>
      </c>
      <c r="AW202" s="12" t="s">
        <v>33</v>
      </c>
      <c r="AX202" s="12" t="s">
        <v>76</v>
      </c>
      <c r="AY202" s="226" t="s">
        <v>189</v>
      </c>
    </row>
    <row r="203" spans="2:65" s="1" customFormat="1" ht="22.5" customHeight="1">
      <c r="B203" s="42"/>
      <c r="C203" s="256" t="s">
        <v>407</v>
      </c>
      <c r="D203" s="256" t="s">
        <v>293</v>
      </c>
      <c r="E203" s="257" t="s">
        <v>408</v>
      </c>
      <c r="F203" s="258" t="s">
        <v>409</v>
      </c>
      <c r="G203" s="259" t="s">
        <v>194</v>
      </c>
      <c r="H203" s="260">
        <v>1</v>
      </c>
      <c r="I203" s="261"/>
      <c r="J203" s="262">
        <f>ROUND(I203*H203,2)</f>
        <v>0</v>
      </c>
      <c r="K203" s="258" t="s">
        <v>195</v>
      </c>
      <c r="L203" s="263"/>
      <c r="M203" s="264" t="s">
        <v>21</v>
      </c>
      <c r="N203" s="265" t="s">
        <v>40</v>
      </c>
      <c r="O203" s="43"/>
      <c r="P203" s="212">
        <f>O203*H203</f>
        <v>0</v>
      </c>
      <c r="Q203" s="212">
        <v>0.146</v>
      </c>
      <c r="R203" s="212">
        <f>Q203*H203</f>
        <v>0.146</v>
      </c>
      <c r="S203" s="212">
        <v>0</v>
      </c>
      <c r="T203" s="213">
        <f>S203*H203</f>
        <v>0</v>
      </c>
      <c r="AR203" s="25" t="s">
        <v>228</v>
      </c>
      <c r="AT203" s="25" t="s">
        <v>293</v>
      </c>
      <c r="AU203" s="25" t="s">
        <v>80</v>
      </c>
      <c r="AY203" s="25" t="s">
        <v>189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25" t="s">
        <v>76</v>
      </c>
      <c r="BK203" s="214">
        <f>ROUND(I203*H203,2)</f>
        <v>0</v>
      </c>
      <c r="BL203" s="25" t="s">
        <v>196</v>
      </c>
      <c r="BM203" s="25" t="s">
        <v>410</v>
      </c>
    </row>
    <row r="204" spans="2:51" s="12" customFormat="1" ht="13.5">
      <c r="B204" s="215"/>
      <c r="C204" s="216"/>
      <c r="D204" s="229" t="s">
        <v>198</v>
      </c>
      <c r="E204" s="239" t="s">
        <v>21</v>
      </c>
      <c r="F204" s="240" t="s">
        <v>76</v>
      </c>
      <c r="G204" s="216"/>
      <c r="H204" s="241">
        <v>1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198</v>
      </c>
      <c r="AU204" s="226" t="s">
        <v>80</v>
      </c>
      <c r="AV204" s="12" t="s">
        <v>80</v>
      </c>
      <c r="AW204" s="12" t="s">
        <v>33</v>
      </c>
      <c r="AX204" s="12" t="s">
        <v>76</v>
      </c>
      <c r="AY204" s="226" t="s">
        <v>189</v>
      </c>
    </row>
    <row r="205" spans="2:65" s="1" customFormat="1" ht="31.5" customHeight="1">
      <c r="B205" s="42"/>
      <c r="C205" s="203" t="s">
        <v>411</v>
      </c>
      <c r="D205" s="203" t="s">
        <v>191</v>
      </c>
      <c r="E205" s="204" t="s">
        <v>412</v>
      </c>
      <c r="F205" s="205" t="s">
        <v>413</v>
      </c>
      <c r="G205" s="206" t="s">
        <v>194</v>
      </c>
      <c r="H205" s="207">
        <v>35.5</v>
      </c>
      <c r="I205" s="208"/>
      <c r="J205" s="209">
        <f>ROUND(I205*H205,2)</f>
        <v>0</v>
      </c>
      <c r="K205" s="205" t="s">
        <v>195</v>
      </c>
      <c r="L205" s="62"/>
      <c r="M205" s="210" t="s">
        <v>21</v>
      </c>
      <c r="N205" s="211" t="s">
        <v>40</v>
      </c>
      <c r="O205" s="43"/>
      <c r="P205" s="212">
        <f>O205*H205</f>
        <v>0</v>
      </c>
      <c r="Q205" s="212">
        <v>0.08565</v>
      </c>
      <c r="R205" s="212">
        <f>Q205*H205</f>
        <v>3.040575</v>
      </c>
      <c r="S205" s="212">
        <v>0</v>
      </c>
      <c r="T205" s="213">
        <f>S205*H205</f>
        <v>0</v>
      </c>
      <c r="AR205" s="25" t="s">
        <v>196</v>
      </c>
      <c r="AT205" s="25" t="s">
        <v>191</v>
      </c>
      <c r="AU205" s="25" t="s">
        <v>80</v>
      </c>
      <c r="AY205" s="25" t="s">
        <v>189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25" t="s">
        <v>76</v>
      </c>
      <c r="BK205" s="214">
        <f>ROUND(I205*H205,2)</f>
        <v>0</v>
      </c>
      <c r="BL205" s="25" t="s">
        <v>196</v>
      </c>
      <c r="BM205" s="25" t="s">
        <v>414</v>
      </c>
    </row>
    <row r="206" spans="2:51" s="12" customFormat="1" ht="13.5">
      <c r="B206" s="215"/>
      <c r="C206" s="216"/>
      <c r="D206" s="229" t="s">
        <v>198</v>
      </c>
      <c r="E206" s="239" t="s">
        <v>21</v>
      </c>
      <c r="F206" s="240" t="s">
        <v>360</v>
      </c>
      <c r="G206" s="216"/>
      <c r="H206" s="241">
        <v>35.5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198</v>
      </c>
      <c r="AU206" s="226" t="s">
        <v>80</v>
      </c>
      <c r="AV206" s="12" t="s">
        <v>80</v>
      </c>
      <c r="AW206" s="12" t="s">
        <v>33</v>
      </c>
      <c r="AX206" s="12" t="s">
        <v>76</v>
      </c>
      <c r="AY206" s="226" t="s">
        <v>189</v>
      </c>
    </row>
    <row r="207" spans="2:65" s="1" customFormat="1" ht="22.5" customHeight="1">
      <c r="B207" s="42"/>
      <c r="C207" s="256" t="s">
        <v>415</v>
      </c>
      <c r="D207" s="256" t="s">
        <v>293</v>
      </c>
      <c r="E207" s="257" t="s">
        <v>416</v>
      </c>
      <c r="F207" s="258" t="s">
        <v>417</v>
      </c>
      <c r="G207" s="259" t="s">
        <v>194</v>
      </c>
      <c r="H207" s="260">
        <v>13.77</v>
      </c>
      <c r="I207" s="261"/>
      <c r="J207" s="262">
        <f>ROUND(I207*H207,2)</f>
        <v>0</v>
      </c>
      <c r="K207" s="258" t="s">
        <v>195</v>
      </c>
      <c r="L207" s="263"/>
      <c r="M207" s="264" t="s">
        <v>21</v>
      </c>
      <c r="N207" s="265" t="s">
        <v>40</v>
      </c>
      <c r="O207" s="43"/>
      <c r="P207" s="212">
        <f>O207*H207</f>
        <v>0</v>
      </c>
      <c r="Q207" s="212">
        <v>0.185</v>
      </c>
      <c r="R207" s="212">
        <f>Q207*H207</f>
        <v>2.54745</v>
      </c>
      <c r="S207" s="212">
        <v>0</v>
      </c>
      <c r="T207" s="213">
        <f>S207*H207</f>
        <v>0</v>
      </c>
      <c r="AR207" s="25" t="s">
        <v>228</v>
      </c>
      <c r="AT207" s="25" t="s">
        <v>293</v>
      </c>
      <c r="AU207" s="25" t="s">
        <v>80</v>
      </c>
      <c r="AY207" s="25" t="s">
        <v>189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25" t="s">
        <v>76</v>
      </c>
      <c r="BK207" s="214">
        <f>ROUND(I207*H207,2)</f>
        <v>0</v>
      </c>
      <c r="BL207" s="25" t="s">
        <v>196</v>
      </c>
      <c r="BM207" s="25" t="s">
        <v>418</v>
      </c>
    </row>
    <row r="208" spans="2:51" s="12" customFormat="1" ht="13.5">
      <c r="B208" s="215"/>
      <c r="C208" s="216"/>
      <c r="D208" s="217" t="s">
        <v>198</v>
      </c>
      <c r="E208" s="218" t="s">
        <v>21</v>
      </c>
      <c r="F208" s="219" t="s">
        <v>419</v>
      </c>
      <c r="G208" s="216"/>
      <c r="H208" s="220">
        <v>13.5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198</v>
      </c>
      <c r="AU208" s="226" t="s">
        <v>80</v>
      </c>
      <c r="AV208" s="12" t="s">
        <v>80</v>
      </c>
      <c r="AW208" s="12" t="s">
        <v>33</v>
      </c>
      <c r="AX208" s="12" t="s">
        <v>69</v>
      </c>
      <c r="AY208" s="226" t="s">
        <v>189</v>
      </c>
    </row>
    <row r="209" spans="2:51" s="12" customFormat="1" ht="13.5">
      <c r="B209" s="215"/>
      <c r="C209" s="216"/>
      <c r="D209" s="229" t="s">
        <v>198</v>
      </c>
      <c r="E209" s="239" t="s">
        <v>21</v>
      </c>
      <c r="F209" s="240" t="s">
        <v>420</v>
      </c>
      <c r="G209" s="216"/>
      <c r="H209" s="241">
        <v>13.77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198</v>
      </c>
      <c r="AU209" s="226" t="s">
        <v>80</v>
      </c>
      <c r="AV209" s="12" t="s">
        <v>80</v>
      </c>
      <c r="AW209" s="12" t="s">
        <v>33</v>
      </c>
      <c r="AX209" s="12" t="s">
        <v>76</v>
      </c>
      <c r="AY209" s="226" t="s">
        <v>189</v>
      </c>
    </row>
    <row r="210" spans="2:65" s="1" customFormat="1" ht="22.5" customHeight="1">
      <c r="B210" s="42"/>
      <c r="C210" s="203" t="s">
        <v>421</v>
      </c>
      <c r="D210" s="203" t="s">
        <v>191</v>
      </c>
      <c r="E210" s="204" t="s">
        <v>422</v>
      </c>
      <c r="F210" s="205" t="s">
        <v>423</v>
      </c>
      <c r="G210" s="206" t="s">
        <v>235</v>
      </c>
      <c r="H210" s="207">
        <v>43</v>
      </c>
      <c r="I210" s="208"/>
      <c r="J210" s="209">
        <f>ROUND(I210*H210,2)</f>
        <v>0</v>
      </c>
      <c r="K210" s="205" t="s">
        <v>195</v>
      </c>
      <c r="L210" s="62"/>
      <c r="M210" s="210" t="s">
        <v>21</v>
      </c>
      <c r="N210" s="211" t="s">
        <v>40</v>
      </c>
      <c r="O210" s="43"/>
      <c r="P210" s="212">
        <f>O210*H210</f>
        <v>0</v>
      </c>
      <c r="Q210" s="212">
        <v>0.0036</v>
      </c>
      <c r="R210" s="212">
        <f>Q210*H210</f>
        <v>0.1548</v>
      </c>
      <c r="S210" s="212">
        <v>0</v>
      </c>
      <c r="T210" s="213">
        <f>S210*H210</f>
        <v>0</v>
      </c>
      <c r="AR210" s="25" t="s">
        <v>196</v>
      </c>
      <c r="AT210" s="25" t="s">
        <v>191</v>
      </c>
      <c r="AU210" s="25" t="s">
        <v>80</v>
      </c>
      <c r="AY210" s="25" t="s">
        <v>189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25" t="s">
        <v>76</v>
      </c>
      <c r="BK210" s="214">
        <f>ROUND(I210*H210,2)</f>
        <v>0</v>
      </c>
      <c r="BL210" s="25" t="s">
        <v>196</v>
      </c>
      <c r="BM210" s="25" t="s">
        <v>424</v>
      </c>
    </row>
    <row r="211" spans="2:51" s="12" customFormat="1" ht="13.5">
      <c r="B211" s="215"/>
      <c r="C211" s="216"/>
      <c r="D211" s="217" t="s">
        <v>198</v>
      </c>
      <c r="E211" s="218" t="s">
        <v>21</v>
      </c>
      <c r="F211" s="219" t="s">
        <v>407</v>
      </c>
      <c r="G211" s="216"/>
      <c r="H211" s="220">
        <v>43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198</v>
      </c>
      <c r="AU211" s="226" t="s">
        <v>80</v>
      </c>
      <c r="AV211" s="12" t="s">
        <v>80</v>
      </c>
      <c r="AW211" s="12" t="s">
        <v>33</v>
      </c>
      <c r="AX211" s="12" t="s">
        <v>76</v>
      </c>
      <c r="AY211" s="226" t="s">
        <v>189</v>
      </c>
    </row>
    <row r="212" spans="2:63" s="11" customFormat="1" ht="29.85" customHeight="1">
      <c r="B212" s="186"/>
      <c r="C212" s="187"/>
      <c r="D212" s="188" t="s">
        <v>68</v>
      </c>
      <c r="E212" s="266" t="s">
        <v>232</v>
      </c>
      <c r="F212" s="266" t="s">
        <v>425</v>
      </c>
      <c r="G212" s="187"/>
      <c r="H212" s="187"/>
      <c r="I212" s="190"/>
      <c r="J212" s="267">
        <f>BK212</f>
        <v>0</v>
      </c>
      <c r="K212" s="187"/>
      <c r="L212" s="192"/>
      <c r="M212" s="193"/>
      <c r="N212" s="194"/>
      <c r="O212" s="194"/>
      <c r="P212" s="195">
        <f>P213+P265+P277</f>
        <v>0</v>
      </c>
      <c r="Q212" s="194"/>
      <c r="R212" s="195">
        <f>R213+R265+R277</f>
        <v>38.468085</v>
      </c>
      <c r="S212" s="194"/>
      <c r="T212" s="196">
        <f>T213+T265+T277</f>
        <v>0.164</v>
      </c>
      <c r="AR212" s="197" t="s">
        <v>76</v>
      </c>
      <c r="AT212" s="198" t="s">
        <v>68</v>
      </c>
      <c r="AU212" s="198" t="s">
        <v>76</v>
      </c>
      <c r="AY212" s="197" t="s">
        <v>189</v>
      </c>
      <c r="BK212" s="199">
        <f>BK213+BK265+BK277</f>
        <v>0</v>
      </c>
    </row>
    <row r="213" spans="2:63" s="11" customFormat="1" ht="14.85" customHeight="1">
      <c r="B213" s="186"/>
      <c r="C213" s="187"/>
      <c r="D213" s="200" t="s">
        <v>68</v>
      </c>
      <c r="E213" s="201" t="s">
        <v>426</v>
      </c>
      <c r="F213" s="201" t="s">
        <v>427</v>
      </c>
      <c r="G213" s="187"/>
      <c r="H213" s="187"/>
      <c r="I213" s="190"/>
      <c r="J213" s="202">
        <f>BK213</f>
        <v>0</v>
      </c>
      <c r="K213" s="187"/>
      <c r="L213" s="192"/>
      <c r="M213" s="193"/>
      <c r="N213" s="194"/>
      <c r="O213" s="194"/>
      <c r="P213" s="195">
        <f>SUM(P214:P264)</f>
        <v>0</v>
      </c>
      <c r="Q213" s="194"/>
      <c r="R213" s="195">
        <f>SUM(R214:R264)</f>
        <v>28.725200000000005</v>
      </c>
      <c r="S213" s="194"/>
      <c r="T213" s="196">
        <f>SUM(T214:T264)</f>
        <v>0</v>
      </c>
      <c r="AR213" s="197" t="s">
        <v>76</v>
      </c>
      <c r="AT213" s="198" t="s">
        <v>68</v>
      </c>
      <c r="AU213" s="198" t="s">
        <v>80</v>
      </c>
      <c r="AY213" s="197" t="s">
        <v>189</v>
      </c>
      <c r="BK213" s="199">
        <f>SUM(BK214:BK264)</f>
        <v>0</v>
      </c>
    </row>
    <row r="214" spans="2:65" s="1" customFormat="1" ht="22.5" customHeight="1">
      <c r="B214" s="42"/>
      <c r="C214" s="203" t="s">
        <v>428</v>
      </c>
      <c r="D214" s="203" t="s">
        <v>191</v>
      </c>
      <c r="E214" s="204" t="s">
        <v>429</v>
      </c>
      <c r="F214" s="205" t="s">
        <v>430</v>
      </c>
      <c r="G214" s="206" t="s">
        <v>431</v>
      </c>
      <c r="H214" s="207">
        <v>9</v>
      </c>
      <c r="I214" s="208"/>
      <c r="J214" s="209">
        <f>ROUND(I214*H214,2)</f>
        <v>0</v>
      </c>
      <c r="K214" s="205" t="s">
        <v>195</v>
      </c>
      <c r="L214" s="62"/>
      <c r="M214" s="210" t="s">
        <v>21</v>
      </c>
      <c r="N214" s="211" t="s">
        <v>40</v>
      </c>
      <c r="O214" s="43"/>
      <c r="P214" s="212">
        <f>O214*H214</f>
        <v>0</v>
      </c>
      <c r="Q214" s="212">
        <v>0.0007</v>
      </c>
      <c r="R214" s="212">
        <f>Q214*H214</f>
        <v>0.0063</v>
      </c>
      <c r="S214" s="212">
        <v>0</v>
      </c>
      <c r="T214" s="213">
        <f>S214*H214</f>
        <v>0</v>
      </c>
      <c r="AR214" s="25" t="s">
        <v>196</v>
      </c>
      <c r="AT214" s="25" t="s">
        <v>191</v>
      </c>
      <c r="AU214" s="25" t="s">
        <v>115</v>
      </c>
      <c r="AY214" s="25" t="s">
        <v>189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25" t="s">
        <v>76</v>
      </c>
      <c r="BK214" s="214">
        <f>ROUND(I214*H214,2)</f>
        <v>0</v>
      </c>
      <c r="BL214" s="25" t="s">
        <v>196</v>
      </c>
      <c r="BM214" s="25" t="s">
        <v>432</v>
      </c>
    </row>
    <row r="215" spans="2:51" s="12" customFormat="1" ht="13.5">
      <c r="B215" s="215"/>
      <c r="C215" s="216"/>
      <c r="D215" s="217" t="s">
        <v>198</v>
      </c>
      <c r="E215" s="218" t="s">
        <v>21</v>
      </c>
      <c r="F215" s="219" t="s">
        <v>433</v>
      </c>
      <c r="G215" s="216"/>
      <c r="H215" s="220">
        <v>1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198</v>
      </c>
      <c r="AU215" s="226" t="s">
        <v>115</v>
      </c>
      <c r="AV215" s="12" t="s">
        <v>80</v>
      </c>
      <c r="AW215" s="12" t="s">
        <v>33</v>
      </c>
      <c r="AX215" s="12" t="s">
        <v>69</v>
      </c>
      <c r="AY215" s="226" t="s">
        <v>189</v>
      </c>
    </row>
    <row r="216" spans="2:51" s="12" customFormat="1" ht="13.5">
      <c r="B216" s="215"/>
      <c r="C216" s="216"/>
      <c r="D216" s="217" t="s">
        <v>198</v>
      </c>
      <c r="E216" s="218" t="s">
        <v>21</v>
      </c>
      <c r="F216" s="219" t="s">
        <v>434</v>
      </c>
      <c r="G216" s="216"/>
      <c r="H216" s="220">
        <v>1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198</v>
      </c>
      <c r="AU216" s="226" t="s">
        <v>115</v>
      </c>
      <c r="AV216" s="12" t="s">
        <v>80</v>
      </c>
      <c r="AW216" s="12" t="s">
        <v>33</v>
      </c>
      <c r="AX216" s="12" t="s">
        <v>69</v>
      </c>
      <c r="AY216" s="226" t="s">
        <v>189</v>
      </c>
    </row>
    <row r="217" spans="2:51" s="12" customFormat="1" ht="13.5">
      <c r="B217" s="215"/>
      <c r="C217" s="216"/>
      <c r="D217" s="217" t="s">
        <v>198</v>
      </c>
      <c r="E217" s="218" t="s">
        <v>21</v>
      </c>
      <c r="F217" s="219" t="s">
        <v>435</v>
      </c>
      <c r="G217" s="216"/>
      <c r="H217" s="220">
        <v>1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198</v>
      </c>
      <c r="AU217" s="226" t="s">
        <v>115</v>
      </c>
      <c r="AV217" s="12" t="s">
        <v>80</v>
      </c>
      <c r="AW217" s="12" t="s">
        <v>33</v>
      </c>
      <c r="AX217" s="12" t="s">
        <v>69</v>
      </c>
      <c r="AY217" s="226" t="s">
        <v>189</v>
      </c>
    </row>
    <row r="218" spans="2:51" s="12" customFormat="1" ht="13.5">
      <c r="B218" s="215"/>
      <c r="C218" s="216"/>
      <c r="D218" s="217" t="s">
        <v>198</v>
      </c>
      <c r="E218" s="218" t="s">
        <v>21</v>
      </c>
      <c r="F218" s="219" t="s">
        <v>436</v>
      </c>
      <c r="G218" s="216"/>
      <c r="H218" s="220">
        <v>1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198</v>
      </c>
      <c r="AU218" s="226" t="s">
        <v>115</v>
      </c>
      <c r="AV218" s="12" t="s">
        <v>80</v>
      </c>
      <c r="AW218" s="12" t="s">
        <v>33</v>
      </c>
      <c r="AX218" s="12" t="s">
        <v>69</v>
      </c>
      <c r="AY218" s="226" t="s">
        <v>189</v>
      </c>
    </row>
    <row r="219" spans="2:51" s="12" customFormat="1" ht="13.5">
      <c r="B219" s="215"/>
      <c r="C219" s="216"/>
      <c r="D219" s="217" t="s">
        <v>198</v>
      </c>
      <c r="E219" s="218" t="s">
        <v>21</v>
      </c>
      <c r="F219" s="219" t="s">
        <v>437</v>
      </c>
      <c r="G219" s="216"/>
      <c r="H219" s="220">
        <v>1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198</v>
      </c>
      <c r="AU219" s="226" t="s">
        <v>115</v>
      </c>
      <c r="AV219" s="12" t="s">
        <v>80</v>
      </c>
      <c r="AW219" s="12" t="s">
        <v>33</v>
      </c>
      <c r="AX219" s="12" t="s">
        <v>69</v>
      </c>
      <c r="AY219" s="226" t="s">
        <v>189</v>
      </c>
    </row>
    <row r="220" spans="2:51" s="12" customFormat="1" ht="13.5">
      <c r="B220" s="215"/>
      <c r="C220" s="216"/>
      <c r="D220" s="217" t="s">
        <v>198</v>
      </c>
      <c r="E220" s="218" t="s">
        <v>21</v>
      </c>
      <c r="F220" s="219" t="s">
        <v>438</v>
      </c>
      <c r="G220" s="216"/>
      <c r="H220" s="220">
        <v>1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198</v>
      </c>
      <c r="AU220" s="226" t="s">
        <v>115</v>
      </c>
      <c r="AV220" s="12" t="s">
        <v>80</v>
      </c>
      <c r="AW220" s="12" t="s">
        <v>33</v>
      </c>
      <c r="AX220" s="12" t="s">
        <v>69</v>
      </c>
      <c r="AY220" s="226" t="s">
        <v>189</v>
      </c>
    </row>
    <row r="221" spans="2:51" s="12" customFormat="1" ht="13.5">
      <c r="B221" s="215"/>
      <c r="C221" s="216"/>
      <c r="D221" s="217" t="s">
        <v>198</v>
      </c>
      <c r="E221" s="218" t="s">
        <v>21</v>
      </c>
      <c r="F221" s="219" t="s">
        <v>439</v>
      </c>
      <c r="G221" s="216"/>
      <c r="H221" s="220">
        <v>1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198</v>
      </c>
      <c r="AU221" s="226" t="s">
        <v>115</v>
      </c>
      <c r="AV221" s="12" t="s">
        <v>80</v>
      </c>
      <c r="AW221" s="12" t="s">
        <v>33</v>
      </c>
      <c r="AX221" s="12" t="s">
        <v>69</v>
      </c>
      <c r="AY221" s="226" t="s">
        <v>189</v>
      </c>
    </row>
    <row r="222" spans="2:51" s="12" customFormat="1" ht="13.5">
      <c r="B222" s="215"/>
      <c r="C222" s="216"/>
      <c r="D222" s="217" t="s">
        <v>198</v>
      </c>
      <c r="E222" s="218" t="s">
        <v>21</v>
      </c>
      <c r="F222" s="219" t="s">
        <v>439</v>
      </c>
      <c r="G222" s="216"/>
      <c r="H222" s="220">
        <v>1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198</v>
      </c>
      <c r="AU222" s="226" t="s">
        <v>115</v>
      </c>
      <c r="AV222" s="12" t="s">
        <v>80</v>
      </c>
      <c r="AW222" s="12" t="s">
        <v>33</v>
      </c>
      <c r="AX222" s="12" t="s">
        <v>69</v>
      </c>
      <c r="AY222" s="226" t="s">
        <v>189</v>
      </c>
    </row>
    <row r="223" spans="2:51" s="12" customFormat="1" ht="13.5">
      <c r="B223" s="215"/>
      <c r="C223" s="216"/>
      <c r="D223" s="217" t="s">
        <v>198</v>
      </c>
      <c r="E223" s="218" t="s">
        <v>21</v>
      </c>
      <c r="F223" s="219" t="s">
        <v>440</v>
      </c>
      <c r="G223" s="216"/>
      <c r="H223" s="220">
        <v>1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198</v>
      </c>
      <c r="AU223" s="226" t="s">
        <v>115</v>
      </c>
      <c r="AV223" s="12" t="s">
        <v>80</v>
      </c>
      <c r="AW223" s="12" t="s">
        <v>33</v>
      </c>
      <c r="AX223" s="12" t="s">
        <v>69</v>
      </c>
      <c r="AY223" s="226" t="s">
        <v>189</v>
      </c>
    </row>
    <row r="224" spans="2:51" s="13" customFormat="1" ht="13.5">
      <c r="B224" s="227"/>
      <c r="C224" s="228"/>
      <c r="D224" s="229" t="s">
        <v>198</v>
      </c>
      <c r="E224" s="230" t="s">
        <v>21</v>
      </c>
      <c r="F224" s="231" t="s">
        <v>200</v>
      </c>
      <c r="G224" s="228"/>
      <c r="H224" s="232">
        <v>9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AT224" s="238" t="s">
        <v>198</v>
      </c>
      <c r="AU224" s="238" t="s">
        <v>115</v>
      </c>
      <c r="AV224" s="13" t="s">
        <v>115</v>
      </c>
      <c r="AW224" s="13" t="s">
        <v>33</v>
      </c>
      <c r="AX224" s="13" t="s">
        <v>76</v>
      </c>
      <c r="AY224" s="238" t="s">
        <v>189</v>
      </c>
    </row>
    <row r="225" spans="2:65" s="1" customFormat="1" ht="22.5" customHeight="1">
      <c r="B225" s="42"/>
      <c r="C225" s="256" t="s">
        <v>441</v>
      </c>
      <c r="D225" s="256" t="s">
        <v>293</v>
      </c>
      <c r="E225" s="257" t="s">
        <v>442</v>
      </c>
      <c r="F225" s="258" t="s">
        <v>443</v>
      </c>
      <c r="G225" s="259" t="s">
        <v>431</v>
      </c>
      <c r="H225" s="260">
        <v>19</v>
      </c>
      <c r="I225" s="261"/>
      <c r="J225" s="262">
        <f>ROUND(I225*H225,2)</f>
        <v>0</v>
      </c>
      <c r="K225" s="258" t="s">
        <v>21</v>
      </c>
      <c r="L225" s="263"/>
      <c r="M225" s="264" t="s">
        <v>21</v>
      </c>
      <c r="N225" s="265" t="s">
        <v>40</v>
      </c>
      <c r="O225" s="43"/>
      <c r="P225" s="212">
        <f>O225*H225</f>
        <v>0</v>
      </c>
      <c r="Q225" s="212">
        <v>0.003</v>
      </c>
      <c r="R225" s="212">
        <f>Q225*H225</f>
        <v>0.057</v>
      </c>
      <c r="S225" s="212">
        <v>0</v>
      </c>
      <c r="T225" s="213">
        <f>S225*H225</f>
        <v>0</v>
      </c>
      <c r="AR225" s="25" t="s">
        <v>228</v>
      </c>
      <c r="AT225" s="25" t="s">
        <v>293</v>
      </c>
      <c r="AU225" s="25" t="s">
        <v>115</v>
      </c>
      <c r="AY225" s="25" t="s">
        <v>189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25" t="s">
        <v>76</v>
      </c>
      <c r="BK225" s="214">
        <f>ROUND(I225*H225,2)</f>
        <v>0</v>
      </c>
      <c r="BL225" s="25" t="s">
        <v>196</v>
      </c>
      <c r="BM225" s="25" t="s">
        <v>444</v>
      </c>
    </row>
    <row r="226" spans="2:51" s="12" customFormat="1" ht="13.5">
      <c r="B226" s="215"/>
      <c r="C226" s="216"/>
      <c r="D226" s="229" t="s">
        <v>198</v>
      </c>
      <c r="E226" s="239" t="s">
        <v>21</v>
      </c>
      <c r="F226" s="240" t="s">
        <v>287</v>
      </c>
      <c r="G226" s="216"/>
      <c r="H226" s="241">
        <v>19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198</v>
      </c>
      <c r="AU226" s="226" t="s">
        <v>115</v>
      </c>
      <c r="AV226" s="12" t="s">
        <v>80</v>
      </c>
      <c r="AW226" s="12" t="s">
        <v>33</v>
      </c>
      <c r="AX226" s="12" t="s">
        <v>76</v>
      </c>
      <c r="AY226" s="226" t="s">
        <v>189</v>
      </c>
    </row>
    <row r="227" spans="2:65" s="1" customFormat="1" ht="22.5" customHeight="1">
      <c r="B227" s="42"/>
      <c r="C227" s="203" t="s">
        <v>445</v>
      </c>
      <c r="D227" s="203" t="s">
        <v>191</v>
      </c>
      <c r="E227" s="204" t="s">
        <v>446</v>
      </c>
      <c r="F227" s="205" t="s">
        <v>447</v>
      </c>
      <c r="G227" s="206" t="s">
        <v>431</v>
      </c>
      <c r="H227" s="207">
        <v>9</v>
      </c>
      <c r="I227" s="208"/>
      <c r="J227" s="209">
        <f>ROUND(I227*H227,2)</f>
        <v>0</v>
      </c>
      <c r="K227" s="205" t="s">
        <v>195</v>
      </c>
      <c r="L227" s="62"/>
      <c r="M227" s="210" t="s">
        <v>21</v>
      </c>
      <c r="N227" s="211" t="s">
        <v>40</v>
      </c>
      <c r="O227" s="43"/>
      <c r="P227" s="212">
        <f>O227*H227</f>
        <v>0</v>
      </c>
      <c r="Q227" s="212">
        <v>0.11241</v>
      </c>
      <c r="R227" s="212">
        <f>Q227*H227</f>
        <v>1.01169</v>
      </c>
      <c r="S227" s="212">
        <v>0</v>
      </c>
      <c r="T227" s="213">
        <f>S227*H227</f>
        <v>0</v>
      </c>
      <c r="AR227" s="25" t="s">
        <v>196</v>
      </c>
      <c r="AT227" s="25" t="s">
        <v>191</v>
      </c>
      <c r="AU227" s="25" t="s">
        <v>115</v>
      </c>
      <c r="AY227" s="25" t="s">
        <v>189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25" t="s">
        <v>76</v>
      </c>
      <c r="BK227" s="214">
        <f>ROUND(I227*H227,2)</f>
        <v>0</v>
      </c>
      <c r="BL227" s="25" t="s">
        <v>196</v>
      </c>
      <c r="BM227" s="25" t="s">
        <v>448</v>
      </c>
    </row>
    <row r="228" spans="2:51" s="12" customFormat="1" ht="13.5">
      <c r="B228" s="215"/>
      <c r="C228" s="216"/>
      <c r="D228" s="229" t="s">
        <v>198</v>
      </c>
      <c r="E228" s="239" t="s">
        <v>21</v>
      </c>
      <c r="F228" s="240" t="s">
        <v>232</v>
      </c>
      <c r="G228" s="216"/>
      <c r="H228" s="241">
        <v>9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198</v>
      </c>
      <c r="AU228" s="226" t="s">
        <v>115</v>
      </c>
      <c r="AV228" s="12" t="s">
        <v>80</v>
      </c>
      <c r="AW228" s="12" t="s">
        <v>33</v>
      </c>
      <c r="AX228" s="12" t="s">
        <v>76</v>
      </c>
      <c r="AY228" s="226" t="s">
        <v>189</v>
      </c>
    </row>
    <row r="229" spans="2:65" s="1" customFormat="1" ht="22.5" customHeight="1">
      <c r="B229" s="42"/>
      <c r="C229" s="256" t="s">
        <v>449</v>
      </c>
      <c r="D229" s="256" t="s">
        <v>293</v>
      </c>
      <c r="E229" s="257" t="s">
        <v>450</v>
      </c>
      <c r="F229" s="258" t="s">
        <v>451</v>
      </c>
      <c r="G229" s="259" t="s">
        <v>431</v>
      </c>
      <c r="H229" s="260">
        <v>9</v>
      </c>
      <c r="I229" s="261"/>
      <c r="J229" s="262">
        <f>ROUND(I229*H229,2)</f>
        <v>0</v>
      </c>
      <c r="K229" s="258" t="s">
        <v>195</v>
      </c>
      <c r="L229" s="263"/>
      <c r="M229" s="264" t="s">
        <v>21</v>
      </c>
      <c r="N229" s="265" t="s">
        <v>40</v>
      </c>
      <c r="O229" s="43"/>
      <c r="P229" s="212">
        <f>O229*H229</f>
        <v>0</v>
      </c>
      <c r="Q229" s="212">
        <v>0.0065</v>
      </c>
      <c r="R229" s="212">
        <f>Q229*H229</f>
        <v>0.058499999999999996</v>
      </c>
      <c r="S229" s="212">
        <v>0</v>
      </c>
      <c r="T229" s="213">
        <f>S229*H229</f>
        <v>0</v>
      </c>
      <c r="AR229" s="25" t="s">
        <v>228</v>
      </c>
      <c r="AT229" s="25" t="s">
        <v>293</v>
      </c>
      <c r="AU229" s="25" t="s">
        <v>115</v>
      </c>
      <c r="AY229" s="25" t="s">
        <v>189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25" t="s">
        <v>76</v>
      </c>
      <c r="BK229" s="214">
        <f>ROUND(I229*H229,2)</f>
        <v>0</v>
      </c>
      <c r="BL229" s="25" t="s">
        <v>196</v>
      </c>
      <c r="BM229" s="25" t="s">
        <v>452</v>
      </c>
    </row>
    <row r="230" spans="2:51" s="12" customFormat="1" ht="13.5">
      <c r="B230" s="215"/>
      <c r="C230" s="216"/>
      <c r="D230" s="229" t="s">
        <v>198</v>
      </c>
      <c r="E230" s="239" t="s">
        <v>21</v>
      </c>
      <c r="F230" s="240" t="s">
        <v>232</v>
      </c>
      <c r="G230" s="216"/>
      <c r="H230" s="241">
        <v>9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198</v>
      </c>
      <c r="AU230" s="226" t="s">
        <v>115</v>
      </c>
      <c r="AV230" s="12" t="s">
        <v>80</v>
      </c>
      <c r="AW230" s="12" t="s">
        <v>33</v>
      </c>
      <c r="AX230" s="12" t="s">
        <v>76</v>
      </c>
      <c r="AY230" s="226" t="s">
        <v>189</v>
      </c>
    </row>
    <row r="231" spans="2:65" s="1" customFormat="1" ht="22.5" customHeight="1">
      <c r="B231" s="42"/>
      <c r="C231" s="256" t="s">
        <v>453</v>
      </c>
      <c r="D231" s="256" t="s">
        <v>293</v>
      </c>
      <c r="E231" s="257" t="s">
        <v>454</v>
      </c>
      <c r="F231" s="258" t="s">
        <v>455</v>
      </c>
      <c r="G231" s="259" t="s">
        <v>431</v>
      </c>
      <c r="H231" s="260">
        <v>9</v>
      </c>
      <c r="I231" s="261"/>
      <c r="J231" s="262">
        <f>ROUND(I231*H231,2)</f>
        <v>0</v>
      </c>
      <c r="K231" s="258" t="s">
        <v>195</v>
      </c>
      <c r="L231" s="263"/>
      <c r="M231" s="264" t="s">
        <v>21</v>
      </c>
      <c r="N231" s="265" t="s">
        <v>40</v>
      </c>
      <c r="O231" s="43"/>
      <c r="P231" s="212">
        <f>O231*H231</f>
        <v>0</v>
      </c>
      <c r="Q231" s="212">
        <v>0.0033</v>
      </c>
      <c r="R231" s="212">
        <f>Q231*H231</f>
        <v>0.0297</v>
      </c>
      <c r="S231" s="212">
        <v>0</v>
      </c>
      <c r="T231" s="213">
        <f>S231*H231</f>
        <v>0</v>
      </c>
      <c r="AR231" s="25" t="s">
        <v>228</v>
      </c>
      <c r="AT231" s="25" t="s">
        <v>293</v>
      </c>
      <c r="AU231" s="25" t="s">
        <v>115</v>
      </c>
      <c r="AY231" s="25" t="s">
        <v>189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25" t="s">
        <v>76</v>
      </c>
      <c r="BK231" s="214">
        <f>ROUND(I231*H231,2)</f>
        <v>0</v>
      </c>
      <c r="BL231" s="25" t="s">
        <v>196</v>
      </c>
      <c r="BM231" s="25" t="s">
        <v>456</v>
      </c>
    </row>
    <row r="232" spans="2:51" s="12" customFormat="1" ht="13.5">
      <c r="B232" s="215"/>
      <c r="C232" s="216"/>
      <c r="D232" s="229" t="s">
        <v>198</v>
      </c>
      <c r="E232" s="239" t="s">
        <v>21</v>
      </c>
      <c r="F232" s="240" t="s">
        <v>232</v>
      </c>
      <c r="G232" s="216"/>
      <c r="H232" s="241">
        <v>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198</v>
      </c>
      <c r="AU232" s="226" t="s">
        <v>115</v>
      </c>
      <c r="AV232" s="12" t="s">
        <v>80</v>
      </c>
      <c r="AW232" s="12" t="s">
        <v>33</v>
      </c>
      <c r="AX232" s="12" t="s">
        <v>76</v>
      </c>
      <c r="AY232" s="226" t="s">
        <v>189</v>
      </c>
    </row>
    <row r="233" spans="2:65" s="1" customFormat="1" ht="22.5" customHeight="1">
      <c r="B233" s="42"/>
      <c r="C233" s="203" t="s">
        <v>457</v>
      </c>
      <c r="D233" s="203" t="s">
        <v>191</v>
      </c>
      <c r="E233" s="204" t="s">
        <v>458</v>
      </c>
      <c r="F233" s="205" t="s">
        <v>459</v>
      </c>
      <c r="G233" s="206" t="s">
        <v>431</v>
      </c>
      <c r="H233" s="207">
        <v>2</v>
      </c>
      <c r="I233" s="208"/>
      <c r="J233" s="209">
        <f>ROUND(I233*H233,2)</f>
        <v>0</v>
      </c>
      <c r="K233" s="205" t="s">
        <v>195</v>
      </c>
      <c r="L233" s="62"/>
      <c r="M233" s="210" t="s">
        <v>21</v>
      </c>
      <c r="N233" s="211" t="s">
        <v>40</v>
      </c>
      <c r="O233" s="43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25" t="s">
        <v>196</v>
      </c>
      <c r="AT233" s="25" t="s">
        <v>191</v>
      </c>
      <c r="AU233" s="25" t="s">
        <v>115</v>
      </c>
      <c r="AY233" s="25" t="s">
        <v>189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25" t="s">
        <v>76</v>
      </c>
      <c r="BK233" s="214">
        <f>ROUND(I233*H233,2)</f>
        <v>0</v>
      </c>
      <c r="BL233" s="25" t="s">
        <v>196</v>
      </c>
      <c r="BM233" s="25" t="s">
        <v>460</v>
      </c>
    </row>
    <row r="234" spans="2:51" s="12" customFormat="1" ht="13.5">
      <c r="B234" s="215"/>
      <c r="C234" s="216"/>
      <c r="D234" s="229" t="s">
        <v>198</v>
      </c>
      <c r="E234" s="239" t="s">
        <v>21</v>
      </c>
      <c r="F234" s="240" t="s">
        <v>80</v>
      </c>
      <c r="G234" s="216"/>
      <c r="H234" s="241">
        <v>2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198</v>
      </c>
      <c r="AU234" s="226" t="s">
        <v>115</v>
      </c>
      <c r="AV234" s="12" t="s">
        <v>80</v>
      </c>
      <c r="AW234" s="12" t="s">
        <v>33</v>
      </c>
      <c r="AX234" s="12" t="s">
        <v>76</v>
      </c>
      <c r="AY234" s="226" t="s">
        <v>189</v>
      </c>
    </row>
    <row r="235" spans="2:65" s="1" customFormat="1" ht="22.5" customHeight="1">
      <c r="B235" s="42"/>
      <c r="C235" s="256" t="s">
        <v>461</v>
      </c>
      <c r="D235" s="256" t="s">
        <v>293</v>
      </c>
      <c r="E235" s="257" t="s">
        <v>462</v>
      </c>
      <c r="F235" s="258" t="s">
        <v>463</v>
      </c>
      <c r="G235" s="259" t="s">
        <v>431</v>
      </c>
      <c r="H235" s="260">
        <v>2</v>
      </c>
      <c r="I235" s="261"/>
      <c r="J235" s="262">
        <f>ROUND(I235*H235,2)</f>
        <v>0</v>
      </c>
      <c r="K235" s="258" t="s">
        <v>195</v>
      </c>
      <c r="L235" s="263"/>
      <c r="M235" s="264" t="s">
        <v>21</v>
      </c>
      <c r="N235" s="265" t="s">
        <v>40</v>
      </c>
      <c r="O235" s="43"/>
      <c r="P235" s="212">
        <f>O235*H235</f>
        <v>0</v>
      </c>
      <c r="Q235" s="212">
        <v>0.0157</v>
      </c>
      <c r="R235" s="212">
        <f>Q235*H235</f>
        <v>0.0314</v>
      </c>
      <c r="S235" s="212">
        <v>0</v>
      </c>
      <c r="T235" s="213">
        <f>S235*H235</f>
        <v>0</v>
      </c>
      <c r="AR235" s="25" t="s">
        <v>228</v>
      </c>
      <c r="AT235" s="25" t="s">
        <v>293</v>
      </c>
      <c r="AU235" s="25" t="s">
        <v>115</v>
      </c>
      <c r="AY235" s="25" t="s">
        <v>189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25" t="s">
        <v>76</v>
      </c>
      <c r="BK235" s="214">
        <f>ROUND(I235*H235,2)</f>
        <v>0</v>
      </c>
      <c r="BL235" s="25" t="s">
        <v>196</v>
      </c>
      <c r="BM235" s="25" t="s">
        <v>464</v>
      </c>
    </row>
    <row r="236" spans="2:65" s="1" customFormat="1" ht="22.5" customHeight="1">
      <c r="B236" s="42"/>
      <c r="C236" s="203" t="s">
        <v>465</v>
      </c>
      <c r="D236" s="203" t="s">
        <v>191</v>
      </c>
      <c r="E236" s="204" t="s">
        <v>466</v>
      </c>
      <c r="F236" s="205" t="s">
        <v>467</v>
      </c>
      <c r="G236" s="206" t="s">
        <v>235</v>
      </c>
      <c r="H236" s="207">
        <v>100</v>
      </c>
      <c r="I236" s="208"/>
      <c r="J236" s="209">
        <f>ROUND(I236*H236,2)</f>
        <v>0</v>
      </c>
      <c r="K236" s="205" t="s">
        <v>195</v>
      </c>
      <c r="L236" s="62"/>
      <c r="M236" s="210" t="s">
        <v>21</v>
      </c>
      <c r="N236" s="211" t="s">
        <v>40</v>
      </c>
      <c r="O236" s="43"/>
      <c r="P236" s="212">
        <f>O236*H236</f>
        <v>0</v>
      </c>
      <c r="Q236" s="212">
        <v>0.0002</v>
      </c>
      <c r="R236" s="212">
        <f>Q236*H236</f>
        <v>0.02</v>
      </c>
      <c r="S236" s="212">
        <v>0</v>
      </c>
      <c r="T236" s="213">
        <f>S236*H236</f>
        <v>0</v>
      </c>
      <c r="AR236" s="25" t="s">
        <v>196</v>
      </c>
      <c r="AT236" s="25" t="s">
        <v>191</v>
      </c>
      <c r="AU236" s="25" t="s">
        <v>115</v>
      </c>
      <c r="AY236" s="25" t="s">
        <v>189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25" t="s">
        <v>76</v>
      </c>
      <c r="BK236" s="214">
        <f>ROUND(I236*H236,2)</f>
        <v>0</v>
      </c>
      <c r="BL236" s="25" t="s">
        <v>196</v>
      </c>
      <c r="BM236" s="25" t="s">
        <v>468</v>
      </c>
    </row>
    <row r="237" spans="2:51" s="12" customFormat="1" ht="13.5">
      <c r="B237" s="215"/>
      <c r="C237" s="216"/>
      <c r="D237" s="217" t="s">
        <v>198</v>
      </c>
      <c r="E237" s="218" t="s">
        <v>21</v>
      </c>
      <c r="F237" s="219" t="s">
        <v>469</v>
      </c>
      <c r="G237" s="216"/>
      <c r="H237" s="220">
        <v>100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198</v>
      </c>
      <c r="AU237" s="226" t="s">
        <v>115</v>
      </c>
      <c r="AV237" s="12" t="s">
        <v>80</v>
      </c>
      <c r="AW237" s="12" t="s">
        <v>33</v>
      </c>
      <c r="AX237" s="12" t="s">
        <v>69</v>
      </c>
      <c r="AY237" s="226" t="s">
        <v>189</v>
      </c>
    </row>
    <row r="238" spans="2:51" s="13" customFormat="1" ht="13.5">
      <c r="B238" s="227"/>
      <c r="C238" s="228"/>
      <c r="D238" s="229" t="s">
        <v>198</v>
      </c>
      <c r="E238" s="230" t="s">
        <v>21</v>
      </c>
      <c r="F238" s="231" t="s">
        <v>200</v>
      </c>
      <c r="G238" s="228"/>
      <c r="H238" s="232">
        <v>100</v>
      </c>
      <c r="I238" s="233"/>
      <c r="J238" s="228"/>
      <c r="K238" s="228"/>
      <c r="L238" s="234"/>
      <c r="M238" s="235"/>
      <c r="N238" s="236"/>
      <c r="O238" s="236"/>
      <c r="P238" s="236"/>
      <c r="Q238" s="236"/>
      <c r="R238" s="236"/>
      <c r="S238" s="236"/>
      <c r="T238" s="237"/>
      <c r="AT238" s="238" t="s">
        <v>198</v>
      </c>
      <c r="AU238" s="238" t="s">
        <v>115</v>
      </c>
      <c r="AV238" s="13" t="s">
        <v>115</v>
      </c>
      <c r="AW238" s="13" t="s">
        <v>33</v>
      </c>
      <c r="AX238" s="13" t="s">
        <v>76</v>
      </c>
      <c r="AY238" s="238" t="s">
        <v>189</v>
      </c>
    </row>
    <row r="239" spans="2:65" s="1" customFormat="1" ht="22.5" customHeight="1">
      <c r="B239" s="42"/>
      <c r="C239" s="203" t="s">
        <v>470</v>
      </c>
      <c r="D239" s="203" t="s">
        <v>191</v>
      </c>
      <c r="E239" s="204" t="s">
        <v>471</v>
      </c>
      <c r="F239" s="205" t="s">
        <v>472</v>
      </c>
      <c r="G239" s="206" t="s">
        <v>431</v>
      </c>
      <c r="H239" s="207">
        <v>1</v>
      </c>
      <c r="I239" s="208"/>
      <c r="J239" s="209">
        <f>ROUND(I239*H239,2)</f>
        <v>0</v>
      </c>
      <c r="K239" s="205" t="s">
        <v>195</v>
      </c>
      <c r="L239" s="62"/>
      <c r="M239" s="210" t="s">
        <v>21</v>
      </c>
      <c r="N239" s="211" t="s">
        <v>40</v>
      </c>
      <c r="O239" s="43"/>
      <c r="P239" s="212">
        <f>O239*H239</f>
        <v>0</v>
      </c>
      <c r="Q239" s="212">
        <v>0.00219</v>
      </c>
      <c r="R239" s="212">
        <f>Q239*H239</f>
        <v>0.00219</v>
      </c>
      <c r="S239" s="212">
        <v>0</v>
      </c>
      <c r="T239" s="213">
        <f>S239*H239</f>
        <v>0</v>
      </c>
      <c r="AR239" s="25" t="s">
        <v>196</v>
      </c>
      <c r="AT239" s="25" t="s">
        <v>191</v>
      </c>
      <c r="AU239" s="25" t="s">
        <v>115</v>
      </c>
      <c r="AY239" s="25" t="s">
        <v>189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25" t="s">
        <v>76</v>
      </c>
      <c r="BK239" s="214">
        <f>ROUND(I239*H239,2)</f>
        <v>0</v>
      </c>
      <c r="BL239" s="25" t="s">
        <v>196</v>
      </c>
      <c r="BM239" s="25" t="s">
        <v>473</v>
      </c>
    </row>
    <row r="240" spans="2:51" s="12" customFormat="1" ht="13.5">
      <c r="B240" s="215"/>
      <c r="C240" s="216"/>
      <c r="D240" s="229" t="s">
        <v>198</v>
      </c>
      <c r="E240" s="239" t="s">
        <v>21</v>
      </c>
      <c r="F240" s="240" t="s">
        <v>474</v>
      </c>
      <c r="G240" s="216"/>
      <c r="H240" s="241">
        <v>1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198</v>
      </c>
      <c r="AU240" s="226" t="s">
        <v>115</v>
      </c>
      <c r="AV240" s="12" t="s">
        <v>80</v>
      </c>
      <c r="AW240" s="12" t="s">
        <v>33</v>
      </c>
      <c r="AX240" s="12" t="s">
        <v>76</v>
      </c>
      <c r="AY240" s="226" t="s">
        <v>189</v>
      </c>
    </row>
    <row r="241" spans="2:65" s="1" customFormat="1" ht="31.5" customHeight="1">
      <c r="B241" s="42"/>
      <c r="C241" s="203" t="s">
        <v>475</v>
      </c>
      <c r="D241" s="203" t="s">
        <v>191</v>
      </c>
      <c r="E241" s="204" t="s">
        <v>476</v>
      </c>
      <c r="F241" s="205" t="s">
        <v>477</v>
      </c>
      <c r="G241" s="206" t="s">
        <v>235</v>
      </c>
      <c r="H241" s="207">
        <v>109</v>
      </c>
      <c r="I241" s="208"/>
      <c r="J241" s="209">
        <f>ROUND(I241*H241,2)</f>
        <v>0</v>
      </c>
      <c r="K241" s="205" t="s">
        <v>195</v>
      </c>
      <c r="L241" s="62"/>
      <c r="M241" s="210" t="s">
        <v>21</v>
      </c>
      <c r="N241" s="211" t="s">
        <v>40</v>
      </c>
      <c r="O241" s="43"/>
      <c r="P241" s="212">
        <f>O241*H241</f>
        <v>0</v>
      </c>
      <c r="Q241" s="212">
        <v>0.1554</v>
      </c>
      <c r="R241" s="212">
        <f>Q241*H241</f>
        <v>16.9386</v>
      </c>
      <c r="S241" s="212">
        <v>0</v>
      </c>
      <c r="T241" s="213">
        <f>S241*H241</f>
        <v>0</v>
      </c>
      <c r="AR241" s="25" t="s">
        <v>196</v>
      </c>
      <c r="AT241" s="25" t="s">
        <v>191</v>
      </c>
      <c r="AU241" s="25" t="s">
        <v>115</v>
      </c>
      <c r="AY241" s="25" t="s">
        <v>189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25" t="s">
        <v>76</v>
      </c>
      <c r="BK241" s="214">
        <f>ROUND(I241*H241,2)</f>
        <v>0</v>
      </c>
      <c r="BL241" s="25" t="s">
        <v>196</v>
      </c>
      <c r="BM241" s="25" t="s">
        <v>478</v>
      </c>
    </row>
    <row r="242" spans="2:51" s="12" customFormat="1" ht="13.5">
      <c r="B242" s="215"/>
      <c r="C242" s="216"/>
      <c r="D242" s="217" t="s">
        <v>198</v>
      </c>
      <c r="E242" s="218" t="s">
        <v>21</v>
      </c>
      <c r="F242" s="219" t="s">
        <v>479</v>
      </c>
      <c r="G242" s="216"/>
      <c r="H242" s="220">
        <v>64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198</v>
      </c>
      <c r="AU242" s="226" t="s">
        <v>115</v>
      </c>
      <c r="AV242" s="12" t="s">
        <v>80</v>
      </c>
      <c r="AW242" s="12" t="s">
        <v>33</v>
      </c>
      <c r="AX242" s="12" t="s">
        <v>69</v>
      </c>
      <c r="AY242" s="226" t="s">
        <v>189</v>
      </c>
    </row>
    <row r="243" spans="2:51" s="12" customFormat="1" ht="13.5">
      <c r="B243" s="215"/>
      <c r="C243" s="216"/>
      <c r="D243" s="217" t="s">
        <v>198</v>
      </c>
      <c r="E243" s="218" t="s">
        <v>21</v>
      </c>
      <c r="F243" s="219" t="s">
        <v>415</v>
      </c>
      <c r="G243" s="216"/>
      <c r="H243" s="220">
        <v>45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198</v>
      </c>
      <c r="AU243" s="226" t="s">
        <v>115</v>
      </c>
      <c r="AV243" s="12" t="s">
        <v>80</v>
      </c>
      <c r="AW243" s="12" t="s">
        <v>33</v>
      </c>
      <c r="AX243" s="12" t="s">
        <v>69</v>
      </c>
      <c r="AY243" s="226" t="s">
        <v>189</v>
      </c>
    </row>
    <row r="244" spans="2:51" s="13" customFormat="1" ht="13.5">
      <c r="B244" s="227"/>
      <c r="C244" s="228"/>
      <c r="D244" s="229" t="s">
        <v>198</v>
      </c>
      <c r="E244" s="230" t="s">
        <v>21</v>
      </c>
      <c r="F244" s="231" t="s">
        <v>200</v>
      </c>
      <c r="G244" s="228"/>
      <c r="H244" s="232">
        <v>109</v>
      </c>
      <c r="I244" s="233"/>
      <c r="J244" s="228"/>
      <c r="K244" s="228"/>
      <c r="L244" s="234"/>
      <c r="M244" s="235"/>
      <c r="N244" s="236"/>
      <c r="O244" s="236"/>
      <c r="P244" s="236"/>
      <c r="Q244" s="236"/>
      <c r="R244" s="236"/>
      <c r="S244" s="236"/>
      <c r="T244" s="237"/>
      <c r="AT244" s="238" t="s">
        <v>198</v>
      </c>
      <c r="AU244" s="238" t="s">
        <v>115</v>
      </c>
      <c r="AV244" s="13" t="s">
        <v>115</v>
      </c>
      <c r="AW244" s="13" t="s">
        <v>33</v>
      </c>
      <c r="AX244" s="13" t="s">
        <v>76</v>
      </c>
      <c r="AY244" s="238" t="s">
        <v>189</v>
      </c>
    </row>
    <row r="245" spans="2:65" s="1" customFormat="1" ht="22.5" customHeight="1">
      <c r="B245" s="42"/>
      <c r="C245" s="256" t="s">
        <v>480</v>
      </c>
      <c r="D245" s="256" t="s">
        <v>293</v>
      </c>
      <c r="E245" s="257" t="s">
        <v>481</v>
      </c>
      <c r="F245" s="258" t="s">
        <v>482</v>
      </c>
      <c r="G245" s="259" t="s">
        <v>431</v>
      </c>
      <c r="H245" s="260">
        <v>66</v>
      </c>
      <c r="I245" s="261"/>
      <c r="J245" s="262">
        <f>ROUND(I245*H245,2)</f>
        <v>0</v>
      </c>
      <c r="K245" s="258" t="s">
        <v>195</v>
      </c>
      <c r="L245" s="263"/>
      <c r="M245" s="264" t="s">
        <v>21</v>
      </c>
      <c r="N245" s="265" t="s">
        <v>40</v>
      </c>
      <c r="O245" s="43"/>
      <c r="P245" s="212">
        <f>O245*H245</f>
        <v>0</v>
      </c>
      <c r="Q245" s="212">
        <v>0.0515</v>
      </c>
      <c r="R245" s="212">
        <f>Q245*H245</f>
        <v>3.399</v>
      </c>
      <c r="S245" s="212">
        <v>0</v>
      </c>
      <c r="T245" s="213">
        <f>S245*H245</f>
        <v>0</v>
      </c>
      <c r="AR245" s="25" t="s">
        <v>228</v>
      </c>
      <c r="AT245" s="25" t="s">
        <v>293</v>
      </c>
      <c r="AU245" s="25" t="s">
        <v>115</v>
      </c>
      <c r="AY245" s="25" t="s">
        <v>189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25" t="s">
        <v>76</v>
      </c>
      <c r="BK245" s="214">
        <f>ROUND(I245*H245,2)</f>
        <v>0</v>
      </c>
      <c r="BL245" s="25" t="s">
        <v>196</v>
      </c>
      <c r="BM245" s="25" t="s">
        <v>483</v>
      </c>
    </row>
    <row r="246" spans="2:51" s="12" customFormat="1" ht="13.5">
      <c r="B246" s="215"/>
      <c r="C246" s="216"/>
      <c r="D246" s="217" t="s">
        <v>198</v>
      </c>
      <c r="E246" s="218" t="s">
        <v>21</v>
      </c>
      <c r="F246" s="219" t="s">
        <v>479</v>
      </c>
      <c r="G246" s="216"/>
      <c r="H246" s="220">
        <v>64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198</v>
      </c>
      <c r="AU246" s="226" t="s">
        <v>115</v>
      </c>
      <c r="AV246" s="12" t="s">
        <v>80</v>
      </c>
      <c r="AW246" s="12" t="s">
        <v>33</v>
      </c>
      <c r="AX246" s="12" t="s">
        <v>69</v>
      </c>
      <c r="AY246" s="226" t="s">
        <v>189</v>
      </c>
    </row>
    <row r="247" spans="2:51" s="12" customFormat="1" ht="13.5">
      <c r="B247" s="215"/>
      <c r="C247" s="216"/>
      <c r="D247" s="217" t="s">
        <v>198</v>
      </c>
      <c r="E247" s="218" t="s">
        <v>21</v>
      </c>
      <c r="F247" s="219" t="s">
        <v>484</v>
      </c>
      <c r="G247" s="216"/>
      <c r="H247" s="220">
        <v>2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198</v>
      </c>
      <c r="AU247" s="226" t="s">
        <v>115</v>
      </c>
      <c r="AV247" s="12" t="s">
        <v>80</v>
      </c>
      <c r="AW247" s="12" t="s">
        <v>33</v>
      </c>
      <c r="AX247" s="12" t="s">
        <v>69</v>
      </c>
      <c r="AY247" s="226" t="s">
        <v>189</v>
      </c>
    </row>
    <row r="248" spans="2:51" s="13" customFormat="1" ht="13.5">
      <c r="B248" s="227"/>
      <c r="C248" s="228"/>
      <c r="D248" s="229" t="s">
        <v>198</v>
      </c>
      <c r="E248" s="230" t="s">
        <v>21</v>
      </c>
      <c r="F248" s="231" t="s">
        <v>200</v>
      </c>
      <c r="G248" s="228"/>
      <c r="H248" s="232">
        <v>66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AT248" s="238" t="s">
        <v>198</v>
      </c>
      <c r="AU248" s="238" t="s">
        <v>115</v>
      </c>
      <c r="AV248" s="13" t="s">
        <v>115</v>
      </c>
      <c r="AW248" s="13" t="s">
        <v>33</v>
      </c>
      <c r="AX248" s="13" t="s">
        <v>76</v>
      </c>
      <c r="AY248" s="238" t="s">
        <v>189</v>
      </c>
    </row>
    <row r="249" spans="2:65" s="1" customFormat="1" ht="22.5" customHeight="1">
      <c r="B249" s="42"/>
      <c r="C249" s="256" t="s">
        <v>485</v>
      </c>
      <c r="D249" s="256" t="s">
        <v>293</v>
      </c>
      <c r="E249" s="257" t="s">
        <v>486</v>
      </c>
      <c r="F249" s="258" t="s">
        <v>487</v>
      </c>
      <c r="G249" s="259" t="s">
        <v>431</v>
      </c>
      <c r="H249" s="260">
        <v>46</v>
      </c>
      <c r="I249" s="261"/>
      <c r="J249" s="262">
        <f>ROUND(I249*H249,2)</f>
        <v>0</v>
      </c>
      <c r="K249" s="258" t="s">
        <v>195</v>
      </c>
      <c r="L249" s="263"/>
      <c r="M249" s="264" t="s">
        <v>21</v>
      </c>
      <c r="N249" s="265" t="s">
        <v>40</v>
      </c>
      <c r="O249" s="43"/>
      <c r="P249" s="212">
        <f>O249*H249</f>
        <v>0</v>
      </c>
      <c r="Q249" s="212">
        <v>0.0483</v>
      </c>
      <c r="R249" s="212">
        <f>Q249*H249</f>
        <v>2.2218</v>
      </c>
      <c r="S249" s="212">
        <v>0</v>
      </c>
      <c r="T249" s="213">
        <f>S249*H249</f>
        <v>0</v>
      </c>
      <c r="AR249" s="25" t="s">
        <v>228</v>
      </c>
      <c r="AT249" s="25" t="s">
        <v>293</v>
      </c>
      <c r="AU249" s="25" t="s">
        <v>115</v>
      </c>
      <c r="AY249" s="25" t="s">
        <v>189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25" t="s">
        <v>76</v>
      </c>
      <c r="BK249" s="214">
        <f>ROUND(I249*H249,2)</f>
        <v>0</v>
      </c>
      <c r="BL249" s="25" t="s">
        <v>196</v>
      </c>
      <c r="BM249" s="25" t="s">
        <v>488</v>
      </c>
    </row>
    <row r="250" spans="2:51" s="12" customFormat="1" ht="13.5">
      <c r="B250" s="215"/>
      <c r="C250" s="216"/>
      <c r="D250" s="217" t="s">
        <v>198</v>
      </c>
      <c r="E250" s="218" t="s">
        <v>21</v>
      </c>
      <c r="F250" s="219" t="s">
        <v>415</v>
      </c>
      <c r="G250" s="216"/>
      <c r="H250" s="220">
        <v>45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198</v>
      </c>
      <c r="AU250" s="226" t="s">
        <v>115</v>
      </c>
      <c r="AV250" s="12" t="s">
        <v>80</v>
      </c>
      <c r="AW250" s="12" t="s">
        <v>33</v>
      </c>
      <c r="AX250" s="12" t="s">
        <v>69</v>
      </c>
      <c r="AY250" s="226" t="s">
        <v>189</v>
      </c>
    </row>
    <row r="251" spans="2:51" s="12" customFormat="1" ht="13.5">
      <c r="B251" s="215"/>
      <c r="C251" s="216"/>
      <c r="D251" s="217" t="s">
        <v>198</v>
      </c>
      <c r="E251" s="218" t="s">
        <v>21</v>
      </c>
      <c r="F251" s="219" t="s">
        <v>489</v>
      </c>
      <c r="G251" s="216"/>
      <c r="H251" s="220">
        <v>1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198</v>
      </c>
      <c r="AU251" s="226" t="s">
        <v>115</v>
      </c>
      <c r="AV251" s="12" t="s">
        <v>80</v>
      </c>
      <c r="AW251" s="12" t="s">
        <v>33</v>
      </c>
      <c r="AX251" s="12" t="s">
        <v>69</v>
      </c>
      <c r="AY251" s="226" t="s">
        <v>189</v>
      </c>
    </row>
    <row r="252" spans="2:51" s="13" customFormat="1" ht="13.5">
      <c r="B252" s="227"/>
      <c r="C252" s="228"/>
      <c r="D252" s="229" t="s">
        <v>198</v>
      </c>
      <c r="E252" s="230" t="s">
        <v>21</v>
      </c>
      <c r="F252" s="231" t="s">
        <v>200</v>
      </c>
      <c r="G252" s="228"/>
      <c r="H252" s="232">
        <v>46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AT252" s="238" t="s">
        <v>198</v>
      </c>
      <c r="AU252" s="238" t="s">
        <v>115</v>
      </c>
      <c r="AV252" s="13" t="s">
        <v>115</v>
      </c>
      <c r="AW252" s="13" t="s">
        <v>33</v>
      </c>
      <c r="AX252" s="13" t="s">
        <v>76</v>
      </c>
      <c r="AY252" s="238" t="s">
        <v>189</v>
      </c>
    </row>
    <row r="253" spans="2:65" s="1" customFormat="1" ht="22.5" customHeight="1">
      <c r="B253" s="42"/>
      <c r="C253" s="256" t="s">
        <v>490</v>
      </c>
      <c r="D253" s="256" t="s">
        <v>293</v>
      </c>
      <c r="E253" s="257" t="s">
        <v>491</v>
      </c>
      <c r="F253" s="258" t="s">
        <v>492</v>
      </c>
      <c r="G253" s="259" t="s">
        <v>431</v>
      </c>
      <c r="H253" s="260">
        <v>3</v>
      </c>
      <c r="I253" s="261"/>
      <c r="J253" s="262">
        <f>ROUND(I253*H253,2)</f>
        <v>0</v>
      </c>
      <c r="K253" s="258" t="s">
        <v>195</v>
      </c>
      <c r="L253" s="263"/>
      <c r="M253" s="264" t="s">
        <v>21</v>
      </c>
      <c r="N253" s="265" t="s">
        <v>40</v>
      </c>
      <c r="O253" s="43"/>
      <c r="P253" s="212">
        <f>O253*H253</f>
        <v>0</v>
      </c>
      <c r="Q253" s="212">
        <v>0.064</v>
      </c>
      <c r="R253" s="212">
        <f>Q253*H253</f>
        <v>0.192</v>
      </c>
      <c r="S253" s="212">
        <v>0</v>
      </c>
      <c r="T253" s="213">
        <f>S253*H253</f>
        <v>0</v>
      </c>
      <c r="AR253" s="25" t="s">
        <v>228</v>
      </c>
      <c r="AT253" s="25" t="s">
        <v>293</v>
      </c>
      <c r="AU253" s="25" t="s">
        <v>115</v>
      </c>
      <c r="AY253" s="25" t="s">
        <v>189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25" t="s">
        <v>76</v>
      </c>
      <c r="BK253" s="214">
        <f>ROUND(I253*H253,2)</f>
        <v>0</v>
      </c>
      <c r="BL253" s="25" t="s">
        <v>196</v>
      </c>
      <c r="BM253" s="25" t="s">
        <v>493</v>
      </c>
    </row>
    <row r="254" spans="2:51" s="12" customFormat="1" ht="13.5">
      <c r="B254" s="215"/>
      <c r="C254" s="216"/>
      <c r="D254" s="229" t="s">
        <v>198</v>
      </c>
      <c r="E254" s="239" t="s">
        <v>21</v>
      </c>
      <c r="F254" s="240" t="s">
        <v>115</v>
      </c>
      <c r="G254" s="216"/>
      <c r="H254" s="241">
        <v>3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198</v>
      </c>
      <c r="AU254" s="226" t="s">
        <v>115</v>
      </c>
      <c r="AV254" s="12" t="s">
        <v>80</v>
      </c>
      <c r="AW254" s="12" t="s">
        <v>33</v>
      </c>
      <c r="AX254" s="12" t="s">
        <v>76</v>
      </c>
      <c r="AY254" s="226" t="s">
        <v>189</v>
      </c>
    </row>
    <row r="255" spans="2:65" s="1" customFormat="1" ht="31.5" customHeight="1">
      <c r="B255" s="42"/>
      <c r="C255" s="203" t="s">
        <v>494</v>
      </c>
      <c r="D255" s="203" t="s">
        <v>191</v>
      </c>
      <c r="E255" s="204" t="s">
        <v>495</v>
      </c>
      <c r="F255" s="205" t="s">
        <v>496</v>
      </c>
      <c r="G255" s="206" t="s">
        <v>235</v>
      </c>
      <c r="H255" s="207">
        <v>24</v>
      </c>
      <c r="I255" s="208"/>
      <c r="J255" s="209">
        <f>ROUND(I255*H255,2)</f>
        <v>0</v>
      </c>
      <c r="K255" s="205" t="s">
        <v>195</v>
      </c>
      <c r="L255" s="62"/>
      <c r="M255" s="210" t="s">
        <v>21</v>
      </c>
      <c r="N255" s="211" t="s">
        <v>40</v>
      </c>
      <c r="O255" s="43"/>
      <c r="P255" s="212">
        <f>O255*H255</f>
        <v>0</v>
      </c>
      <c r="Q255" s="212">
        <v>0.1295</v>
      </c>
      <c r="R255" s="212">
        <f>Q255*H255</f>
        <v>3.108</v>
      </c>
      <c r="S255" s="212">
        <v>0</v>
      </c>
      <c r="T255" s="213">
        <f>S255*H255</f>
        <v>0</v>
      </c>
      <c r="AR255" s="25" t="s">
        <v>196</v>
      </c>
      <c r="AT255" s="25" t="s">
        <v>191</v>
      </c>
      <c r="AU255" s="25" t="s">
        <v>115</v>
      </c>
      <c r="AY255" s="25" t="s">
        <v>189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25" t="s">
        <v>76</v>
      </c>
      <c r="BK255" s="214">
        <f>ROUND(I255*H255,2)</f>
        <v>0</v>
      </c>
      <c r="BL255" s="25" t="s">
        <v>196</v>
      </c>
      <c r="BM255" s="25" t="s">
        <v>497</v>
      </c>
    </row>
    <row r="256" spans="2:51" s="12" customFormat="1" ht="13.5">
      <c r="B256" s="215"/>
      <c r="C256" s="216"/>
      <c r="D256" s="229" t="s">
        <v>198</v>
      </c>
      <c r="E256" s="239" t="s">
        <v>21</v>
      </c>
      <c r="F256" s="240" t="s">
        <v>313</v>
      </c>
      <c r="G256" s="216"/>
      <c r="H256" s="241">
        <v>24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198</v>
      </c>
      <c r="AU256" s="226" t="s">
        <v>115</v>
      </c>
      <c r="AV256" s="12" t="s">
        <v>80</v>
      </c>
      <c r="AW256" s="12" t="s">
        <v>33</v>
      </c>
      <c r="AX256" s="12" t="s">
        <v>76</v>
      </c>
      <c r="AY256" s="226" t="s">
        <v>189</v>
      </c>
    </row>
    <row r="257" spans="2:65" s="1" customFormat="1" ht="22.5" customHeight="1">
      <c r="B257" s="42"/>
      <c r="C257" s="256" t="s">
        <v>498</v>
      </c>
      <c r="D257" s="256" t="s">
        <v>293</v>
      </c>
      <c r="E257" s="257" t="s">
        <v>499</v>
      </c>
      <c r="F257" s="258" t="s">
        <v>500</v>
      </c>
      <c r="G257" s="259" t="s">
        <v>431</v>
      </c>
      <c r="H257" s="260">
        <v>26</v>
      </c>
      <c r="I257" s="261"/>
      <c r="J257" s="262">
        <f>ROUND(I257*H257,2)</f>
        <v>0</v>
      </c>
      <c r="K257" s="258" t="s">
        <v>195</v>
      </c>
      <c r="L257" s="263"/>
      <c r="M257" s="264" t="s">
        <v>21</v>
      </c>
      <c r="N257" s="265" t="s">
        <v>40</v>
      </c>
      <c r="O257" s="43"/>
      <c r="P257" s="212">
        <f>O257*H257</f>
        <v>0</v>
      </c>
      <c r="Q257" s="212">
        <v>0.055</v>
      </c>
      <c r="R257" s="212">
        <f>Q257*H257</f>
        <v>1.43</v>
      </c>
      <c r="S257" s="212">
        <v>0</v>
      </c>
      <c r="T257" s="213">
        <f>S257*H257</f>
        <v>0</v>
      </c>
      <c r="AR257" s="25" t="s">
        <v>228</v>
      </c>
      <c r="AT257" s="25" t="s">
        <v>293</v>
      </c>
      <c r="AU257" s="25" t="s">
        <v>115</v>
      </c>
      <c r="AY257" s="25" t="s">
        <v>189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25" t="s">
        <v>76</v>
      </c>
      <c r="BK257" s="214">
        <f>ROUND(I257*H257,2)</f>
        <v>0</v>
      </c>
      <c r="BL257" s="25" t="s">
        <v>196</v>
      </c>
      <c r="BM257" s="25" t="s">
        <v>501</v>
      </c>
    </row>
    <row r="258" spans="2:51" s="12" customFormat="1" ht="13.5">
      <c r="B258" s="215"/>
      <c r="C258" s="216"/>
      <c r="D258" s="217" t="s">
        <v>198</v>
      </c>
      <c r="E258" s="218" t="s">
        <v>21</v>
      </c>
      <c r="F258" s="219" t="s">
        <v>313</v>
      </c>
      <c r="G258" s="216"/>
      <c r="H258" s="220">
        <v>24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198</v>
      </c>
      <c r="AU258" s="226" t="s">
        <v>115</v>
      </c>
      <c r="AV258" s="12" t="s">
        <v>80</v>
      </c>
      <c r="AW258" s="12" t="s">
        <v>33</v>
      </c>
      <c r="AX258" s="12" t="s">
        <v>69</v>
      </c>
      <c r="AY258" s="226" t="s">
        <v>189</v>
      </c>
    </row>
    <row r="259" spans="2:51" s="12" customFormat="1" ht="13.5">
      <c r="B259" s="215"/>
      <c r="C259" s="216"/>
      <c r="D259" s="217" t="s">
        <v>198</v>
      </c>
      <c r="E259" s="218" t="s">
        <v>21</v>
      </c>
      <c r="F259" s="219" t="s">
        <v>484</v>
      </c>
      <c r="G259" s="216"/>
      <c r="H259" s="220">
        <v>2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198</v>
      </c>
      <c r="AU259" s="226" t="s">
        <v>115</v>
      </c>
      <c r="AV259" s="12" t="s">
        <v>80</v>
      </c>
      <c r="AW259" s="12" t="s">
        <v>33</v>
      </c>
      <c r="AX259" s="12" t="s">
        <v>69</v>
      </c>
      <c r="AY259" s="226" t="s">
        <v>189</v>
      </c>
    </row>
    <row r="260" spans="2:51" s="13" customFormat="1" ht="13.5">
      <c r="B260" s="227"/>
      <c r="C260" s="228"/>
      <c r="D260" s="229" t="s">
        <v>198</v>
      </c>
      <c r="E260" s="230" t="s">
        <v>21</v>
      </c>
      <c r="F260" s="231" t="s">
        <v>200</v>
      </c>
      <c r="G260" s="228"/>
      <c r="H260" s="232">
        <v>26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AT260" s="238" t="s">
        <v>198</v>
      </c>
      <c r="AU260" s="238" t="s">
        <v>115</v>
      </c>
      <c r="AV260" s="13" t="s">
        <v>115</v>
      </c>
      <c r="AW260" s="13" t="s">
        <v>33</v>
      </c>
      <c r="AX260" s="13" t="s">
        <v>76</v>
      </c>
      <c r="AY260" s="238" t="s">
        <v>189</v>
      </c>
    </row>
    <row r="261" spans="2:65" s="1" customFormat="1" ht="22.5" customHeight="1">
      <c r="B261" s="42"/>
      <c r="C261" s="203" t="s">
        <v>502</v>
      </c>
      <c r="D261" s="203" t="s">
        <v>191</v>
      </c>
      <c r="E261" s="204" t="s">
        <v>503</v>
      </c>
      <c r="F261" s="205" t="s">
        <v>504</v>
      </c>
      <c r="G261" s="206" t="s">
        <v>235</v>
      </c>
      <c r="H261" s="207">
        <v>43</v>
      </c>
      <c r="I261" s="208"/>
      <c r="J261" s="209">
        <f>ROUND(I261*H261,2)</f>
        <v>0</v>
      </c>
      <c r="K261" s="205" t="s">
        <v>195</v>
      </c>
      <c r="L261" s="62"/>
      <c r="M261" s="210" t="s">
        <v>21</v>
      </c>
      <c r="N261" s="211" t="s">
        <v>40</v>
      </c>
      <c r="O261" s="43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25" t="s">
        <v>196</v>
      </c>
      <c r="AT261" s="25" t="s">
        <v>191</v>
      </c>
      <c r="AU261" s="25" t="s">
        <v>115</v>
      </c>
      <c r="AY261" s="25" t="s">
        <v>189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25" t="s">
        <v>76</v>
      </c>
      <c r="BK261" s="214">
        <f>ROUND(I261*H261,2)</f>
        <v>0</v>
      </c>
      <c r="BL261" s="25" t="s">
        <v>196</v>
      </c>
      <c r="BM261" s="25" t="s">
        <v>505</v>
      </c>
    </row>
    <row r="262" spans="2:51" s="12" customFormat="1" ht="13.5">
      <c r="B262" s="215"/>
      <c r="C262" s="216"/>
      <c r="D262" s="229" t="s">
        <v>198</v>
      </c>
      <c r="E262" s="239" t="s">
        <v>21</v>
      </c>
      <c r="F262" s="240" t="s">
        <v>407</v>
      </c>
      <c r="G262" s="216"/>
      <c r="H262" s="241">
        <v>43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198</v>
      </c>
      <c r="AU262" s="226" t="s">
        <v>115</v>
      </c>
      <c r="AV262" s="12" t="s">
        <v>80</v>
      </c>
      <c r="AW262" s="12" t="s">
        <v>33</v>
      </c>
      <c r="AX262" s="12" t="s">
        <v>76</v>
      </c>
      <c r="AY262" s="226" t="s">
        <v>189</v>
      </c>
    </row>
    <row r="263" spans="2:65" s="1" customFormat="1" ht="22.5" customHeight="1">
      <c r="B263" s="42"/>
      <c r="C263" s="203" t="s">
        <v>506</v>
      </c>
      <c r="D263" s="203" t="s">
        <v>191</v>
      </c>
      <c r="E263" s="204" t="s">
        <v>507</v>
      </c>
      <c r="F263" s="205" t="s">
        <v>508</v>
      </c>
      <c r="G263" s="206" t="s">
        <v>194</v>
      </c>
      <c r="H263" s="207">
        <v>466</v>
      </c>
      <c r="I263" s="208"/>
      <c r="J263" s="209">
        <f>ROUND(I263*H263,2)</f>
        <v>0</v>
      </c>
      <c r="K263" s="205" t="s">
        <v>195</v>
      </c>
      <c r="L263" s="62"/>
      <c r="M263" s="210" t="s">
        <v>21</v>
      </c>
      <c r="N263" s="211" t="s">
        <v>40</v>
      </c>
      <c r="O263" s="43"/>
      <c r="P263" s="212">
        <f>O263*H263</f>
        <v>0</v>
      </c>
      <c r="Q263" s="212">
        <v>0.00047</v>
      </c>
      <c r="R263" s="212">
        <f>Q263*H263</f>
        <v>0.21902</v>
      </c>
      <c r="S263" s="212">
        <v>0</v>
      </c>
      <c r="T263" s="213">
        <f>S263*H263</f>
        <v>0</v>
      </c>
      <c r="AR263" s="25" t="s">
        <v>196</v>
      </c>
      <c r="AT263" s="25" t="s">
        <v>191</v>
      </c>
      <c r="AU263" s="25" t="s">
        <v>115</v>
      </c>
      <c r="AY263" s="25" t="s">
        <v>189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25" t="s">
        <v>76</v>
      </c>
      <c r="BK263" s="214">
        <f>ROUND(I263*H263,2)</f>
        <v>0</v>
      </c>
      <c r="BL263" s="25" t="s">
        <v>196</v>
      </c>
      <c r="BM263" s="25" t="s">
        <v>509</v>
      </c>
    </row>
    <row r="264" spans="2:51" s="12" customFormat="1" ht="13.5">
      <c r="B264" s="215"/>
      <c r="C264" s="216"/>
      <c r="D264" s="217" t="s">
        <v>198</v>
      </c>
      <c r="E264" s="218" t="s">
        <v>21</v>
      </c>
      <c r="F264" s="219" t="s">
        <v>510</v>
      </c>
      <c r="G264" s="216"/>
      <c r="H264" s="220">
        <v>466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198</v>
      </c>
      <c r="AU264" s="226" t="s">
        <v>115</v>
      </c>
      <c r="AV264" s="12" t="s">
        <v>80</v>
      </c>
      <c r="AW264" s="12" t="s">
        <v>33</v>
      </c>
      <c r="AX264" s="12" t="s">
        <v>76</v>
      </c>
      <c r="AY264" s="226" t="s">
        <v>189</v>
      </c>
    </row>
    <row r="265" spans="2:63" s="11" customFormat="1" ht="22.35" customHeight="1">
      <c r="B265" s="186"/>
      <c r="C265" s="187"/>
      <c r="D265" s="200" t="s">
        <v>68</v>
      </c>
      <c r="E265" s="201" t="s">
        <v>511</v>
      </c>
      <c r="F265" s="201" t="s">
        <v>512</v>
      </c>
      <c r="G265" s="187"/>
      <c r="H265" s="187"/>
      <c r="I265" s="190"/>
      <c r="J265" s="202">
        <f>BK265</f>
        <v>0</v>
      </c>
      <c r="K265" s="187"/>
      <c r="L265" s="192"/>
      <c r="M265" s="193"/>
      <c r="N265" s="194"/>
      <c r="O265" s="194"/>
      <c r="P265" s="195">
        <f>SUM(P266:P276)</f>
        <v>0</v>
      </c>
      <c r="Q265" s="194"/>
      <c r="R265" s="195">
        <f>SUM(R266:R276)</f>
        <v>9.742885000000001</v>
      </c>
      <c r="S265" s="194"/>
      <c r="T265" s="196">
        <f>SUM(T266:T276)</f>
        <v>0</v>
      </c>
      <c r="AR265" s="197" t="s">
        <v>76</v>
      </c>
      <c r="AT265" s="198" t="s">
        <v>68</v>
      </c>
      <c r="AU265" s="198" t="s">
        <v>80</v>
      </c>
      <c r="AY265" s="197" t="s">
        <v>189</v>
      </c>
      <c r="BK265" s="199">
        <f>SUM(BK266:BK276)</f>
        <v>0</v>
      </c>
    </row>
    <row r="266" spans="2:65" s="1" customFormat="1" ht="31.5" customHeight="1">
      <c r="B266" s="42"/>
      <c r="C266" s="203" t="s">
        <v>479</v>
      </c>
      <c r="D266" s="203" t="s">
        <v>191</v>
      </c>
      <c r="E266" s="204" t="s">
        <v>513</v>
      </c>
      <c r="F266" s="205" t="s">
        <v>514</v>
      </c>
      <c r="G266" s="206" t="s">
        <v>235</v>
      </c>
      <c r="H266" s="207">
        <v>28.5</v>
      </c>
      <c r="I266" s="208"/>
      <c r="J266" s="209">
        <f>ROUND(I266*H266,2)</f>
        <v>0</v>
      </c>
      <c r="K266" s="205" t="s">
        <v>195</v>
      </c>
      <c r="L266" s="62"/>
      <c r="M266" s="210" t="s">
        <v>21</v>
      </c>
      <c r="N266" s="211" t="s">
        <v>40</v>
      </c>
      <c r="O266" s="43"/>
      <c r="P266" s="212">
        <f>O266*H266</f>
        <v>0</v>
      </c>
      <c r="Q266" s="212">
        <v>0.29221</v>
      </c>
      <c r="R266" s="212">
        <f>Q266*H266</f>
        <v>8.327985</v>
      </c>
      <c r="S266" s="212">
        <v>0</v>
      </c>
      <c r="T266" s="213">
        <f>S266*H266</f>
        <v>0</v>
      </c>
      <c r="AR266" s="25" t="s">
        <v>196</v>
      </c>
      <c r="AT266" s="25" t="s">
        <v>191</v>
      </c>
      <c r="AU266" s="25" t="s">
        <v>115</v>
      </c>
      <c r="AY266" s="25" t="s">
        <v>189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25" t="s">
        <v>76</v>
      </c>
      <c r="BK266" s="214">
        <f>ROUND(I266*H266,2)</f>
        <v>0</v>
      </c>
      <c r="BL266" s="25" t="s">
        <v>196</v>
      </c>
      <c r="BM266" s="25" t="s">
        <v>515</v>
      </c>
    </row>
    <row r="267" spans="2:51" s="12" customFormat="1" ht="13.5">
      <c r="B267" s="215"/>
      <c r="C267" s="216"/>
      <c r="D267" s="217" t="s">
        <v>198</v>
      </c>
      <c r="E267" s="218" t="s">
        <v>21</v>
      </c>
      <c r="F267" s="219" t="s">
        <v>516</v>
      </c>
      <c r="G267" s="216"/>
      <c r="H267" s="220">
        <v>28.5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198</v>
      </c>
      <c r="AU267" s="226" t="s">
        <v>115</v>
      </c>
      <c r="AV267" s="12" t="s">
        <v>80</v>
      </c>
      <c r="AW267" s="12" t="s">
        <v>33</v>
      </c>
      <c r="AX267" s="12" t="s">
        <v>69</v>
      </c>
      <c r="AY267" s="226" t="s">
        <v>189</v>
      </c>
    </row>
    <row r="268" spans="2:51" s="13" customFormat="1" ht="13.5">
      <c r="B268" s="227"/>
      <c r="C268" s="228"/>
      <c r="D268" s="229" t="s">
        <v>198</v>
      </c>
      <c r="E268" s="230" t="s">
        <v>21</v>
      </c>
      <c r="F268" s="231" t="s">
        <v>200</v>
      </c>
      <c r="G268" s="228"/>
      <c r="H268" s="232">
        <v>28.5</v>
      </c>
      <c r="I268" s="233"/>
      <c r="J268" s="228"/>
      <c r="K268" s="228"/>
      <c r="L268" s="234"/>
      <c r="M268" s="235"/>
      <c r="N268" s="236"/>
      <c r="O268" s="236"/>
      <c r="P268" s="236"/>
      <c r="Q268" s="236"/>
      <c r="R268" s="236"/>
      <c r="S268" s="236"/>
      <c r="T268" s="237"/>
      <c r="AT268" s="238" t="s">
        <v>198</v>
      </c>
      <c r="AU268" s="238" t="s">
        <v>115</v>
      </c>
      <c r="AV268" s="13" t="s">
        <v>115</v>
      </c>
      <c r="AW268" s="13" t="s">
        <v>33</v>
      </c>
      <c r="AX268" s="13" t="s">
        <v>76</v>
      </c>
      <c r="AY268" s="238" t="s">
        <v>189</v>
      </c>
    </row>
    <row r="269" spans="2:65" s="1" customFormat="1" ht="31.5" customHeight="1">
      <c r="B269" s="42"/>
      <c r="C269" s="256" t="s">
        <v>517</v>
      </c>
      <c r="D269" s="256" t="s">
        <v>293</v>
      </c>
      <c r="E269" s="257" t="s">
        <v>518</v>
      </c>
      <c r="F269" s="258" t="s">
        <v>519</v>
      </c>
      <c r="G269" s="259" t="s">
        <v>431</v>
      </c>
      <c r="H269" s="260">
        <v>26</v>
      </c>
      <c r="I269" s="261"/>
      <c r="J269" s="262">
        <f>ROUND(I269*H269,2)</f>
        <v>0</v>
      </c>
      <c r="K269" s="258" t="s">
        <v>21</v>
      </c>
      <c r="L269" s="263"/>
      <c r="M269" s="264" t="s">
        <v>21</v>
      </c>
      <c r="N269" s="265" t="s">
        <v>40</v>
      </c>
      <c r="O269" s="43"/>
      <c r="P269" s="212">
        <f>O269*H269</f>
        <v>0</v>
      </c>
      <c r="Q269" s="212">
        <v>0.0505</v>
      </c>
      <c r="R269" s="212">
        <f>Q269*H269</f>
        <v>1.3130000000000002</v>
      </c>
      <c r="S269" s="212">
        <v>0</v>
      </c>
      <c r="T269" s="213">
        <f>S269*H269</f>
        <v>0</v>
      </c>
      <c r="AR269" s="25" t="s">
        <v>228</v>
      </c>
      <c r="AT269" s="25" t="s">
        <v>293</v>
      </c>
      <c r="AU269" s="25" t="s">
        <v>115</v>
      </c>
      <c r="AY269" s="25" t="s">
        <v>189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25" t="s">
        <v>76</v>
      </c>
      <c r="BK269" s="214">
        <f>ROUND(I269*H269,2)</f>
        <v>0</v>
      </c>
      <c r="BL269" s="25" t="s">
        <v>196</v>
      </c>
      <c r="BM269" s="25" t="s">
        <v>520</v>
      </c>
    </row>
    <row r="270" spans="2:51" s="12" customFormat="1" ht="13.5">
      <c r="B270" s="215"/>
      <c r="C270" s="216"/>
      <c r="D270" s="229" t="s">
        <v>198</v>
      </c>
      <c r="E270" s="239" t="s">
        <v>21</v>
      </c>
      <c r="F270" s="240" t="s">
        <v>324</v>
      </c>
      <c r="G270" s="216"/>
      <c r="H270" s="241">
        <v>26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198</v>
      </c>
      <c r="AU270" s="226" t="s">
        <v>115</v>
      </c>
      <c r="AV270" s="12" t="s">
        <v>80</v>
      </c>
      <c r="AW270" s="12" t="s">
        <v>33</v>
      </c>
      <c r="AX270" s="12" t="s">
        <v>76</v>
      </c>
      <c r="AY270" s="226" t="s">
        <v>189</v>
      </c>
    </row>
    <row r="271" spans="2:65" s="1" customFormat="1" ht="31.5" customHeight="1">
      <c r="B271" s="42"/>
      <c r="C271" s="256" t="s">
        <v>521</v>
      </c>
      <c r="D271" s="256" t="s">
        <v>293</v>
      </c>
      <c r="E271" s="257" t="s">
        <v>522</v>
      </c>
      <c r="F271" s="258" t="s">
        <v>523</v>
      </c>
      <c r="G271" s="259" t="s">
        <v>431</v>
      </c>
      <c r="H271" s="260">
        <v>2</v>
      </c>
      <c r="I271" s="261"/>
      <c r="J271" s="262">
        <f>ROUND(I271*H271,2)</f>
        <v>0</v>
      </c>
      <c r="K271" s="258" t="s">
        <v>21</v>
      </c>
      <c r="L271" s="263"/>
      <c r="M271" s="264" t="s">
        <v>21</v>
      </c>
      <c r="N271" s="265" t="s">
        <v>40</v>
      </c>
      <c r="O271" s="43"/>
      <c r="P271" s="212">
        <f>O271*H271</f>
        <v>0</v>
      </c>
      <c r="Q271" s="212">
        <v>0.0038</v>
      </c>
      <c r="R271" s="212">
        <f>Q271*H271</f>
        <v>0.0076</v>
      </c>
      <c r="S271" s="212">
        <v>0</v>
      </c>
      <c r="T271" s="213">
        <f>S271*H271</f>
        <v>0</v>
      </c>
      <c r="AR271" s="25" t="s">
        <v>228</v>
      </c>
      <c r="AT271" s="25" t="s">
        <v>293</v>
      </c>
      <c r="AU271" s="25" t="s">
        <v>115</v>
      </c>
      <c r="AY271" s="25" t="s">
        <v>189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25" t="s">
        <v>76</v>
      </c>
      <c r="BK271" s="214">
        <f>ROUND(I271*H271,2)</f>
        <v>0</v>
      </c>
      <c r="BL271" s="25" t="s">
        <v>196</v>
      </c>
      <c r="BM271" s="25" t="s">
        <v>524</v>
      </c>
    </row>
    <row r="272" spans="2:51" s="12" customFormat="1" ht="13.5">
      <c r="B272" s="215"/>
      <c r="C272" s="216"/>
      <c r="D272" s="229" t="s">
        <v>198</v>
      </c>
      <c r="E272" s="239" t="s">
        <v>21</v>
      </c>
      <c r="F272" s="240" t="s">
        <v>80</v>
      </c>
      <c r="G272" s="216"/>
      <c r="H272" s="241">
        <v>2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198</v>
      </c>
      <c r="AU272" s="226" t="s">
        <v>115</v>
      </c>
      <c r="AV272" s="12" t="s">
        <v>80</v>
      </c>
      <c r="AW272" s="12" t="s">
        <v>33</v>
      </c>
      <c r="AX272" s="12" t="s">
        <v>76</v>
      </c>
      <c r="AY272" s="226" t="s">
        <v>189</v>
      </c>
    </row>
    <row r="273" spans="2:65" s="1" customFormat="1" ht="31.5" customHeight="1">
      <c r="B273" s="42"/>
      <c r="C273" s="256" t="s">
        <v>525</v>
      </c>
      <c r="D273" s="256" t="s">
        <v>293</v>
      </c>
      <c r="E273" s="257" t="s">
        <v>526</v>
      </c>
      <c r="F273" s="258" t="s">
        <v>527</v>
      </c>
      <c r="G273" s="259" t="s">
        <v>431</v>
      </c>
      <c r="H273" s="260">
        <v>3</v>
      </c>
      <c r="I273" s="261"/>
      <c r="J273" s="262">
        <f>ROUND(I273*H273,2)</f>
        <v>0</v>
      </c>
      <c r="K273" s="258" t="s">
        <v>21</v>
      </c>
      <c r="L273" s="263"/>
      <c r="M273" s="264" t="s">
        <v>21</v>
      </c>
      <c r="N273" s="265" t="s">
        <v>40</v>
      </c>
      <c r="O273" s="43"/>
      <c r="P273" s="212">
        <f>O273*H273</f>
        <v>0</v>
      </c>
      <c r="Q273" s="212">
        <v>0.021</v>
      </c>
      <c r="R273" s="212">
        <f>Q273*H273</f>
        <v>0.063</v>
      </c>
      <c r="S273" s="212">
        <v>0</v>
      </c>
      <c r="T273" s="213">
        <f>S273*H273</f>
        <v>0</v>
      </c>
      <c r="AR273" s="25" t="s">
        <v>228</v>
      </c>
      <c r="AT273" s="25" t="s">
        <v>293</v>
      </c>
      <c r="AU273" s="25" t="s">
        <v>115</v>
      </c>
      <c r="AY273" s="25" t="s">
        <v>189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25" t="s">
        <v>76</v>
      </c>
      <c r="BK273" s="214">
        <f>ROUND(I273*H273,2)</f>
        <v>0</v>
      </c>
      <c r="BL273" s="25" t="s">
        <v>196</v>
      </c>
      <c r="BM273" s="25" t="s">
        <v>528</v>
      </c>
    </row>
    <row r="274" spans="2:51" s="12" customFormat="1" ht="13.5">
      <c r="B274" s="215"/>
      <c r="C274" s="216"/>
      <c r="D274" s="229" t="s">
        <v>198</v>
      </c>
      <c r="E274" s="239" t="s">
        <v>21</v>
      </c>
      <c r="F274" s="240" t="s">
        <v>115</v>
      </c>
      <c r="G274" s="216"/>
      <c r="H274" s="241">
        <v>3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198</v>
      </c>
      <c r="AU274" s="226" t="s">
        <v>115</v>
      </c>
      <c r="AV274" s="12" t="s">
        <v>80</v>
      </c>
      <c r="AW274" s="12" t="s">
        <v>33</v>
      </c>
      <c r="AX274" s="12" t="s">
        <v>76</v>
      </c>
      <c r="AY274" s="226" t="s">
        <v>189</v>
      </c>
    </row>
    <row r="275" spans="2:65" s="1" customFormat="1" ht="31.5" customHeight="1">
      <c r="B275" s="42"/>
      <c r="C275" s="256" t="s">
        <v>529</v>
      </c>
      <c r="D275" s="256" t="s">
        <v>293</v>
      </c>
      <c r="E275" s="257" t="s">
        <v>530</v>
      </c>
      <c r="F275" s="258" t="s">
        <v>531</v>
      </c>
      <c r="G275" s="259" t="s">
        <v>431</v>
      </c>
      <c r="H275" s="260">
        <v>1</v>
      </c>
      <c r="I275" s="261"/>
      <c r="J275" s="262">
        <f>ROUND(I275*H275,2)</f>
        <v>0</v>
      </c>
      <c r="K275" s="258" t="s">
        <v>21</v>
      </c>
      <c r="L275" s="263"/>
      <c r="M275" s="264" t="s">
        <v>21</v>
      </c>
      <c r="N275" s="265" t="s">
        <v>40</v>
      </c>
      <c r="O275" s="43"/>
      <c r="P275" s="212">
        <f>O275*H275</f>
        <v>0</v>
      </c>
      <c r="Q275" s="212">
        <v>0.0313</v>
      </c>
      <c r="R275" s="212">
        <f>Q275*H275</f>
        <v>0.0313</v>
      </c>
      <c r="S275" s="212">
        <v>0</v>
      </c>
      <c r="T275" s="213">
        <f>S275*H275</f>
        <v>0</v>
      </c>
      <c r="AR275" s="25" t="s">
        <v>228</v>
      </c>
      <c r="AT275" s="25" t="s">
        <v>293</v>
      </c>
      <c r="AU275" s="25" t="s">
        <v>115</v>
      </c>
      <c r="AY275" s="25" t="s">
        <v>189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25" t="s">
        <v>76</v>
      </c>
      <c r="BK275" s="214">
        <f>ROUND(I275*H275,2)</f>
        <v>0</v>
      </c>
      <c r="BL275" s="25" t="s">
        <v>196</v>
      </c>
      <c r="BM275" s="25" t="s">
        <v>532</v>
      </c>
    </row>
    <row r="276" spans="2:51" s="12" customFormat="1" ht="13.5">
      <c r="B276" s="215"/>
      <c r="C276" s="216"/>
      <c r="D276" s="217" t="s">
        <v>198</v>
      </c>
      <c r="E276" s="218" t="s">
        <v>21</v>
      </c>
      <c r="F276" s="219" t="s">
        <v>76</v>
      </c>
      <c r="G276" s="216"/>
      <c r="H276" s="220">
        <v>1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198</v>
      </c>
      <c r="AU276" s="226" t="s">
        <v>115</v>
      </c>
      <c r="AV276" s="12" t="s">
        <v>80</v>
      </c>
      <c r="AW276" s="12" t="s">
        <v>33</v>
      </c>
      <c r="AX276" s="12" t="s">
        <v>76</v>
      </c>
      <c r="AY276" s="226" t="s">
        <v>189</v>
      </c>
    </row>
    <row r="277" spans="2:63" s="11" customFormat="1" ht="22.35" customHeight="1">
      <c r="B277" s="186"/>
      <c r="C277" s="187"/>
      <c r="D277" s="200" t="s">
        <v>68</v>
      </c>
      <c r="E277" s="201" t="s">
        <v>533</v>
      </c>
      <c r="F277" s="201" t="s">
        <v>534</v>
      </c>
      <c r="G277" s="187"/>
      <c r="H277" s="187"/>
      <c r="I277" s="190"/>
      <c r="J277" s="202">
        <f>BK277</f>
        <v>0</v>
      </c>
      <c r="K277" s="187"/>
      <c r="L277" s="192"/>
      <c r="M277" s="193"/>
      <c r="N277" s="194"/>
      <c r="O277" s="194"/>
      <c r="P277" s="195">
        <f>SUM(P278:P279)</f>
        <v>0</v>
      </c>
      <c r="Q277" s="194"/>
      <c r="R277" s="195">
        <f>SUM(R278:R279)</f>
        <v>0</v>
      </c>
      <c r="S277" s="194"/>
      <c r="T277" s="196">
        <f>SUM(T278:T279)</f>
        <v>0.164</v>
      </c>
      <c r="AR277" s="197" t="s">
        <v>76</v>
      </c>
      <c r="AT277" s="198" t="s">
        <v>68</v>
      </c>
      <c r="AU277" s="198" t="s">
        <v>80</v>
      </c>
      <c r="AY277" s="197" t="s">
        <v>189</v>
      </c>
      <c r="BK277" s="199">
        <f>SUM(BK278:BK279)</f>
        <v>0</v>
      </c>
    </row>
    <row r="278" spans="2:65" s="1" customFormat="1" ht="22.5" customHeight="1">
      <c r="B278" s="42"/>
      <c r="C278" s="203" t="s">
        <v>535</v>
      </c>
      <c r="D278" s="203" t="s">
        <v>191</v>
      </c>
      <c r="E278" s="204" t="s">
        <v>536</v>
      </c>
      <c r="F278" s="205" t="s">
        <v>537</v>
      </c>
      <c r="G278" s="206" t="s">
        <v>431</v>
      </c>
      <c r="H278" s="207">
        <v>2</v>
      </c>
      <c r="I278" s="208"/>
      <c r="J278" s="209">
        <f>ROUND(I278*H278,2)</f>
        <v>0</v>
      </c>
      <c r="K278" s="205" t="s">
        <v>195</v>
      </c>
      <c r="L278" s="62"/>
      <c r="M278" s="210" t="s">
        <v>21</v>
      </c>
      <c r="N278" s="211" t="s">
        <v>40</v>
      </c>
      <c r="O278" s="43"/>
      <c r="P278" s="212">
        <f>O278*H278</f>
        <v>0</v>
      </c>
      <c r="Q278" s="212">
        <v>0</v>
      </c>
      <c r="R278" s="212">
        <f>Q278*H278</f>
        <v>0</v>
      </c>
      <c r="S278" s="212">
        <v>0.082</v>
      </c>
      <c r="T278" s="213">
        <f>S278*H278</f>
        <v>0.164</v>
      </c>
      <c r="AR278" s="25" t="s">
        <v>196</v>
      </c>
      <c r="AT278" s="25" t="s">
        <v>191</v>
      </c>
      <c r="AU278" s="25" t="s">
        <v>115</v>
      </c>
      <c r="AY278" s="25" t="s">
        <v>189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25" t="s">
        <v>76</v>
      </c>
      <c r="BK278" s="214">
        <f>ROUND(I278*H278,2)</f>
        <v>0</v>
      </c>
      <c r="BL278" s="25" t="s">
        <v>196</v>
      </c>
      <c r="BM278" s="25" t="s">
        <v>538</v>
      </c>
    </row>
    <row r="279" spans="2:51" s="12" customFormat="1" ht="13.5">
      <c r="B279" s="215"/>
      <c r="C279" s="216"/>
      <c r="D279" s="217" t="s">
        <v>198</v>
      </c>
      <c r="E279" s="218" t="s">
        <v>21</v>
      </c>
      <c r="F279" s="219" t="s">
        <v>80</v>
      </c>
      <c r="G279" s="216"/>
      <c r="H279" s="220">
        <v>2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198</v>
      </c>
      <c r="AU279" s="226" t="s">
        <v>115</v>
      </c>
      <c r="AV279" s="12" t="s">
        <v>80</v>
      </c>
      <c r="AW279" s="12" t="s">
        <v>33</v>
      </c>
      <c r="AX279" s="12" t="s">
        <v>76</v>
      </c>
      <c r="AY279" s="226" t="s">
        <v>189</v>
      </c>
    </row>
    <row r="280" spans="2:63" s="11" customFormat="1" ht="29.85" customHeight="1">
      <c r="B280" s="186"/>
      <c r="C280" s="187"/>
      <c r="D280" s="200" t="s">
        <v>68</v>
      </c>
      <c r="E280" s="201" t="s">
        <v>539</v>
      </c>
      <c r="F280" s="201" t="s">
        <v>540</v>
      </c>
      <c r="G280" s="187"/>
      <c r="H280" s="187"/>
      <c r="I280" s="190"/>
      <c r="J280" s="202">
        <f>BK280</f>
        <v>0</v>
      </c>
      <c r="K280" s="187"/>
      <c r="L280" s="192"/>
      <c r="M280" s="193"/>
      <c r="N280" s="194"/>
      <c r="O280" s="194"/>
      <c r="P280" s="195">
        <f>SUM(P281:P291)</f>
        <v>0</v>
      </c>
      <c r="Q280" s="194"/>
      <c r="R280" s="195">
        <f>SUM(R281:R291)</f>
        <v>0</v>
      </c>
      <c r="S280" s="194"/>
      <c r="T280" s="196">
        <f>SUM(T281:T291)</f>
        <v>0</v>
      </c>
      <c r="AR280" s="197" t="s">
        <v>76</v>
      </c>
      <c r="AT280" s="198" t="s">
        <v>68</v>
      </c>
      <c r="AU280" s="198" t="s">
        <v>76</v>
      </c>
      <c r="AY280" s="197" t="s">
        <v>189</v>
      </c>
      <c r="BK280" s="199">
        <f>SUM(BK281:BK291)</f>
        <v>0</v>
      </c>
    </row>
    <row r="281" spans="2:65" s="1" customFormat="1" ht="22.5" customHeight="1">
      <c r="B281" s="42"/>
      <c r="C281" s="203" t="s">
        <v>541</v>
      </c>
      <c r="D281" s="203" t="s">
        <v>191</v>
      </c>
      <c r="E281" s="204" t="s">
        <v>542</v>
      </c>
      <c r="F281" s="205" t="s">
        <v>543</v>
      </c>
      <c r="G281" s="206" t="s">
        <v>284</v>
      </c>
      <c r="H281" s="207">
        <v>511.151</v>
      </c>
      <c r="I281" s="208"/>
      <c r="J281" s="209">
        <f>ROUND(I281*H281,2)</f>
        <v>0</v>
      </c>
      <c r="K281" s="205" t="s">
        <v>195</v>
      </c>
      <c r="L281" s="62"/>
      <c r="M281" s="210" t="s">
        <v>21</v>
      </c>
      <c r="N281" s="211" t="s">
        <v>40</v>
      </c>
      <c r="O281" s="43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25" t="s">
        <v>479</v>
      </c>
      <c r="AT281" s="25" t="s">
        <v>191</v>
      </c>
      <c r="AU281" s="25" t="s">
        <v>80</v>
      </c>
      <c r="AY281" s="25" t="s">
        <v>189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25" t="s">
        <v>76</v>
      </c>
      <c r="BK281" s="214">
        <f>ROUND(I281*H281,2)</f>
        <v>0</v>
      </c>
      <c r="BL281" s="25" t="s">
        <v>479</v>
      </c>
      <c r="BM281" s="25" t="s">
        <v>544</v>
      </c>
    </row>
    <row r="282" spans="2:65" s="1" customFormat="1" ht="22.5" customHeight="1">
      <c r="B282" s="42"/>
      <c r="C282" s="203" t="s">
        <v>545</v>
      </c>
      <c r="D282" s="203" t="s">
        <v>191</v>
      </c>
      <c r="E282" s="204" t="s">
        <v>546</v>
      </c>
      <c r="F282" s="205" t="s">
        <v>547</v>
      </c>
      <c r="G282" s="206" t="s">
        <v>284</v>
      </c>
      <c r="H282" s="207">
        <v>5622.661</v>
      </c>
      <c r="I282" s="208"/>
      <c r="J282" s="209">
        <f>ROUND(I282*H282,2)</f>
        <v>0</v>
      </c>
      <c r="K282" s="205" t="s">
        <v>195</v>
      </c>
      <c r="L282" s="62"/>
      <c r="M282" s="210" t="s">
        <v>21</v>
      </c>
      <c r="N282" s="211" t="s">
        <v>40</v>
      </c>
      <c r="O282" s="43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25" t="s">
        <v>196</v>
      </c>
      <c r="AT282" s="25" t="s">
        <v>191</v>
      </c>
      <c r="AU282" s="25" t="s">
        <v>80</v>
      </c>
      <c r="AY282" s="25" t="s">
        <v>189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25" t="s">
        <v>76</v>
      </c>
      <c r="BK282" s="214">
        <f>ROUND(I282*H282,2)</f>
        <v>0</v>
      </c>
      <c r="BL282" s="25" t="s">
        <v>196</v>
      </c>
      <c r="BM282" s="25" t="s">
        <v>548</v>
      </c>
    </row>
    <row r="283" spans="2:51" s="12" customFormat="1" ht="13.5">
      <c r="B283" s="215"/>
      <c r="C283" s="216"/>
      <c r="D283" s="229" t="s">
        <v>198</v>
      </c>
      <c r="E283" s="239" t="s">
        <v>21</v>
      </c>
      <c r="F283" s="240" t="s">
        <v>549</v>
      </c>
      <c r="G283" s="216"/>
      <c r="H283" s="241">
        <v>5622.661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198</v>
      </c>
      <c r="AU283" s="226" t="s">
        <v>80</v>
      </c>
      <c r="AV283" s="12" t="s">
        <v>80</v>
      </c>
      <c r="AW283" s="12" t="s">
        <v>33</v>
      </c>
      <c r="AX283" s="12" t="s">
        <v>76</v>
      </c>
      <c r="AY283" s="226" t="s">
        <v>189</v>
      </c>
    </row>
    <row r="284" spans="2:65" s="1" customFormat="1" ht="22.5" customHeight="1">
      <c r="B284" s="42"/>
      <c r="C284" s="203" t="s">
        <v>550</v>
      </c>
      <c r="D284" s="203" t="s">
        <v>191</v>
      </c>
      <c r="E284" s="204" t="s">
        <v>551</v>
      </c>
      <c r="F284" s="205" t="s">
        <v>552</v>
      </c>
      <c r="G284" s="206" t="s">
        <v>284</v>
      </c>
      <c r="H284" s="207">
        <v>14.151</v>
      </c>
      <c r="I284" s="208"/>
      <c r="J284" s="209">
        <f>ROUND(I284*H284,2)</f>
        <v>0</v>
      </c>
      <c r="K284" s="205" t="s">
        <v>195</v>
      </c>
      <c r="L284" s="62"/>
      <c r="M284" s="210" t="s">
        <v>21</v>
      </c>
      <c r="N284" s="211" t="s">
        <v>40</v>
      </c>
      <c r="O284" s="43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25" t="s">
        <v>196</v>
      </c>
      <c r="AT284" s="25" t="s">
        <v>191</v>
      </c>
      <c r="AU284" s="25" t="s">
        <v>80</v>
      </c>
      <c r="AY284" s="25" t="s">
        <v>189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25" t="s">
        <v>76</v>
      </c>
      <c r="BK284" s="214">
        <f>ROUND(I284*H284,2)</f>
        <v>0</v>
      </c>
      <c r="BL284" s="25" t="s">
        <v>196</v>
      </c>
      <c r="BM284" s="25" t="s">
        <v>553</v>
      </c>
    </row>
    <row r="285" spans="2:51" s="12" customFormat="1" ht="13.5">
      <c r="B285" s="215"/>
      <c r="C285" s="216"/>
      <c r="D285" s="229" t="s">
        <v>198</v>
      </c>
      <c r="E285" s="239" t="s">
        <v>21</v>
      </c>
      <c r="F285" s="240" t="s">
        <v>554</v>
      </c>
      <c r="G285" s="216"/>
      <c r="H285" s="241">
        <v>14.151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198</v>
      </c>
      <c r="AU285" s="226" t="s">
        <v>80</v>
      </c>
      <c r="AV285" s="12" t="s">
        <v>80</v>
      </c>
      <c r="AW285" s="12" t="s">
        <v>33</v>
      </c>
      <c r="AX285" s="12" t="s">
        <v>76</v>
      </c>
      <c r="AY285" s="226" t="s">
        <v>189</v>
      </c>
    </row>
    <row r="286" spans="2:65" s="1" customFormat="1" ht="22.5" customHeight="1">
      <c r="B286" s="42"/>
      <c r="C286" s="203" t="s">
        <v>555</v>
      </c>
      <c r="D286" s="203" t="s">
        <v>191</v>
      </c>
      <c r="E286" s="204" t="s">
        <v>556</v>
      </c>
      <c r="F286" s="205" t="s">
        <v>557</v>
      </c>
      <c r="G286" s="206" t="s">
        <v>284</v>
      </c>
      <c r="H286" s="207">
        <v>55</v>
      </c>
      <c r="I286" s="208"/>
      <c r="J286" s="209">
        <f>ROUND(I286*H286,2)</f>
        <v>0</v>
      </c>
      <c r="K286" s="205" t="s">
        <v>195</v>
      </c>
      <c r="L286" s="62"/>
      <c r="M286" s="210" t="s">
        <v>21</v>
      </c>
      <c r="N286" s="211" t="s">
        <v>40</v>
      </c>
      <c r="O286" s="43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25" t="s">
        <v>196</v>
      </c>
      <c r="AT286" s="25" t="s">
        <v>191</v>
      </c>
      <c r="AU286" s="25" t="s">
        <v>80</v>
      </c>
      <c r="AY286" s="25" t="s">
        <v>189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25" t="s">
        <v>76</v>
      </c>
      <c r="BK286" s="214">
        <f>ROUND(I286*H286,2)</f>
        <v>0</v>
      </c>
      <c r="BL286" s="25" t="s">
        <v>196</v>
      </c>
      <c r="BM286" s="25" t="s">
        <v>558</v>
      </c>
    </row>
    <row r="287" spans="2:51" s="12" customFormat="1" ht="13.5">
      <c r="B287" s="215"/>
      <c r="C287" s="216"/>
      <c r="D287" s="229" t="s">
        <v>198</v>
      </c>
      <c r="E287" s="239" t="s">
        <v>21</v>
      </c>
      <c r="F287" s="240" t="s">
        <v>470</v>
      </c>
      <c r="G287" s="216"/>
      <c r="H287" s="241">
        <v>55</v>
      </c>
      <c r="I287" s="221"/>
      <c r="J287" s="216"/>
      <c r="K287" s="216"/>
      <c r="L287" s="222"/>
      <c r="M287" s="223"/>
      <c r="N287" s="224"/>
      <c r="O287" s="224"/>
      <c r="P287" s="224"/>
      <c r="Q287" s="224"/>
      <c r="R287" s="224"/>
      <c r="S287" s="224"/>
      <c r="T287" s="225"/>
      <c r="AT287" s="226" t="s">
        <v>198</v>
      </c>
      <c r="AU287" s="226" t="s">
        <v>80</v>
      </c>
      <c r="AV287" s="12" t="s">
        <v>80</v>
      </c>
      <c r="AW287" s="12" t="s">
        <v>33</v>
      </c>
      <c r="AX287" s="12" t="s">
        <v>76</v>
      </c>
      <c r="AY287" s="226" t="s">
        <v>189</v>
      </c>
    </row>
    <row r="288" spans="2:65" s="1" customFormat="1" ht="22.5" customHeight="1">
      <c r="B288" s="42"/>
      <c r="C288" s="203" t="s">
        <v>559</v>
      </c>
      <c r="D288" s="203" t="s">
        <v>191</v>
      </c>
      <c r="E288" s="204" t="s">
        <v>560</v>
      </c>
      <c r="F288" s="205" t="s">
        <v>561</v>
      </c>
      <c r="G288" s="206" t="s">
        <v>284</v>
      </c>
      <c r="H288" s="207">
        <v>165</v>
      </c>
      <c r="I288" s="208"/>
      <c r="J288" s="209">
        <f>ROUND(I288*H288,2)</f>
        <v>0</v>
      </c>
      <c r="K288" s="205" t="s">
        <v>195</v>
      </c>
      <c r="L288" s="62"/>
      <c r="M288" s="210" t="s">
        <v>21</v>
      </c>
      <c r="N288" s="211" t="s">
        <v>40</v>
      </c>
      <c r="O288" s="43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25" t="s">
        <v>196</v>
      </c>
      <c r="AT288" s="25" t="s">
        <v>191</v>
      </c>
      <c r="AU288" s="25" t="s">
        <v>80</v>
      </c>
      <c r="AY288" s="25" t="s">
        <v>189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25" t="s">
        <v>76</v>
      </c>
      <c r="BK288" s="214">
        <f>ROUND(I288*H288,2)</f>
        <v>0</v>
      </c>
      <c r="BL288" s="25" t="s">
        <v>196</v>
      </c>
      <c r="BM288" s="25" t="s">
        <v>562</v>
      </c>
    </row>
    <row r="289" spans="2:51" s="12" customFormat="1" ht="13.5">
      <c r="B289" s="215"/>
      <c r="C289" s="216"/>
      <c r="D289" s="229" t="s">
        <v>198</v>
      </c>
      <c r="E289" s="239" t="s">
        <v>21</v>
      </c>
      <c r="F289" s="240" t="s">
        <v>563</v>
      </c>
      <c r="G289" s="216"/>
      <c r="H289" s="241">
        <v>165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198</v>
      </c>
      <c r="AU289" s="226" t="s">
        <v>80</v>
      </c>
      <c r="AV289" s="12" t="s">
        <v>80</v>
      </c>
      <c r="AW289" s="12" t="s">
        <v>33</v>
      </c>
      <c r="AX289" s="12" t="s">
        <v>76</v>
      </c>
      <c r="AY289" s="226" t="s">
        <v>189</v>
      </c>
    </row>
    <row r="290" spans="2:65" s="1" customFormat="1" ht="22.5" customHeight="1">
      <c r="B290" s="42"/>
      <c r="C290" s="203" t="s">
        <v>564</v>
      </c>
      <c r="D290" s="203" t="s">
        <v>191</v>
      </c>
      <c r="E290" s="204" t="s">
        <v>565</v>
      </c>
      <c r="F290" s="205" t="s">
        <v>566</v>
      </c>
      <c r="G290" s="206" t="s">
        <v>284</v>
      </c>
      <c r="H290" s="207">
        <v>277</v>
      </c>
      <c r="I290" s="208"/>
      <c r="J290" s="209">
        <f>ROUND(I290*H290,2)</f>
        <v>0</v>
      </c>
      <c r="K290" s="205" t="s">
        <v>195</v>
      </c>
      <c r="L290" s="62"/>
      <c r="M290" s="210" t="s">
        <v>21</v>
      </c>
      <c r="N290" s="211" t="s">
        <v>40</v>
      </c>
      <c r="O290" s="43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25" t="s">
        <v>196</v>
      </c>
      <c r="AT290" s="25" t="s">
        <v>191</v>
      </c>
      <c r="AU290" s="25" t="s">
        <v>80</v>
      </c>
      <c r="AY290" s="25" t="s">
        <v>189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25" t="s">
        <v>76</v>
      </c>
      <c r="BK290" s="214">
        <f>ROUND(I290*H290,2)</f>
        <v>0</v>
      </c>
      <c r="BL290" s="25" t="s">
        <v>196</v>
      </c>
      <c r="BM290" s="25" t="s">
        <v>567</v>
      </c>
    </row>
    <row r="291" spans="2:51" s="12" customFormat="1" ht="13.5">
      <c r="B291" s="215"/>
      <c r="C291" s="216"/>
      <c r="D291" s="217" t="s">
        <v>198</v>
      </c>
      <c r="E291" s="218" t="s">
        <v>21</v>
      </c>
      <c r="F291" s="219" t="s">
        <v>568</v>
      </c>
      <c r="G291" s="216"/>
      <c r="H291" s="220">
        <v>277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198</v>
      </c>
      <c r="AU291" s="226" t="s">
        <v>80</v>
      </c>
      <c r="AV291" s="12" t="s">
        <v>80</v>
      </c>
      <c r="AW291" s="12" t="s">
        <v>33</v>
      </c>
      <c r="AX291" s="12" t="s">
        <v>76</v>
      </c>
      <c r="AY291" s="226" t="s">
        <v>189</v>
      </c>
    </row>
    <row r="292" spans="2:63" s="11" customFormat="1" ht="29.85" customHeight="1">
      <c r="B292" s="186"/>
      <c r="C292" s="187"/>
      <c r="D292" s="200" t="s">
        <v>68</v>
      </c>
      <c r="E292" s="201" t="s">
        <v>569</v>
      </c>
      <c r="F292" s="201" t="s">
        <v>570</v>
      </c>
      <c r="G292" s="187"/>
      <c r="H292" s="187"/>
      <c r="I292" s="190"/>
      <c r="J292" s="202">
        <f>BK292</f>
        <v>0</v>
      </c>
      <c r="K292" s="187"/>
      <c r="L292" s="192"/>
      <c r="M292" s="193"/>
      <c r="N292" s="194"/>
      <c r="O292" s="194"/>
      <c r="P292" s="195">
        <f>P293</f>
        <v>0</v>
      </c>
      <c r="Q292" s="194"/>
      <c r="R292" s="195">
        <f>R293</f>
        <v>0</v>
      </c>
      <c r="S292" s="194"/>
      <c r="T292" s="196">
        <f>T293</f>
        <v>0</v>
      </c>
      <c r="AR292" s="197" t="s">
        <v>76</v>
      </c>
      <c r="AT292" s="198" t="s">
        <v>68</v>
      </c>
      <c r="AU292" s="198" t="s">
        <v>76</v>
      </c>
      <c r="AY292" s="197" t="s">
        <v>189</v>
      </c>
      <c r="BK292" s="199">
        <f>BK293</f>
        <v>0</v>
      </c>
    </row>
    <row r="293" spans="2:65" s="1" customFormat="1" ht="31.5" customHeight="1">
      <c r="B293" s="42"/>
      <c r="C293" s="203" t="s">
        <v>571</v>
      </c>
      <c r="D293" s="203" t="s">
        <v>191</v>
      </c>
      <c r="E293" s="204" t="s">
        <v>572</v>
      </c>
      <c r="F293" s="205" t="s">
        <v>573</v>
      </c>
      <c r="G293" s="206" t="s">
        <v>284</v>
      </c>
      <c r="H293" s="207">
        <v>578.146</v>
      </c>
      <c r="I293" s="208"/>
      <c r="J293" s="209">
        <f>ROUND(I293*H293,2)</f>
        <v>0</v>
      </c>
      <c r="K293" s="205" t="s">
        <v>195</v>
      </c>
      <c r="L293" s="62"/>
      <c r="M293" s="210" t="s">
        <v>21</v>
      </c>
      <c r="N293" s="211" t="s">
        <v>40</v>
      </c>
      <c r="O293" s="43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25" t="s">
        <v>196</v>
      </c>
      <c r="AT293" s="25" t="s">
        <v>191</v>
      </c>
      <c r="AU293" s="25" t="s">
        <v>80</v>
      </c>
      <c r="AY293" s="25" t="s">
        <v>189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25" t="s">
        <v>76</v>
      </c>
      <c r="BK293" s="214">
        <f>ROUND(I293*H293,2)</f>
        <v>0</v>
      </c>
      <c r="BL293" s="25" t="s">
        <v>196</v>
      </c>
      <c r="BM293" s="25" t="s">
        <v>574</v>
      </c>
    </row>
    <row r="294" spans="2:63" s="11" customFormat="1" ht="37.35" customHeight="1">
      <c r="B294" s="186"/>
      <c r="C294" s="187"/>
      <c r="D294" s="200" t="s">
        <v>68</v>
      </c>
      <c r="E294" s="268" t="s">
        <v>575</v>
      </c>
      <c r="F294" s="268" t="s">
        <v>576</v>
      </c>
      <c r="G294" s="187"/>
      <c r="H294" s="187"/>
      <c r="I294" s="190"/>
      <c r="J294" s="269">
        <f>BK294</f>
        <v>0</v>
      </c>
      <c r="K294" s="187"/>
      <c r="L294" s="192"/>
      <c r="M294" s="193"/>
      <c r="N294" s="194"/>
      <c r="O294" s="194"/>
      <c r="P294" s="195">
        <f>SUM(P295:P296)</f>
        <v>0</v>
      </c>
      <c r="Q294" s="194"/>
      <c r="R294" s="195">
        <f>SUM(R295:R296)</f>
        <v>0</v>
      </c>
      <c r="S294" s="194"/>
      <c r="T294" s="196">
        <f>SUM(T295:T296)</f>
        <v>0</v>
      </c>
      <c r="AR294" s="197" t="s">
        <v>196</v>
      </c>
      <c r="AT294" s="198" t="s">
        <v>68</v>
      </c>
      <c r="AU294" s="198" t="s">
        <v>69</v>
      </c>
      <c r="AY294" s="197" t="s">
        <v>189</v>
      </c>
      <c r="BK294" s="199">
        <f>SUM(BK295:BK296)</f>
        <v>0</v>
      </c>
    </row>
    <row r="295" spans="2:65" s="1" customFormat="1" ht="22.5" customHeight="1">
      <c r="B295" s="42"/>
      <c r="C295" s="203" t="s">
        <v>577</v>
      </c>
      <c r="D295" s="203" t="s">
        <v>191</v>
      </c>
      <c r="E295" s="204" t="s">
        <v>578</v>
      </c>
      <c r="F295" s="205" t="s">
        <v>579</v>
      </c>
      <c r="G295" s="206" t="s">
        <v>580</v>
      </c>
      <c r="H295" s="207">
        <v>1</v>
      </c>
      <c r="I295" s="208"/>
      <c r="J295" s="209">
        <f>ROUND(I295*H295,2)</f>
        <v>0</v>
      </c>
      <c r="K295" s="205" t="s">
        <v>21</v>
      </c>
      <c r="L295" s="62"/>
      <c r="M295" s="210" t="s">
        <v>21</v>
      </c>
      <c r="N295" s="211" t="s">
        <v>40</v>
      </c>
      <c r="O295" s="43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25" t="s">
        <v>581</v>
      </c>
      <c r="AT295" s="25" t="s">
        <v>191</v>
      </c>
      <c r="AU295" s="25" t="s">
        <v>76</v>
      </c>
      <c r="AY295" s="25" t="s">
        <v>189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25" t="s">
        <v>76</v>
      </c>
      <c r="BK295" s="214">
        <f>ROUND(I295*H295,2)</f>
        <v>0</v>
      </c>
      <c r="BL295" s="25" t="s">
        <v>581</v>
      </c>
      <c r="BM295" s="25" t="s">
        <v>582</v>
      </c>
    </row>
    <row r="296" spans="2:51" s="12" customFormat="1" ht="13.5">
      <c r="B296" s="215"/>
      <c r="C296" s="216"/>
      <c r="D296" s="217" t="s">
        <v>198</v>
      </c>
      <c r="E296" s="218" t="s">
        <v>21</v>
      </c>
      <c r="F296" s="219" t="s">
        <v>76</v>
      </c>
      <c r="G296" s="216"/>
      <c r="H296" s="220">
        <v>1</v>
      </c>
      <c r="I296" s="221"/>
      <c r="J296" s="216"/>
      <c r="K296" s="216"/>
      <c r="L296" s="222"/>
      <c r="M296" s="270"/>
      <c r="N296" s="271"/>
      <c r="O296" s="271"/>
      <c r="P296" s="271"/>
      <c r="Q296" s="271"/>
      <c r="R296" s="271"/>
      <c r="S296" s="271"/>
      <c r="T296" s="272"/>
      <c r="AT296" s="226" t="s">
        <v>198</v>
      </c>
      <c r="AU296" s="226" t="s">
        <v>76</v>
      </c>
      <c r="AV296" s="12" t="s">
        <v>80</v>
      </c>
      <c r="AW296" s="12" t="s">
        <v>33</v>
      </c>
      <c r="AX296" s="12" t="s">
        <v>76</v>
      </c>
      <c r="AY296" s="226" t="s">
        <v>189</v>
      </c>
    </row>
    <row r="297" spans="2:12" s="1" customFormat="1" ht="6.95" customHeight="1">
      <c r="B297" s="57"/>
      <c r="C297" s="58"/>
      <c r="D297" s="58"/>
      <c r="E297" s="58"/>
      <c r="F297" s="58"/>
      <c r="G297" s="58"/>
      <c r="H297" s="58"/>
      <c r="I297" s="149"/>
      <c r="J297" s="58"/>
      <c r="K297" s="58"/>
      <c r="L297" s="62"/>
    </row>
  </sheetData>
  <sheetProtection password="CC35" sheet="1" objects="1" scenarios="1" formatCells="0" formatColumns="0" formatRows="0" sort="0" autoFilter="0"/>
  <autoFilter ref="C86:K296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142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2829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2853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2829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D.1.4.5 - Slaboproud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2829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2380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D.1.4.5 - Slaboproud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22. 3. 2018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2854</v>
      </c>
      <c r="F89" s="205" t="s">
        <v>2855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2856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145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ht="22.5" customHeight="1">
      <c r="B9" s="29"/>
      <c r="C9" s="30"/>
      <c r="D9" s="30"/>
      <c r="E9" s="416" t="s">
        <v>680</v>
      </c>
      <c r="F9" s="376"/>
      <c r="G9" s="376"/>
      <c r="H9" s="376"/>
      <c r="I9" s="127"/>
      <c r="J9" s="30"/>
      <c r="K9" s="32"/>
    </row>
    <row r="10" spans="2:11" ht="13.5">
      <c r="B10" s="29"/>
      <c r="C10" s="30"/>
      <c r="D10" s="38" t="s">
        <v>583</v>
      </c>
      <c r="E10" s="30"/>
      <c r="F10" s="30"/>
      <c r="G10" s="30"/>
      <c r="H10" s="30"/>
      <c r="I10" s="127"/>
      <c r="J10" s="30"/>
      <c r="K10" s="32"/>
    </row>
    <row r="11" spans="2:11" s="1" customFormat="1" ht="22.5" customHeight="1">
      <c r="B11" s="42"/>
      <c r="C11" s="43"/>
      <c r="D11" s="43"/>
      <c r="E11" s="400" t="s">
        <v>2829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38" t="s">
        <v>2380</v>
      </c>
      <c r="E12" s="43"/>
      <c r="F12" s="43"/>
      <c r="G12" s="43"/>
      <c r="H12" s="43"/>
      <c r="I12" s="128"/>
      <c r="J12" s="43"/>
      <c r="K12" s="46"/>
    </row>
    <row r="13" spans="2:11" s="1" customFormat="1" ht="36.95" customHeight="1">
      <c r="B13" s="42"/>
      <c r="C13" s="43"/>
      <c r="D13" s="43"/>
      <c r="E13" s="418" t="s">
        <v>2857</v>
      </c>
      <c r="F13" s="419"/>
      <c r="G13" s="419"/>
      <c r="H13" s="419"/>
      <c r="I13" s="128"/>
      <c r="J13" s="43"/>
      <c r="K13" s="46"/>
    </row>
    <row r="14" spans="2:11" s="1" customFormat="1" ht="13.5">
      <c r="B14" s="42"/>
      <c r="C14" s="43"/>
      <c r="D14" s="43"/>
      <c r="E14" s="43"/>
      <c r="F14" s="43"/>
      <c r="G14" s="43"/>
      <c r="H14" s="43"/>
      <c r="I14" s="128"/>
      <c r="J14" s="43"/>
      <c r="K14" s="46"/>
    </row>
    <row r="15" spans="2:11" s="1" customFormat="1" ht="14.45" customHeight="1">
      <c r="B15" s="42"/>
      <c r="C15" s="43"/>
      <c r="D15" s="38" t="s">
        <v>20</v>
      </c>
      <c r="E15" s="43"/>
      <c r="F15" s="36" t="s">
        <v>21</v>
      </c>
      <c r="G15" s="43"/>
      <c r="H15" s="43"/>
      <c r="I15" s="129" t="s">
        <v>22</v>
      </c>
      <c r="J15" s="36" t="s">
        <v>21</v>
      </c>
      <c r="K15" s="46"/>
    </row>
    <row r="16" spans="2:11" s="1" customFormat="1" ht="14.45" customHeight="1">
      <c r="B16" s="42"/>
      <c r="C16" s="43"/>
      <c r="D16" s="38" t="s">
        <v>23</v>
      </c>
      <c r="E16" s="43"/>
      <c r="F16" s="36" t="s">
        <v>24</v>
      </c>
      <c r="G16" s="43"/>
      <c r="H16" s="43"/>
      <c r="I16" s="129" t="s">
        <v>25</v>
      </c>
      <c r="J16" s="130" t="str">
        <f>'Rekapitulace stavby'!AN8</f>
        <v>22. 3. 2018</v>
      </c>
      <c r="K16" s="46"/>
    </row>
    <row r="17" spans="2:11" s="1" customFormat="1" ht="10.9" customHeight="1">
      <c r="B17" s="42"/>
      <c r="C17" s="43"/>
      <c r="D17" s="43"/>
      <c r="E17" s="43"/>
      <c r="F17" s="43"/>
      <c r="G17" s="43"/>
      <c r="H17" s="43"/>
      <c r="I17" s="128"/>
      <c r="J17" s="43"/>
      <c r="K17" s="46"/>
    </row>
    <row r="18" spans="2:11" s="1" customFormat="1" ht="14.45" customHeight="1">
      <c r="B18" s="42"/>
      <c r="C18" s="43"/>
      <c r="D18" s="38" t="s">
        <v>27</v>
      </c>
      <c r="E18" s="43"/>
      <c r="F18" s="43"/>
      <c r="G18" s="43"/>
      <c r="H18" s="43"/>
      <c r="I18" s="129" t="s">
        <v>28</v>
      </c>
      <c r="J18" s="36" t="s">
        <v>21</v>
      </c>
      <c r="K18" s="46"/>
    </row>
    <row r="19" spans="2:11" s="1" customFormat="1" ht="18" customHeight="1">
      <c r="B19" s="42"/>
      <c r="C19" s="43"/>
      <c r="D19" s="43"/>
      <c r="E19" s="36" t="s">
        <v>24</v>
      </c>
      <c r="F19" s="43"/>
      <c r="G19" s="43"/>
      <c r="H19" s="43"/>
      <c r="I19" s="129" t="s">
        <v>29</v>
      </c>
      <c r="J19" s="36" t="s">
        <v>21</v>
      </c>
      <c r="K19" s="46"/>
    </row>
    <row r="20" spans="2:11" s="1" customFormat="1" ht="6.95" customHeight="1">
      <c r="B20" s="42"/>
      <c r="C20" s="43"/>
      <c r="D20" s="43"/>
      <c r="E20" s="43"/>
      <c r="F20" s="43"/>
      <c r="G20" s="43"/>
      <c r="H20" s="43"/>
      <c r="I20" s="128"/>
      <c r="J20" s="43"/>
      <c r="K20" s="46"/>
    </row>
    <row r="21" spans="2:11" s="1" customFormat="1" ht="14.45" customHeight="1">
      <c r="B21" s="42"/>
      <c r="C21" s="43"/>
      <c r="D21" s="38" t="s">
        <v>30</v>
      </c>
      <c r="E21" s="43"/>
      <c r="F21" s="43"/>
      <c r="G21" s="43"/>
      <c r="H21" s="43"/>
      <c r="I21" s="129" t="s">
        <v>28</v>
      </c>
      <c r="J21" s="36" t="str">
        <f>IF('Rekapitulace stavby'!AN13="Vyplň údaj","",IF('Rekapitulace stavby'!AN13="","",'Rekapitulace stavby'!AN13))</f>
        <v/>
      </c>
      <c r="K21" s="46"/>
    </row>
    <row r="22" spans="2:11" s="1" customFormat="1" ht="18" customHeight="1">
      <c r="B22" s="42"/>
      <c r="C22" s="43"/>
      <c r="D22" s="43"/>
      <c r="E22" s="36" t="str">
        <f>IF('Rekapitulace stavby'!E14="Vyplň údaj","",IF('Rekapitulace stavby'!E14="","",'Rekapitulace stavby'!E14))</f>
        <v/>
      </c>
      <c r="F22" s="43"/>
      <c r="G22" s="43"/>
      <c r="H22" s="43"/>
      <c r="I22" s="129" t="s">
        <v>29</v>
      </c>
      <c r="J22" s="36" t="str">
        <f>IF('Rekapitulace stavby'!AN14="Vyplň údaj","",IF('Rekapitulace stavby'!AN14="","",'Rekapitulace stavby'!AN14))</f>
        <v/>
      </c>
      <c r="K22" s="46"/>
    </row>
    <row r="23" spans="2:11" s="1" customFormat="1" ht="6.95" customHeight="1">
      <c r="B23" s="42"/>
      <c r="C23" s="43"/>
      <c r="D23" s="43"/>
      <c r="E23" s="43"/>
      <c r="F23" s="43"/>
      <c r="G23" s="43"/>
      <c r="H23" s="43"/>
      <c r="I23" s="128"/>
      <c r="J23" s="43"/>
      <c r="K23" s="46"/>
    </row>
    <row r="24" spans="2:11" s="1" customFormat="1" ht="14.45" customHeight="1">
      <c r="B24" s="42"/>
      <c r="C24" s="43"/>
      <c r="D24" s="38" t="s">
        <v>32</v>
      </c>
      <c r="E24" s="43"/>
      <c r="F24" s="43"/>
      <c r="G24" s="43"/>
      <c r="H24" s="43"/>
      <c r="I24" s="129" t="s">
        <v>28</v>
      </c>
      <c r="J24" s="36" t="s">
        <v>21</v>
      </c>
      <c r="K24" s="46"/>
    </row>
    <row r="25" spans="2:11" s="1" customFormat="1" ht="18" customHeight="1">
      <c r="B25" s="42"/>
      <c r="C25" s="43"/>
      <c r="D25" s="43"/>
      <c r="E25" s="36" t="s">
        <v>24</v>
      </c>
      <c r="F25" s="43"/>
      <c r="G25" s="43"/>
      <c r="H25" s="43"/>
      <c r="I25" s="129" t="s">
        <v>29</v>
      </c>
      <c r="J25" s="36" t="s">
        <v>21</v>
      </c>
      <c r="K25" s="46"/>
    </row>
    <row r="26" spans="2:11" s="1" customFormat="1" ht="6.95" customHeight="1">
      <c r="B26" s="42"/>
      <c r="C26" s="43"/>
      <c r="D26" s="43"/>
      <c r="E26" s="43"/>
      <c r="F26" s="43"/>
      <c r="G26" s="43"/>
      <c r="H26" s="43"/>
      <c r="I26" s="128"/>
      <c r="J26" s="43"/>
      <c r="K26" s="46"/>
    </row>
    <row r="27" spans="2:11" s="1" customFormat="1" ht="14.45" customHeight="1">
      <c r="B27" s="42"/>
      <c r="C27" s="43"/>
      <c r="D27" s="38" t="s">
        <v>34</v>
      </c>
      <c r="E27" s="43"/>
      <c r="F27" s="43"/>
      <c r="G27" s="43"/>
      <c r="H27" s="43"/>
      <c r="I27" s="128"/>
      <c r="J27" s="43"/>
      <c r="K27" s="46"/>
    </row>
    <row r="28" spans="2:11" s="7" customFormat="1" ht="22.5" customHeight="1">
      <c r="B28" s="131"/>
      <c r="C28" s="132"/>
      <c r="D28" s="132"/>
      <c r="E28" s="380" t="s">
        <v>21</v>
      </c>
      <c r="F28" s="380"/>
      <c r="G28" s="380"/>
      <c r="H28" s="380"/>
      <c r="I28" s="133"/>
      <c r="J28" s="132"/>
      <c r="K28" s="134"/>
    </row>
    <row r="29" spans="2:11" s="1" customFormat="1" ht="6.95" customHeight="1">
      <c r="B29" s="42"/>
      <c r="C29" s="43"/>
      <c r="D29" s="43"/>
      <c r="E29" s="43"/>
      <c r="F29" s="43"/>
      <c r="G29" s="43"/>
      <c r="H29" s="43"/>
      <c r="I29" s="128"/>
      <c r="J29" s="43"/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25.35" customHeight="1">
      <c r="B31" s="42"/>
      <c r="C31" s="43"/>
      <c r="D31" s="137" t="s">
        <v>35</v>
      </c>
      <c r="E31" s="43"/>
      <c r="F31" s="43"/>
      <c r="G31" s="43"/>
      <c r="H31" s="43"/>
      <c r="I31" s="128"/>
      <c r="J31" s="138">
        <f>ROUND(J88,2)</f>
        <v>0</v>
      </c>
      <c r="K31" s="46"/>
    </row>
    <row r="32" spans="2:11" s="1" customFormat="1" ht="6.95" customHeight="1">
      <c r="B32" s="42"/>
      <c r="C32" s="43"/>
      <c r="D32" s="86"/>
      <c r="E32" s="86"/>
      <c r="F32" s="86"/>
      <c r="G32" s="86"/>
      <c r="H32" s="86"/>
      <c r="I32" s="135"/>
      <c r="J32" s="86"/>
      <c r="K32" s="136"/>
    </row>
    <row r="33" spans="2:11" s="1" customFormat="1" ht="14.45" customHeight="1">
      <c r="B33" s="42"/>
      <c r="C33" s="43"/>
      <c r="D33" s="43"/>
      <c r="E33" s="43"/>
      <c r="F33" s="47" t="s">
        <v>37</v>
      </c>
      <c r="G33" s="43"/>
      <c r="H33" s="43"/>
      <c r="I33" s="139" t="s">
        <v>36</v>
      </c>
      <c r="J33" s="47" t="s">
        <v>38</v>
      </c>
      <c r="K33" s="46"/>
    </row>
    <row r="34" spans="2:11" s="1" customFormat="1" ht="14.45" customHeight="1">
      <c r="B34" s="42"/>
      <c r="C34" s="43"/>
      <c r="D34" s="50" t="s">
        <v>39</v>
      </c>
      <c r="E34" s="50" t="s">
        <v>40</v>
      </c>
      <c r="F34" s="140">
        <f>ROUND(SUM(BE88:BE90),2)</f>
        <v>0</v>
      </c>
      <c r="G34" s="43"/>
      <c r="H34" s="43"/>
      <c r="I34" s="141">
        <v>0.21</v>
      </c>
      <c r="J34" s="140">
        <f>ROUND(ROUND((SUM(BE88:BE90)),2)*I34,2)</f>
        <v>0</v>
      </c>
      <c r="K34" s="46"/>
    </row>
    <row r="35" spans="2:11" s="1" customFormat="1" ht="14.45" customHeight="1">
      <c r="B35" s="42"/>
      <c r="C35" s="43"/>
      <c r="D35" s="43"/>
      <c r="E35" s="50" t="s">
        <v>41</v>
      </c>
      <c r="F35" s="140">
        <f>ROUND(SUM(BF88:BF90),2)</f>
        <v>0</v>
      </c>
      <c r="G35" s="43"/>
      <c r="H35" s="43"/>
      <c r="I35" s="141">
        <v>0.15</v>
      </c>
      <c r="J35" s="140">
        <f>ROUND(ROUND((SUM(BF88:BF90)),2)*I35,2)</f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42</v>
      </c>
      <c r="F36" s="140">
        <f>ROUND(SUM(BG88:BG90),2)</f>
        <v>0</v>
      </c>
      <c r="G36" s="43"/>
      <c r="H36" s="43"/>
      <c r="I36" s="141">
        <v>0.21</v>
      </c>
      <c r="J36" s="140">
        <v>0</v>
      </c>
      <c r="K36" s="46"/>
    </row>
    <row r="37" spans="2:11" s="1" customFormat="1" ht="14.45" customHeight="1" hidden="1">
      <c r="B37" s="42"/>
      <c r="C37" s="43"/>
      <c r="D37" s="43"/>
      <c r="E37" s="50" t="s">
        <v>43</v>
      </c>
      <c r="F37" s="140">
        <f>ROUND(SUM(BH88:BH90),2)</f>
        <v>0</v>
      </c>
      <c r="G37" s="43"/>
      <c r="H37" s="43"/>
      <c r="I37" s="141">
        <v>0.15</v>
      </c>
      <c r="J37" s="140">
        <v>0</v>
      </c>
      <c r="K37" s="46"/>
    </row>
    <row r="38" spans="2:11" s="1" customFormat="1" ht="14.45" customHeight="1" hidden="1">
      <c r="B38" s="42"/>
      <c r="C38" s="43"/>
      <c r="D38" s="43"/>
      <c r="E38" s="50" t="s">
        <v>44</v>
      </c>
      <c r="F38" s="140">
        <f>ROUND(SUM(BI88:BI90),2)</f>
        <v>0</v>
      </c>
      <c r="G38" s="43"/>
      <c r="H38" s="43"/>
      <c r="I38" s="141">
        <v>0</v>
      </c>
      <c r="J38" s="140">
        <v>0</v>
      </c>
      <c r="K38" s="46"/>
    </row>
    <row r="39" spans="2:11" s="1" customFormat="1" ht="6.95" customHeight="1">
      <c r="B39" s="42"/>
      <c r="C39" s="43"/>
      <c r="D39" s="43"/>
      <c r="E39" s="43"/>
      <c r="F39" s="43"/>
      <c r="G39" s="43"/>
      <c r="H39" s="43"/>
      <c r="I39" s="128"/>
      <c r="J39" s="43"/>
      <c r="K39" s="46"/>
    </row>
    <row r="40" spans="2:11" s="1" customFormat="1" ht="25.35" customHeight="1">
      <c r="B40" s="42"/>
      <c r="C40" s="142"/>
      <c r="D40" s="143" t="s">
        <v>45</v>
      </c>
      <c r="E40" s="80"/>
      <c r="F40" s="80"/>
      <c r="G40" s="144" t="s">
        <v>46</v>
      </c>
      <c r="H40" s="145" t="s">
        <v>47</v>
      </c>
      <c r="I40" s="146"/>
      <c r="J40" s="147">
        <f>SUM(J31:J38)</f>
        <v>0</v>
      </c>
      <c r="K40" s="148"/>
    </row>
    <row r="41" spans="2:11" s="1" customFormat="1" ht="14.45" customHeight="1">
      <c r="B41" s="57"/>
      <c r="C41" s="58"/>
      <c r="D41" s="58"/>
      <c r="E41" s="58"/>
      <c r="F41" s="58"/>
      <c r="G41" s="58"/>
      <c r="H41" s="58"/>
      <c r="I41" s="149"/>
      <c r="J41" s="58"/>
      <c r="K41" s="59"/>
    </row>
    <row r="45" spans="2:11" s="1" customFormat="1" ht="6.95" customHeight="1">
      <c r="B45" s="150"/>
      <c r="C45" s="151"/>
      <c r="D45" s="151"/>
      <c r="E45" s="151"/>
      <c r="F45" s="151"/>
      <c r="G45" s="151"/>
      <c r="H45" s="151"/>
      <c r="I45" s="152"/>
      <c r="J45" s="151"/>
      <c r="K45" s="153"/>
    </row>
    <row r="46" spans="2:11" s="1" customFormat="1" ht="36.95" customHeight="1">
      <c r="B46" s="42"/>
      <c r="C46" s="31" t="s">
        <v>157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6.95" customHeight="1">
      <c r="B47" s="42"/>
      <c r="C47" s="43"/>
      <c r="D47" s="43"/>
      <c r="E47" s="43"/>
      <c r="F47" s="43"/>
      <c r="G47" s="43"/>
      <c r="H47" s="43"/>
      <c r="I47" s="128"/>
      <c r="J47" s="43"/>
      <c r="K47" s="46"/>
    </row>
    <row r="48" spans="2:11" s="1" customFormat="1" ht="14.45" customHeight="1">
      <c r="B48" s="42"/>
      <c r="C48" s="38" t="s">
        <v>18</v>
      </c>
      <c r="D48" s="43"/>
      <c r="E48" s="43"/>
      <c r="F48" s="43"/>
      <c r="G48" s="43"/>
      <c r="H48" s="43"/>
      <c r="I48" s="128"/>
      <c r="J48" s="43"/>
      <c r="K48" s="46"/>
    </row>
    <row r="49" spans="2:11" s="1" customFormat="1" ht="22.5" customHeight="1">
      <c r="B49" s="42"/>
      <c r="C49" s="43"/>
      <c r="D49" s="43"/>
      <c r="E49" s="416" t="str">
        <f>E7</f>
        <v>IVC v Jablunkově</v>
      </c>
      <c r="F49" s="417"/>
      <c r="G49" s="417"/>
      <c r="H49" s="417"/>
      <c r="I49" s="128"/>
      <c r="J49" s="43"/>
      <c r="K49" s="46"/>
    </row>
    <row r="50" spans="2:11" ht="13.5">
      <c r="B50" s="29"/>
      <c r="C50" s="38" t="s">
        <v>155</v>
      </c>
      <c r="D50" s="30"/>
      <c r="E50" s="30"/>
      <c r="F50" s="30"/>
      <c r="G50" s="30"/>
      <c r="H50" s="30"/>
      <c r="I50" s="127"/>
      <c r="J50" s="30"/>
      <c r="K50" s="32"/>
    </row>
    <row r="51" spans="2:11" ht="22.5" customHeight="1">
      <c r="B51" s="29"/>
      <c r="C51" s="30"/>
      <c r="D51" s="30"/>
      <c r="E51" s="416" t="s">
        <v>680</v>
      </c>
      <c r="F51" s="376"/>
      <c r="G51" s="376"/>
      <c r="H51" s="376"/>
      <c r="I51" s="127"/>
      <c r="J51" s="30"/>
      <c r="K51" s="32"/>
    </row>
    <row r="52" spans="2:11" ht="13.5">
      <c r="B52" s="29"/>
      <c r="C52" s="38" t="s">
        <v>583</v>
      </c>
      <c r="D52" s="30"/>
      <c r="E52" s="30"/>
      <c r="F52" s="30"/>
      <c r="G52" s="30"/>
      <c r="H52" s="30"/>
      <c r="I52" s="127"/>
      <c r="J52" s="30"/>
      <c r="K52" s="32"/>
    </row>
    <row r="53" spans="2:11" s="1" customFormat="1" ht="22.5" customHeight="1">
      <c r="B53" s="42"/>
      <c r="C53" s="43"/>
      <c r="D53" s="43"/>
      <c r="E53" s="400" t="s">
        <v>2829</v>
      </c>
      <c r="F53" s="419"/>
      <c r="G53" s="419"/>
      <c r="H53" s="419"/>
      <c r="I53" s="128"/>
      <c r="J53" s="43"/>
      <c r="K53" s="46"/>
    </row>
    <row r="54" spans="2:11" s="1" customFormat="1" ht="14.45" customHeight="1">
      <c r="B54" s="42"/>
      <c r="C54" s="38" t="s">
        <v>2380</v>
      </c>
      <c r="D54" s="43"/>
      <c r="E54" s="43"/>
      <c r="F54" s="43"/>
      <c r="G54" s="43"/>
      <c r="H54" s="43"/>
      <c r="I54" s="128"/>
      <c r="J54" s="43"/>
      <c r="K54" s="46"/>
    </row>
    <row r="55" spans="2:11" s="1" customFormat="1" ht="23.25" customHeight="1">
      <c r="B55" s="42"/>
      <c r="C55" s="43"/>
      <c r="D55" s="43"/>
      <c r="E55" s="418" t="str">
        <f>E13</f>
        <v>D.1.4.6 - VNitřní plynovod</v>
      </c>
      <c r="F55" s="419"/>
      <c r="G55" s="419"/>
      <c r="H55" s="419"/>
      <c r="I55" s="128"/>
      <c r="J55" s="43"/>
      <c r="K55" s="46"/>
    </row>
    <row r="56" spans="2:11" s="1" customFormat="1" ht="6.95" customHeight="1">
      <c r="B56" s="42"/>
      <c r="C56" s="43"/>
      <c r="D56" s="43"/>
      <c r="E56" s="43"/>
      <c r="F56" s="43"/>
      <c r="G56" s="43"/>
      <c r="H56" s="43"/>
      <c r="I56" s="128"/>
      <c r="J56" s="43"/>
      <c r="K56" s="46"/>
    </row>
    <row r="57" spans="2:11" s="1" customFormat="1" ht="18" customHeight="1">
      <c r="B57" s="42"/>
      <c r="C57" s="38" t="s">
        <v>23</v>
      </c>
      <c r="D57" s="43"/>
      <c r="E57" s="43"/>
      <c r="F57" s="36" t="str">
        <f>F16</f>
        <v xml:space="preserve"> </v>
      </c>
      <c r="G57" s="43"/>
      <c r="H57" s="43"/>
      <c r="I57" s="129" t="s">
        <v>25</v>
      </c>
      <c r="J57" s="130" t="str">
        <f>IF(J16="","",J16)</f>
        <v>22. 3. 2018</v>
      </c>
      <c r="K57" s="46"/>
    </row>
    <row r="58" spans="2:11" s="1" customFormat="1" ht="6.95" customHeight="1">
      <c r="B58" s="42"/>
      <c r="C58" s="43"/>
      <c r="D58" s="43"/>
      <c r="E58" s="43"/>
      <c r="F58" s="43"/>
      <c r="G58" s="43"/>
      <c r="H58" s="43"/>
      <c r="I58" s="128"/>
      <c r="J58" s="43"/>
      <c r="K58" s="46"/>
    </row>
    <row r="59" spans="2:11" s="1" customFormat="1" ht="13.5">
      <c r="B59" s="42"/>
      <c r="C59" s="38" t="s">
        <v>27</v>
      </c>
      <c r="D59" s="43"/>
      <c r="E59" s="43"/>
      <c r="F59" s="36" t="str">
        <f>E19</f>
        <v xml:space="preserve"> </v>
      </c>
      <c r="G59" s="43"/>
      <c r="H59" s="43"/>
      <c r="I59" s="129" t="s">
        <v>32</v>
      </c>
      <c r="J59" s="36" t="str">
        <f>E25</f>
        <v xml:space="preserve"> </v>
      </c>
      <c r="K59" s="46"/>
    </row>
    <row r="60" spans="2:11" s="1" customFormat="1" ht="14.45" customHeight="1">
      <c r="B60" s="42"/>
      <c r="C60" s="38" t="s">
        <v>30</v>
      </c>
      <c r="D60" s="43"/>
      <c r="E60" s="43"/>
      <c r="F60" s="36" t="str">
        <f>IF(E22="","",E22)</f>
        <v/>
      </c>
      <c r="G60" s="43"/>
      <c r="H60" s="43"/>
      <c r="I60" s="128"/>
      <c r="J60" s="43"/>
      <c r="K60" s="46"/>
    </row>
    <row r="61" spans="2:11" s="1" customFormat="1" ht="10.35" customHeight="1">
      <c r="B61" s="42"/>
      <c r="C61" s="43"/>
      <c r="D61" s="43"/>
      <c r="E61" s="43"/>
      <c r="F61" s="43"/>
      <c r="G61" s="43"/>
      <c r="H61" s="43"/>
      <c r="I61" s="128"/>
      <c r="J61" s="43"/>
      <c r="K61" s="46"/>
    </row>
    <row r="62" spans="2:11" s="1" customFormat="1" ht="29.25" customHeight="1">
      <c r="B62" s="42"/>
      <c r="C62" s="154" t="s">
        <v>158</v>
      </c>
      <c r="D62" s="142"/>
      <c r="E62" s="142"/>
      <c r="F62" s="142"/>
      <c r="G62" s="142"/>
      <c r="H62" s="142"/>
      <c r="I62" s="155"/>
      <c r="J62" s="156" t="s">
        <v>159</v>
      </c>
      <c r="K62" s="157"/>
    </row>
    <row r="63" spans="2:11" s="1" customFormat="1" ht="10.35" customHeight="1">
      <c r="B63" s="42"/>
      <c r="C63" s="43"/>
      <c r="D63" s="43"/>
      <c r="E63" s="43"/>
      <c r="F63" s="43"/>
      <c r="G63" s="43"/>
      <c r="H63" s="43"/>
      <c r="I63" s="128"/>
      <c r="J63" s="43"/>
      <c r="K63" s="46"/>
    </row>
    <row r="64" spans="2:47" s="1" customFormat="1" ht="29.25" customHeight="1">
      <c r="B64" s="42"/>
      <c r="C64" s="158" t="s">
        <v>160</v>
      </c>
      <c r="D64" s="43"/>
      <c r="E64" s="43"/>
      <c r="F64" s="43"/>
      <c r="G64" s="43"/>
      <c r="H64" s="43"/>
      <c r="I64" s="128"/>
      <c r="J64" s="138">
        <f>J88</f>
        <v>0</v>
      </c>
      <c r="K64" s="46"/>
      <c r="AU64" s="25" t="s">
        <v>161</v>
      </c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ht="22.5" customHeight="1">
      <c r="B76" s="29"/>
      <c r="C76" s="273"/>
      <c r="D76" s="273"/>
      <c r="E76" s="420" t="s">
        <v>680</v>
      </c>
      <c r="F76" s="425"/>
      <c r="G76" s="425"/>
      <c r="H76" s="425"/>
      <c r="J76" s="273"/>
      <c r="K76" s="273"/>
      <c r="L76" s="274"/>
    </row>
    <row r="77" spans="2:12" ht="13.5">
      <c r="B77" s="29"/>
      <c r="C77" s="66" t="s">
        <v>583</v>
      </c>
      <c r="D77" s="273"/>
      <c r="E77" s="273"/>
      <c r="F77" s="273"/>
      <c r="G77" s="273"/>
      <c r="H77" s="273"/>
      <c r="J77" s="273"/>
      <c r="K77" s="273"/>
      <c r="L77" s="274"/>
    </row>
    <row r="78" spans="2:12" s="1" customFormat="1" ht="22.5" customHeight="1">
      <c r="B78" s="42"/>
      <c r="C78" s="64"/>
      <c r="D78" s="64"/>
      <c r="E78" s="424" t="s">
        <v>2829</v>
      </c>
      <c r="F78" s="422"/>
      <c r="G78" s="422"/>
      <c r="H78" s="422"/>
      <c r="I78" s="173"/>
      <c r="J78" s="64"/>
      <c r="K78" s="64"/>
      <c r="L78" s="62"/>
    </row>
    <row r="79" spans="2:12" s="1" customFormat="1" ht="14.45" customHeight="1">
      <c r="B79" s="42"/>
      <c r="C79" s="66" t="s">
        <v>2380</v>
      </c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23.25" customHeight="1">
      <c r="B80" s="42"/>
      <c r="C80" s="64"/>
      <c r="D80" s="64"/>
      <c r="E80" s="391" t="str">
        <f>E13</f>
        <v>D.1.4.6 - VNitřní plynovod</v>
      </c>
      <c r="F80" s="422"/>
      <c r="G80" s="422"/>
      <c r="H80" s="422"/>
      <c r="I80" s="173"/>
      <c r="J80" s="64"/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8" customHeight="1">
      <c r="B82" s="42"/>
      <c r="C82" s="66" t="s">
        <v>23</v>
      </c>
      <c r="D82" s="64"/>
      <c r="E82" s="64"/>
      <c r="F82" s="174" t="str">
        <f>F16</f>
        <v xml:space="preserve"> </v>
      </c>
      <c r="G82" s="64"/>
      <c r="H82" s="64"/>
      <c r="I82" s="175" t="s">
        <v>25</v>
      </c>
      <c r="J82" s="74" t="str">
        <f>IF(J16="","",J16)</f>
        <v>22. 3. 2018</v>
      </c>
      <c r="K82" s="64"/>
      <c r="L82" s="62"/>
    </row>
    <row r="83" spans="2:12" s="1" customFormat="1" ht="6.95" customHeight="1">
      <c r="B83" s="42"/>
      <c r="C83" s="64"/>
      <c r="D83" s="64"/>
      <c r="E83" s="64"/>
      <c r="F83" s="64"/>
      <c r="G83" s="64"/>
      <c r="H83" s="64"/>
      <c r="I83" s="173"/>
      <c r="J83" s="64"/>
      <c r="K83" s="64"/>
      <c r="L83" s="62"/>
    </row>
    <row r="84" spans="2:12" s="1" customFormat="1" ht="13.5">
      <c r="B84" s="42"/>
      <c r="C84" s="66" t="s">
        <v>27</v>
      </c>
      <c r="D84" s="64"/>
      <c r="E84" s="64"/>
      <c r="F84" s="174" t="str">
        <f>E19</f>
        <v xml:space="preserve"> </v>
      </c>
      <c r="G84" s="64"/>
      <c r="H84" s="64"/>
      <c r="I84" s="175" t="s">
        <v>32</v>
      </c>
      <c r="J84" s="174" t="str">
        <f>E25</f>
        <v xml:space="preserve"> </v>
      </c>
      <c r="K84" s="64"/>
      <c r="L84" s="62"/>
    </row>
    <row r="85" spans="2:12" s="1" customFormat="1" ht="14.45" customHeight="1">
      <c r="B85" s="42"/>
      <c r="C85" s="66" t="s">
        <v>30</v>
      </c>
      <c r="D85" s="64"/>
      <c r="E85" s="64"/>
      <c r="F85" s="174" t="str">
        <f>IF(E22="","",E22)</f>
        <v/>
      </c>
      <c r="G85" s="64"/>
      <c r="H85" s="64"/>
      <c r="I85" s="173"/>
      <c r="J85" s="64"/>
      <c r="K85" s="64"/>
      <c r="L85" s="62"/>
    </row>
    <row r="86" spans="2:12" s="1" customFormat="1" ht="10.35" customHeight="1">
      <c r="B86" s="42"/>
      <c r="C86" s="64"/>
      <c r="D86" s="64"/>
      <c r="E86" s="64"/>
      <c r="F86" s="64"/>
      <c r="G86" s="64"/>
      <c r="H86" s="64"/>
      <c r="I86" s="173"/>
      <c r="J86" s="64"/>
      <c r="K86" s="64"/>
      <c r="L86" s="62"/>
    </row>
    <row r="87" spans="2:20" s="10" customFormat="1" ht="29.25" customHeight="1">
      <c r="B87" s="176"/>
      <c r="C87" s="177" t="s">
        <v>174</v>
      </c>
      <c r="D87" s="178" t="s">
        <v>54</v>
      </c>
      <c r="E87" s="178" t="s">
        <v>50</v>
      </c>
      <c r="F87" s="178" t="s">
        <v>175</v>
      </c>
      <c r="G87" s="178" t="s">
        <v>176</v>
      </c>
      <c r="H87" s="178" t="s">
        <v>177</v>
      </c>
      <c r="I87" s="179" t="s">
        <v>178</v>
      </c>
      <c r="J87" s="178" t="s">
        <v>159</v>
      </c>
      <c r="K87" s="180" t="s">
        <v>179</v>
      </c>
      <c r="L87" s="181"/>
      <c r="M87" s="82" t="s">
        <v>180</v>
      </c>
      <c r="N87" s="83" t="s">
        <v>39</v>
      </c>
      <c r="O87" s="83" t="s">
        <v>181</v>
      </c>
      <c r="P87" s="83" t="s">
        <v>182</v>
      </c>
      <c r="Q87" s="83" t="s">
        <v>183</v>
      </c>
      <c r="R87" s="83" t="s">
        <v>184</v>
      </c>
      <c r="S87" s="83" t="s">
        <v>185</v>
      </c>
      <c r="T87" s="84" t="s">
        <v>186</v>
      </c>
    </row>
    <row r="88" spans="2:63" s="1" customFormat="1" ht="29.25" customHeight="1">
      <c r="B88" s="42"/>
      <c r="C88" s="279" t="s">
        <v>160</v>
      </c>
      <c r="D88" s="64"/>
      <c r="E88" s="64"/>
      <c r="F88" s="64"/>
      <c r="G88" s="64"/>
      <c r="H88" s="64"/>
      <c r="I88" s="173"/>
      <c r="J88" s="182">
        <f>BK88</f>
        <v>0</v>
      </c>
      <c r="K88" s="64"/>
      <c r="L88" s="62"/>
      <c r="M88" s="85"/>
      <c r="N88" s="86"/>
      <c r="O88" s="86"/>
      <c r="P88" s="183">
        <f>SUM(P89:P90)</f>
        <v>0</v>
      </c>
      <c r="Q88" s="86"/>
      <c r="R88" s="183">
        <f>SUM(R89:R90)</f>
        <v>0</v>
      </c>
      <c r="S88" s="86"/>
      <c r="T88" s="184">
        <f>SUM(T89:T90)</f>
        <v>0</v>
      </c>
      <c r="AT88" s="25" t="s">
        <v>68</v>
      </c>
      <c r="AU88" s="25" t="s">
        <v>161</v>
      </c>
      <c r="BK88" s="185">
        <f>SUM(BK89:BK90)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2858</v>
      </c>
      <c r="F89" s="205" t="s">
        <v>2859</v>
      </c>
      <c r="G89" s="206" t="s">
        <v>580</v>
      </c>
      <c r="H89" s="207">
        <v>1</v>
      </c>
      <c r="I89" s="208"/>
      <c r="J89" s="209">
        <f>ROUND(I89*H89,2)</f>
        <v>0</v>
      </c>
      <c r="K89" s="205" t="s">
        <v>21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271</v>
      </c>
      <c r="AT89" s="25" t="s">
        <v>191</v>
      </c>
      <c r="AU89" s="25" t="s">
        <v>69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271</v>
      </c>
      <c r="BM89" s="25" t="s">
        <v>2860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76</v>
      </c>
      <c r="G90" s="216"/>
      <c r="H90" s="220">
        <v>1</v>
      </c>
      <c r="I90" s="221"/>
      <c r="J90" s="216"/>
      <c r="K90" s="216"/>
      <c r="L90" s="222"/>
      <c r="M90" s="270"/>
      <c r="N90" s="271"/>
      <c r="O90" s="271"/>
      <c r="P90" s="271"/>
      <c r="Q90" s="271"/>
      <c r="R90" s="271"/>
      <c r="S90" s="271"/>
      <c r="T90" s="272"/>
      <c r="AT90" s="226" t="s">
        <v>198</v>
      </c>
      <c r="AU90" s="226" t="s">
        <v>69</v>
      </c>
      <c r="AV90" s="12" t="s">
        <v>80</v>
      </c>
      <c r="AW90" s="12" t="s">
        <v>33</v>
      </c>
      <c r="AX90" s="12" t="s">
        <v>76</v>
      </c>
      <c r="AY90" s="226" t="s">
        <v>189</v>
      </c>
    </row>
    <row r="91" spans="2:12" s="1" customFormat="1" ht="6.95" customHeight="1">
      <c r="B91" s="57"/>
      <c r="C91" s="58"/>
      <c r="D91" s="58"/>
      <c r="E91" s="58"/>
      <c r="F91" s="58"/>
      <c r="G91" s="58"/>
      <c r="H91" s="58"/>
      <c r="I91" s="149"/>
      <c r="J91" s="58"/>
      <c r="K91" s="58"/>
      <c r="L91" s="62"/>
    </row>
  </sheetData>
  <sheetProtection password="CC35" sheet="1" objects="1" scenarios="1" formatCells="0" formatColumns="0" formatRows="0" sort="0" autoFilter="0"/>
  <autoFilter ref="C87:K90"/>
  <mergeCells count="15">
    <mergeCell ref="E78:H78"/>
    <mergeCell ref="E76:H76"/>
    <mergeCell ref="E80:H80"/>
    <mergeCell ref="G1:H1"/>
    <mergeCell ref="L2:V2"/>
    <mergeCell ref="E49:H49"/>
    <mergeCell ref="E53:H53"/>
    <mergeCell ref="E51:H51"/>
    <mergeCell ref="E55:H55"/>
    <mergeCell ref="E74:H74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148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2861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ROUND(J81,2)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ROUND(SUM(BE81:BE163),2)</f>
        <v>0</v>
      </c>
      <c r="G30" s="43"/>
      <c r="H30" s="43"/>
      <c r="I30" s="141">
        <v>0.21</v>
      </c>
      <c r="J30" s="140">
        <f>ROUND(ROUND((SUM(BE81:BE163)),2)*I30,2)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ROUND(SUM(BF81:BF163),2)</f>
        <v>0</v>
      </c>
      <c r="G31" s="43"/>
      <c r="H31" s="43"/>
      <c r="I31" s="141">
        <v>0.15</v>
      </c>
      <c r="J31" s="140">
        <f>ROUND(ROUND((SUM(BF81:BF163)),2)*I31,2)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ROUND(SUM(BG81:BG163),2)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ROUND(SUM(BH81:BH163),2)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ROUND(SUM(BI81:BI163),2)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VON - Vedlejší a ostatní náklady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J81</f>
        <v>0</v>
      </c>
      <c r="K56" s="46"/>
      <c r="AU56" s="25" t="s">
        <v>161</v>
      </c>
    </row>
    <row r="57" spans="2:11" s="8" customFormat="1" ht="24.95" customHeight="1">
      <c r="B57" s="159"/>
      <c r="C57" s="160"/>
      <c r="D57" s="161" t="s">
        <v>639</v>
      </c>
      <c r="E57" s="162"/>
      <c r="F57" s="162"/>
      <c r="G57" s="162"/>
      <c r="H57" s="162"/>
      <c r="I57" s="163"/>
      <c r="J57" s="164">
        <f>J82</f>
        <v>0</v>
      </c>
      <c r="K57" s="165"/>
    </row>
    <row r="58" spans="2:11" s="9" customFormat="1" ht="19.9" customHeight="1">
      <c r="B58" s="166"/>
      <c r="C58" s="167"/>
      <c r="D58" s="168" t="s">
        <v>2862</v>
      </c>
      <c r="E58" s="169"/>
      <c r="F58" s="169"/>
      <c r="G58" s="169"/>
      <c r="H58" s="169"/>
      <c r="I58" s="170"/>
      <c r="J58" s="171">
        <f>J83</f>
        <v>0</v>
      </c>
      <c r="K58" s="172"/>
    </row>
    <row r="59" spans="2:11" s="9" customFormat="1" ht="19.9" customHeight="1">
      <c r="B59" s="166"/>
      <c r="C59" s="167"/>
      <c r="D59" s="168" t="s">
        <v>2863</v>
      </c>
      <c r="E59" s="169"/>
      <c r="F59" s="169"/>
      <c r="G59" s="169"/>
      <c r="H59" s="169"/>
      <c r="I59" s="170"/>
      <c r="J59" s="171">
        <f>J110</f>
        <v>0</v>
      </c>
      <c r="K59" s="172"/>
    </row>
    <row r="60" spans="2:11" s="9" customFormat="1" ht="19.9" customHeight="1">
      <c r="B60" s="166"/>
      <c r="C60" s="167"/>
      <c r="D60" s="168" t="s">
        <v>2864</v>
      </c>
      <c r="E60" s="169"/>
      <c r="F60" s="169"/>
      <c r="G60" s="169"/>
      <c r="H60" s="169"/>
      <c r="I60" s="170"/>
      <c r="J60" s="171">
        <f>J117</f>
        <v>0</v>
      </c>
      <c r="K60" s="172"/>
    </row>
    <row r="61" spans="2:11" s="9" customFormat="1" ht="19.9" customHeight="1">
      <c r="B61" s="166"/>
      <c r="C61" s="167"/>
      <c r="D61" s="168" t="s">
        <v>2865</v>
      </c>
      <c r="E61" s="169"/>
      <c r="F61" s="169"/>
      <c r="G61" s="169"/>
      <c r="H61" s="169"/>
      <c r="I61" s="170"/>
      <c r="J61" s="171">
        <f>J159</f>
        <v>0</v>
      </c>
      <c r="K61" s="172"/>
    </row>
    <row r="62" spans="2:11" s="1" customFormat="1" ht="21.75" customHeight="1">
      <c r="B62" s="42"/>
      <c r="C62" s="43"/>
      <c r="D62" s="43"/>
      <c r="E62" s="43"/>
      <c r="F62" s="43"/>
      <c r="G62" s="43"/>
      <c r="H62" s="43"/>
      <c r="I62" s="128"/>
      <c r="J62" s="43"/>
      <c r="K62" s="46"/>
    </row>
    <row r="63" spans="2:11" s="1" customFormat="1" ht="6.95" customHeight="1">
      <c r="B63" s="57"/>
      <c r="C63" s="58"/>
      <c r="D63" s="58"/>
      <c r="E63" s="58"/>
      <c r="F63" s="58"/>
      <c r="G63" s="58"/>
      <c r="H63" s="58"/>
      <c r="I63" s="149"/>
      <c r="J63" s="58"/>
      <c r="K63" s="59"/>
    </row>
    <row r="67" spans="2:12" s="1" customFormat="1" ht="6.95" customHeight="1">
      <c r="B67" s="60"/>
      <c r="C67" s="61"/>
      <c r="D67" s="61"/>
      <c r="E67" s="61"/>
      <c r="F67" s="61"/>
      <c r="G67" s="61"/>
      <c r="H67" s="61"/>
      <c r="I67" s="152"/>
      <c r="J67" s="61"/>
      <c r="K67" s="61"/>
      <c r="L67" s="62"/>
    </row>
    <row r="68" spans="2:12" s="1" customFormat="1" ht="36.95" customHeight="1">
      <c r="B68" s="42"/>
      <c r="C68" s="63" t="s">
        <v>173</v>
      </c>
      <c r="D68" s="64"/>
      <c r="E68" s="64"/>
      <c r="F68" s="64"/>
      <c r="G68" s="64"/>
      <c r="H68" s="64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4.45" customHeight="1">
      <c r="B70" s="42"/>
      <c r="C70" s="66" t="s">
        <v>18</v>
      </c>
      <c r="D70" s="64"/>
      <c r="E70" s="64"/>
      <c r="F70" s="64"/>
      <c r="G70" s="64"/>
      <c r="H70" s="64"/>
      <c r="I70" s="173"/>
      <c r="J70" s="64"/>
      <c r="K70" s="64"/>
      <c r="L70" s="62"/>
    </row>
    <row r="71" spans="2:12" s="1" customFormat="1" ht="22.5" customHeight="1">
      <c r="B71" s="42"/>
      <c r="C71" s="64"/>
      <c r="D71" s="64"/>
      <c r="E71" s="420" t="str">
        <f>E7</f>
        <v>IVC v Jablunkově</v>
      </c>
      <c r="F71" s="421"/>
      <c r="G71" s="421"/>
      <c r="H71" s="421"/>
      <c r="I71" s="173"/>
      <c r="J71" s="64"/>
      <c r="K71" s="64"/>
      <c r="L71" s="62"/>
    </row>
    <row r="72" spans="2:12" s="1" customFormat="1" ht="14.45" customHeight="1">
      <c r="B72" s="42"/>
      <c r="C72" s="66" t="s">
        <v>155</v>
      </c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23.25" customHeight="1">
      <c r="B73" s="42"/>
      <c r="C73" s="64"/>
      <c r="D73" s="64"/>
      <c r="E73" s="391" t="str">
        <f>E9</f>
        <v>VON - Vedlejší a ostatní náklady</v>
      </c>
      <c r="F73" s="422"/>
      <c r="G73" s="422"/>
      <c r="H73" s="422"/>
      <c r="I73" s="173"/>
      <c r="J73" s="64"/>
      <c r="K73" s="64"/>
      <c r="L73" s="62"/>
    </row>
    <row r="74" spans="2:12" s="1" customFormat="1" ht="6.9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12" s="1" customFormat="1" ht="18" customHeight="1">
      <c r="B75" s="42"/>
      <c r="C75" s="66" t="s">
        <v>23</v>
      </c>
      <c r="D75" s="64"/>
      <c r="E75" s="64"/>
      <c r="F75" s="174" t="str">
        <f>F12</f>
        <v xml:space="preserve"> </v>
      </c>
      <c r="G75" s="64"/>
      <c r="H75" s="64"/>
      <c r="I75" s="175" t="s">
        <v>25</v>
      </c>
      <c r="J75" s="74" t="str">
        <f>IF(J12="","",J12)</f>
        <v>22. 3. 2018</v>
      </c>
      <c r="K75" s="64"/>
      <c r="L75" s="62"/>
    </row>
    <row r="76" spans="2:12" s="1" customFormat="1" ht="6.95" customHeight="1">
      <c r="B76" s="42"/>
      <c r="C76" s="64"/>
      <c r="D76" s="64"/>
      <c r="E76" s="64"/>
      <c r="F76" s="64"/>
      <c r="G76" s="64"/>
      <c r="H76" s="64"/>
      <c r="I76" s="173"/>
      <c r="J76" s="64"/>
      <c r="K76" s="64"/>
      <c r="L76" s="62"/>
    </row>
    <row r="77" spans="2:12" s="1" customFormat="1" ht="13.5">
      <c r="B77" s="42"/>
      <c r="C77" s="66" t="s">
        <v>27</v>
      </c>
      <c r="D77" s="64"/>
      <c r="E77" s="64"/>
      <c r="F77" s="174" t="str">
        <f>E15</f>
        <v xml:space="preserve"> </v>
      </c>
      <c r="G77" s="64"/>
      <c r="H77" s="64"/>
      <c r="I77" s="175" t="s">
        <v>32</v>
      </c>
      <c r="J77" s="174" t="str">
        <f>E21</f>
        <v xml:space="preserve"> </v>
      </c>
      <c r="K77" s="64"/>
      <c r="L77" s="62"/>
    </row>
    <row r="78" spans="2:12" s="1" customFormat="1" ht="14.45" customHeight="1">
      <c r="B78" s="42"/>
      <c r="C78" s="66" t="s">
        <v>30</v>
      </c>
      <c r="D78" s="64"/>
      <c r="E78" s="64"/>
      <c r="F78" s="174" t="str">
        <f>IF(E18="","",E18)</f>
        <v/>
      </c>
      <c r="G78" s="64"/>
      <c r="H78" s="64"/>
      <c r="I78" s="173"/>
      <c r="J78" s="64"/>
      <c r="K78" s="64"/>
      <c r="L78" s="62"/>
    </row>
    <row r="79" spans="2:12" s="1" customFormat="1" ht="10.3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20" s="10" customFormat="1" ht="29.25" customHeight="1">
      <c r="B80" s="176"/>
      <c r="C80" s="177" t="s">
        <v>174</v>
      </c>
      <c r="D80" s="178" t="s">
        <v>54</v>
      </c>
      <c r="E80" s="178" t="s">
        <v>50</v>
      </c>
      <c r="F80" s="178" t="s">
        <v>175</v>
      </c>
      <c r="G80" s="178" t="s">
        <v>176</v>
      </c>
      <c r="H80" s="178" t="s">
        <v>177</v>
      </c>
      <c r="I80" s="179" t="s">
        <v>178</v>
      </c>
      <c r="J80" s="178" t="s">
        <v>159</v>
      </c>
      <c r="K80" s="180" t="s">
        <v>179</v>
      </c>
      <c r="L80" s="181"/>
      <c r="M80" s="82" t="s">
        <v>180</v>
      </c>
      <c r="N80" s="83" t="s">
        <v>39</v>
      </c>
      <c r="O80" s="83" t="s">
        <v>181</v>
      </c>
      <c r="P80" s="83" t="s">
        <v>182</v>
      </c>
      <c r="Q80" s="83" t="s">
        <v>183</v>
      </c>
      <c r="R80" s="83" t="s">
        <v>184</v>
      </c>
      <c r="S80" s="83" t="s">
        <v>185</v>
      </c>
      <c r="T80" s="84" t="s">
        <v>186</v>
      </c>
    </row>
    <row r="81" spans="2:63" s="1" customFormat="1" ht="29.25" customHeight="1">
      <c r="B81" s="42"/>
      <c r="C81" s="88" t="s">
        <v>160</v>
      </c>
      <c r="D81" s="64"/>
      <c r="E81" s="64"/>
      <c r="F81" s="64"/>
      <c r="G81" s="64"/>
      <c r="H81" s="64"/>
      <c r="I81" s="173"/>
      <c r="J81" s="182">
        <f>BK81</f>
        <v>0</v>
      </c>
      <c r="K81" s="64"/>
      <c r="L81" s="62"/>
      <c r="M81" s="85"/>
      <c r="N81" s="86"/>
      <c r="O81" s="86"/>
      <c r="P81" s="183">
        <f>P82</f>
        <v>0</v>
      </c>
      <c r="Q81" s="86"/>
      <c r="R81" s="183">
        <f>R82</f>
        <v>0</v>
      </c>
      <c r="S81" s="86"/>
      <c r="T81" s="184">
        <f>T82</f>
        <v>0</v>
      </c>
      <c r="AT81" s="25" t="s">
        <v>68</v>
      </c>
      <c r="AU81" s="25" t="s">
        <v>161</v>
      </c>
      <c r="BK81" s="185">
        <f>BK82</f>
        <v>0</v>
      </c>
    </row>
    <row r="82" spans="2:63" s="11" customFormat="1" ht="37.35" customHeight="1">
      <c r="B82" s="186"/>
      <c r="C82" s="187"/>
      <c r="D82" s="188" t="s">
        <v>68</v>
      </c>
      <c r="E82" s="189" t="s">
        <v>669</v>
      </c>
      <c r="F82" s="189" t="s">
        <v>670</v>
      </c>
      <c r="G82" s="187"/>
      <c r="H82" s="187"/>
      <c r="I82" s="190"/>
      <c r="J82" s="191">
        <f>BK82</f>
        <v>0</v>
      </c>
      <c r="K82" s="187"/>
      <c r="L82" s="192"/>
      <c r="M82" s="193"/>
      <c r="N82" s="194"/>
      <c r="O82" s="194"/>
      <c r="P82" s="195">
        <f>P83+P110+P117+P159</f>
        <v>0</v>
      </c>
      <c r="Q82" s="194"/>
      <c r="R82" s="195">
        <f>R83+R110+R117+R159</f>
        <v>0</v>
      </c>
      <c r="S82" s="194"/>
      <c r="T82" s="196">
        <f>T83+T110+T117+T159</f>
        <v>0</v>
      </c>
      <c r="AR82" s="197" t="s">
        <v>213</v>
      </c>
      <c r="AT82" s="198" t="s">
        <v>68</v>
      </c>
      <c r="AU82" s="198" t="s">
        <v>69</v>
      </c>
      <c r="AY82" s="197" t="s">
        <v>189</v>
      </c>
      <c r="BK82" s="199">
        <f>BK83+BK110+BK117+BK159</f>
        <v>0</v>
      </c>
    </row>
    <row r="83" spans="2:63" s="11" customFormat="1" ht="19.9" customHeight="1">
      <c r="B83" s="186"/>
      <c r="C83" s="187"/>
      <c r="D83" s="200" t="s">
        <v>68</v>
      </c>
      <c r="E83" s="201" t="s">
        <v>2866</v>
      </c>
      <c r="F83" s="201" t="s">
        <v>2867</v>
      </c>
      <c r="G83" s="187"/>
      <c r="H83" s="187"/>
      <c r="I83" s="190"/>
      <c r="J83" s="202">
        <f>BK83</f>
        <v>0</v>
      </c>
      <c r="K83" s="187"/>
      <c r="L83" s="192"/>
      <c r="M83" s="193"/>
      <c r="N83" s="194"/>
      <c r="O83" s="194"/>
      <c r="P83" s="195">
        <f>SUM(P84:P109)</f>
        <v>0</v>
      </c>
      <c r="Q83" s="194"/>
      <c r="R83" s="195">
        <f>SUM(R84:R109)</f>
        <v>0</v>
      </c>
      <c r="S83" s="194"/>
      <c r="T83" s="196">
        <f>SUM(T84:T109)</f>
        <v>0</v>
      </c>
      <c r="AR83" s="197" t="s">
        <v>213</v>
      </c>
      <c r="AT83" s="198" t="s">
        <v>68</v>
      </c>
      <c r="AU83" s="198" t="s">
        <v>76</v>
      </c>
      <c r="AY83" s="197" t="s">
        <v>189</v>
      </c>
      <c r="BK83" s="199">
        <f>SUM(BK84:BK109)</f>
        <v>0</v>
      </c>
    </row>
    <row r="84" spans="2:65" s="1" customFormat="1" ht="31.5" customHeight="1">
      <c r="B84" s="42"/>
      <c r="C84" s="203" t="s">
        <v>76</v>
      </c>
      <c r="D84" s="203" t="s">
        <v>191</v>
      </c>
      <c r="E84" s="204" t="s">
        <v>2868</v>
      </c>
      <c r="F84" s="205" t="s">
        <v>2869</v>
      </c>
      <c r="G84" s="206" t="s">
        <v>2870</v>
      </c>
      <c r="H84" s="207">
        <v>40</v>
      </c>
      <c r="I84" s="208"/>
      <c r="J84" s="209">
        <f>ROUND(I84*H84,2)</f>
        <v>0</v>
      </c>
      <c r="K84" s="205" t="s">
        <v>21</v>
      </c>
      <c r="L84" s="62"/>
      <c r="M84" s="210" t="s">
        <v>21</v>
      </c>
      <c r="N84" s="211" t="s">
        <v>40</v>
      </c>
      <c r="O84" s="43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25" t="s">
        <v>675</v>
      </c>
      <c r="AT84" s="25" t="s">
        <v>191</v>
      </c>
      <c r="AU84" s="25" t="s">
        <v>80</v>
      </c>
      <c r="AY84" s="25" t="s">
        <v>189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25" t="s">
        <v>76</v>
      </c>
      <c r="BK84" s="214">
        <f>ROUND(I84*H84,2)</f>
        <v>0</v>
      </c>
      <c r="BL84" s="25" t="s">
        <v>675</v>
      </c>
      <c r="BM84" s="25" t="s">
        <v>2871</v>
      </c>
    </row>
    <row r="85" spans="2:51" s="12" customFormat="1" ht="13.5">
      <c r="B85" s="215"/>
      <c r="C85" s="216"/>
      <c r="D85" s="217" t="s">
        <v>198</v>
      </c>
      <c r="E85" s="218" t="s">
        <v>21</v>
      </c>
      <c r="F85" s="219" t="s">
        <v>2872</v>
      </c>
      <c r="G85" s="216"/>
      <c r="H85" s="220">
        <v>20</v>
      </c>
      <c r="I85" s="221"/>
      <c r="J85" s="216"/>
      <c r="K85" s="216"/>
      <c r="L85" s="222"/>
      <c r="M85" s="223"/>
      <c r="N85" s="224"/>
      <c r="O85" s="224"/>
      <c r="P85" s="224"/>
      <c r="Q85" s="224"/>
      <c r="R85" s="224"/>
      <c r="S85" s="224"/>
      <c r="T85" s="225"/>
      <c r="AT85" s="226" t="s">
        <v>198</v>
      </c>
      <c r="AU85" s="226" t="s">
        <v>80</v>
      </c>
      <c r="AV85" s="12" t="s">
        <v>80</v>
      </c>
      <c r="AW85" s="12" t="s">
        <v>33</v>
      </c>
      <c r="AX85" s="12" t="s">
        <v>69</v>
      </c>
      <c r="AY85" s="226" t="s">
        <v>189</v>
      </c>
    </row>
    <row r="86" spans="2:51" s="12" customFormat="1" ht="13.5">
      <c r="B86" s="215"/>
      <c r="C86" s="216"/>
      <c r="D86" s="217" t="s">
        <v>198</v>
      </c>
      <c r="E86" s="218" t="s">
        <v>21</v>
      </c>
      <c r="F86" s="219" t="s">
        <v>2873</v>
      </c>
      <c r="G86" s="216"/>
      <c r="H86" s="220">
        <v>20</v>
      </c>
      <c r="I86" s="221"/>
      <c r="J86" s="216"/>
      <c r="K86" s="216"/>
      <c r="L86" s="222"/>
      <c r="M86" s="223"/>
      <c r="N86" s="224"/>
      <c r="O86" s="224"/>
      <c r="P86" s="224"/>
      <c r="Q86" s="224"/>
      <c r="R86" s="224"/>
      <c r="S86" s="224"/>
      <c r="T86" s="225"/>
      <c r="AT86" s="226" t="s">
        <v>198</v>
      </c>
      <c r="AU86" s="226" t="s">
        <v>80</v>
      </c>
      <c r="AV86" s="12" t="s">
        <v>80</v>
      </c>
      <c r="AW86" s="12" t="s">
        <v>33</v>
      </c>
      <c r="AX86" s="12" t="s">
        <v>69</v>
      </c>
      <c r="AY86" s="226" t="s">
        <v>189</v>
      </c>
    </row>
    <row r="87" spans="2:51" s="13" customFormat="1" ht="13.5">
      <c r="B87" s="227"/>
      <c r="C87" s="228"/>
      <c r="D87" s="229" t="s">
        <v>198</v>
      </c>
      <c r="E87" s="230" t="s">
        <v>21</v>
      </c>
      <c r="F87" s="231" t="s">
        <v>200</v>
      </c>
      <c r="G87" s="228"/>
      <c r="H87" s="232">
        <v>40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198</v>
      </c>
      <c r="AU87" s="238" t="s">
        <v>80</v>
      </c>
      <c r="AV87" s="13" t="s">
        <v>115</v>
      </c>
      <c r="AW87" s="13" t="s">
        <v>33</v>
      </c>
      <c r="AX87" s="13" t="s">
        <v>76</v>
      </c>
      <c r="AY87" s="238" t="s">
        <v>189</v>
      </c>
    </row>
    <row r="88" spans="2:65" s="1" customFormat="1" ht="31.5" customHeight="1">
      <c r="B88" s="42"/>
      <c r="C88" s="203" t="s">
        <v>80</v>
      </c>
      <c r="D88" s="203" t="s">
        <v>191</v>
      </c>
      <c r="E88" s="204" t="s">
        <v>2874</v>
      </c>
      <c r="F88" s="205" t="s">
        <v>2875</v>
      </c>
      <c r="G88" s="206" t="s">
        <v>2870</v>
      </c>
      <c r="H88" s="207">
        <v>10</v>
      </c>
      <c r="I88" s="208"/>
      <c r="J88" s="209">
        <f>ROUND(I88*H88,2)</f>
        <v>0</v>
      </c>
      <c r="K88" s="205" t="s">
        <v>21</v>
      </c>
      <c r="L88" s="62"/>
      <c r="M88" s="210" t="s">
        <v>21</v>
      </c>
      <c r="N88" s="211" t="s">
        <v>40</v>
      </c>
      <c r="O88" s="43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25" t="s">
        <v>675</v>
      </c>
      <c r="AT88" s="25" t="s">
        <v>191</v>
      </c>
      <c r="AU88" s="25" t="s">
        <v>80</v>
      </c>
      <c r="AY88" s="25" t="s">
        <v>189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25" t="s">
        <v>76</v>
      </c>
      <c r="BK88" s="214">
        <f>ROUND(I88*H88,2)</f>
        <v>0</v>
      </c>
      <c r="BL88" s="25" t="s">
        <v>675</v>
      </c>
      <c r="BM88" s="25" t="s">
        <v>2876</v>
      </c>
    </row>
    <row r="89" spans="2:51" s="12" customFormat="1" ht="13.5">
      <c r="B89" s="215"/>
      <c r="C89" s="216"/>
      <c r="D89" s="229" t="s">
        <v>198</v>
      </c>
      <c r="E89" s="239" t="s">
        <v>21</v>
      </c>
      <c r="F89" s="240" t="s">
        <v>2877</v>
      </c>
      <c r="G89" s="216"/>
      <c r="H89" s="241">
        <v>10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198</v>
      </c>
      <c r="AU89" s="226" t="s">
        <v>80</v>
      </c>
      <c r="AV89" s="12" t="s">
        <v>80</v>
      </c>
      <c r="AW89" s="12" t="s">
        <v>33</v>
      </c>
      <c r="AX89" s="12" t="s">
        <v>76</v>
      </c>
      <c r="AY89" s="226" t="s">
        <v>189</v>
      </c>
    </row>
    <row r="90" spans="2:65" s="1" customFormat="1" ht="22.5" customHeight="1">
      <c r="B90" s="42"/>
      <c r="C90" s="203" t="s">
        <v>115</v>
      </c>
      <c r="D90" s="203" t="s">
        <v>191</v>
      </c>
      <c r="E90" s="204" t="s">
        <v>2878</v>
      </c>
      <c r="F90" s="205" t="s">
        <v>2879</v>
      </c>
      <c r="G90" s="206" t="s">
        <v>580</v>
      </c>
      <c r="H90" s="207">
        <v>1</v>
      </c>
      <c r="I90" s="208"/>
      <c r="J90" s="209">
        <f>ROUND(I90*H90,2)</f>
        <v>0</v>
      </c>
      <c r="K90" s="205" t="s">
        <v>21</v>
      </c>
      <c r="L90" s="62"/>
      <c r="M90" s="210" t="s">
        <v>21</v>
      </c>
      <c r="N90" s="211" t="s">
        <v>40</v>
      </c>
      <c r="O90" s="43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25" t="s">
        <v>675</v>
      </c>
      <c r="AT90" s="25" t="s">
        <v>191</v>
      </c>
      <c r="AU90" s="25" t="s">
        <v>80</v>
      </c>
      <c r="AY90" s="25" t="s">
        <v>189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25" t="s">
        <v>76</v>
      </c>
      <c r="BK90" s="214">
        <f>ROUND(I90*H90,2)</f>
        <v>0</v>
      </c>
      <c r="BL90" s="25" t="s">
        <v>675</v>
      </c>
      <c r="BM90" s="25" t="s">
        <v>2880</v>
      </c>
    </row>
    <row r="91" spans="2:51" s="12" customFormat="1" ht="13.5">
      <c r="B91" s="215"/>
      <c r="C91" s="216"/>
      <c r="D91" s="229" t="s">
        <v>198</v>
      </c>
      <c r="E91" s="239" t="s">
        <v>21</v>
      </c>
      <c r="F91" s="240" t="s">
        <v>76</v>
      </c>
      <c r="G91" s="216"/>
      <c r="H91" s="241">
        <v>1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76</v>
      </c>
      <c r="AY91" s="226" t="s">
        <v>189</v>
      </c>
    </row>
    <row r="92" spans="2:65" s="1" customFormat="1" ht="22.5" customHeight="1">
      <c r="B92" s="42"/>
      <c r="C92" s="203" t="s">
        <v>196</v>
      </c>
      <c r="D92" s="203" t="s">
        <v>191</v>
      </c>
      <c r="E92" s="204" t="s">
        <v>2881</v>
      </c>
      <c r="F92" s="205" t="s">
        <v>2882</v>
      </c>
      <c r="G92" s="206" t="s">
        <v>580</v>
      </c>
      <c r="H92" s="207">
        <v>1</v>
      </c>
      <c r="I92" s="208"/>
      <c r="J92" s="209">
        <f>ROUND(I92*H92,2)</f>
        <v>0</v>
      </c>
      <c r="K92" s="205" t="s">
        <v>21</v>
      </c>
      <c r="L92" s="62"/>
      <c r="M92" s="210" t="s">
        <v>21</v>
      </c>
      <c r="N92" s="211" t="s">
        <v>40</v>
      </c>
      <c r="O92" s="43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25" t="s">
        <v>675</v>
      </c>
      <c r="AT92" s="25" t="s">
        <v>191</v>
      </c>
      <c r="AU92" s="25" t="s">
        <v>80</v>
      </c>
      <c r="AY92" s="25" t="s">
        <v>189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25" t="s">
        <v>76</v>
      </c>
      <c r="BK92" s="214">
        <f>ROUND(I92*H92,2)</f>
        <v>0</v>
      </c>
      <c r="BL92" s="25" t="s">
        <v>675</v>
      </c>
      <c r="BM92" s="25" t="s">
        <v>2883</v>
      </c>
    </row>
    <row r="93" spans="2:51" s="12" customFormat="1" ht="13.5">
      <c r="B93" s="215"/>
      <c r="C93" s="216"/>
      <c r="D93" s="229" t="s">
        <v>198</v>
      </c>
      <c r="E93" s="239" t="s">
        <v>21</v>
      </c>
      <c r="F93" s="240" t="s">
        <v>76</v>
      </c>
      <c r="G93" s="216"/>
      <c r="H93" s="241">
        <v>1</v>
      </c>
      <c r="I93" s="221"/>
      <c r="J93" s="216"/>
      <c r="K93" s="216"/>
      <c r="L93" s="222"/>
      <c r="M93" s="223"/>
      <c r="N93" s="224"/>
      <c r="O93" s="224"/>
      <c r="P93" s="224"/>
      <c r="Q93" s="224"/>
      <c r="R93" s="224"/>
      <c r="S93" s="224"/>
      <c r="T93" s="225"/>
      <c r="AT93" s="226" t="s">
        <v>198</v>
      </c>
      <c r="AU93" s="226" t="s">
        <v>80</v>
      </c>
      <c r="AV93" s="12" t="s">
        <v>80</v>
      </c>
      <c r="AW93" s="12" t="s">
        <v>33</v>
      </c>
      <c r="AX93" s="12" t="s">
        <v>76</v>
      </c>
      <c r="AY93" s="226" t="s">
        <v>189</v>
      </c>
    </row>
    <row r="94" spans="2:65" s="1" customFormat="1" ht="22.5" customHeight="1">
      <c r="B94" s="42"/>
      <c r="C94" s="203" t="s">
        <v>213</v>
      </c>
      <c r="D94" s="203" t="s">
        <v>191</v>
      </c>
      <c r="E94" s="204" t="s">
        <v>2884</v>
      </c>
      <c r="F94" s="205" t="s">
        <v>2885</v>
      </c>
      <c r="G94" s="206" t="s">
        <v>580</v>
      </c>
      <c r="H94" s="207">
        <v>1</v>
      </c>
      <c r="I94" s="208"/>
      <c r="J94" s="209">
        <f>ROUND(I94*H94,2)</f>
        <v>0</v>
      </c>
      <c r="K94" s="205" t="s">
        <v>21</v>
      </c>
      <c r="L94" s="62"/>
      <c r="M94" s="210" t="s">
        <v>21</v>
      </c>
      <c r="N94" s="211" t="s">
        <v>40</v>
      </c>
      <c r="O94" s="43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25" t="s">
        <v>675</v>
      </c>
      <c r="AT94" s="25" t="s">
        <v>191</v>
      </c>
      <c r="AU94" s="25" t="s">
        <v>80</v>
      </c>
      <c r="AY94" s="25" t="s">
        <v>189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25" t="s">
        <v>76</v>
      </c>
      <c r="BK94" s="214">
        <f>ROUND(I94*H94,2)</f>
        <v>0</v>
      </c>
      <c r="BL94" s="25" t="s">
        <v>675</v>
      </c>
      <c r="BM94" s="25" t="s">
        <v>2886</v>
      </c>
    </row>
    <row r="95" spans="2:51" s="12" customFormat="1" ht="13.5">
      <c r="B95" s="215"/>
      <c r="C95" s="216"/>
      <c r="D95" s="229" t="s">
        <v>198</v>
      </c>
      <c r="E95" s="239" t="s">
        <v>21</v>
      </c>
      <c r="F95" s="240" t="s">
        <v>76</v>
      </c>
      <c r="G95" s="216"/>
      <c r="H95" s="241">
        <v>1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198</v>
      </c>
      <c r="AU95" s="226" t="s">
        <v>80</v>
      </c>
      <c r="AV95" s="12" t="s">
        <v>80</v>
      </c>
      <c r="AW95" s="12" t="s">
        <v>33</v>
      </c>
      <c r="AX95" s="12" t="s">
        <v>76</v>
      </c>
      <c r="AY95" s="226" t="s">
        <v>189</v>
      </c>
    </row>
    <row r="96" spans="2:65" s="1" customFormat="1" ht="22.5" customHeight="1">
      <c r="B96" s="42"/>
      <c r="C96" s="203" t="s">
        <v>218</v>
      </c>
      <c r="D96" s="203" t="s">
        <v>191</v>
      </c>
      <c r="E96" s="204" t="s">
        <v>2887</v>
      </c>
      <c r="F96" s="205" t="s">
        <v>2888</v>
      </c>
      <c r="G96" s="206" t="s">
        <v>580</v>
      </c>
      <c r="H96" s="207">
        <v>1</v>
      </c>
      <c r="I96" s="208"/>
      <c r="J96" s="209">
        <f>ROUND(I96*H96,2)</f>
        <v>0</v>
      </c>
      <c r="K96" s="205" t="s">
        <v>195</v>
      </c>
      <c r="L96" s="62"/>
      <c r="M96" s="210" t="s">
        <v>21</v>
      </c>
      <c r="N96" s="211" t="s">
        <v>40</v>
      </c>
      <c r="O96" s="43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25" t="s">
        <v>675</v>
      </c>
      <c r="AT96" s="25" t="s">
        <v>191</v>
      </c>
      <c r="AU96" s="25" t="s">
        <v>80</v>
      </c>
      <c r="AY96" s="25" t="s">
        <v>189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25" t="s">
        <v>76</v>
      </c>
      <c r="BK96" s="214">
        <f>ROUND(I96*H96,2)</f>
        <v>0</v>
      </c>
      <c r="BL96" s="25" t="s">
        <v>675</v>
      </c>
      <c r="BM96" s="25" t="s">
        <v>2889</v>
      </c>
    </row>
    <row r="97" spans="2:51" s="12" customFormat="1" ht="13.5">
      <c r="B97" s="215"/>
      <c r="C97" s="216"/>
      <c r="D97" s="229" t="s">
        <v>198</v>
      </c>
      <c r="E97" s="239" t="s">
        <v>21</v>
      </c>
      <c r="F97" s="240" t="s">
        <v>76</v>
      </c>
      <c r="G97" s="216"/>
      <c r="H97" s="241">
        <v>1</v>
      </c>
      <c r="I97" s="221"/>
      <c r="J97" s="216"/>
      <c r="K97" s="216"/>
      <c r="L97" s="222"/>
      <c r="M97" s="223"/>
      <c r="N97" s="224"/>
      <c r="O97" s="224"/>
      <c r="P97" s="224"/>
      <c r="Q97" s="224"/>
      <c r="R97" s="224"/>
      <c r="S97" s="224"/>
      <c r="T97" s="225"/>
      <c r="AT97" s="226" t="s">
        <v>198</v>
      </c>
      <c r="AU97" s="226" t="s">
        <v>80</v>
      </c>
      <c r="AV97" s="12" t="s">
        <v>80</v>
      </c>
      <c r="AW97" s="12" t="s">
        <v>33</v>
      </c>
      <c r="AX97" s="12" t="s">
        <v>76</v>
      </c>
      <c r="AY97" s="226" t="s">
        <v>189</v>
      </c>
    </row>
    <row r="98" spans="2:65" s="1" customFormat="1" ht="31.5" customHeight="1">
      <c r="B98" s="42"/>
      <c r="C98" s="203" t="s">
        <v>223</v>
      </c>
      <c r="D98" s="203" t="s">
        <v>191</v>
      </c>
      <c r="E98" s="204" t="s">
        <v>2890</v>
      </c>
      <c r="F98" s="205" t="s">
        <v>2891</v>
      </c>
      <c r="G98" s="206" t="s">
        <v>2892</v>
      </c>
      <c r="H98" s="207">
        <v>1000</v>
      </c>
      <c r="I98" s="208"/>
      <c r="J98" s="209">
        <f>ROUND(I98*H98,2)</f>
        <v>0</v>
      </c>
      <c r="K98" s="205" t="s">
        <v>195</v>
      </c>
      <c r="L98" s="62"/>
      <c r="M98" s="210" t="s">
        <v>21</v>
      </c>
      <c r="N98" s="211" t="s">
        <v>40</v>
      </c>
      <c r="O98" s="43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25" t="s">
        <v>675</v>
      </c>
      <c r="AT98" s="25" t="s">
        <v>191</v>
      </c>
      <c r="AU98" s="25" t="s">
        <v>80</v>
      </c>
      <c r="AY98" s="25" t="s">
        <v>189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25" t="s">
        <v>76</v>
      </c>
      <c r="BK98" s="214">
        <f>ROUND(I98*H98,2)</f>
        <v>0</v>
      </c>
      <c r="BL98" s="25" t="s">
        <v>675</v>
      </c>
      <c r="BM98" s="25" t="s">
        <v>2893</v>
      </c>
    </row>
    <row r="99" spans="2:51" s="12" customFormat="1" ht="13.5">
      <c r="B99" s="215"/>
      <c r="C99" s="216"/>
      <c r="D99" s="229" t="s">
        <v>198</v>
      </c>
      <c r="E99" s="239" t="s">
        <v>21</v>
      </c>
      <c r="F99" s="240" t="s">
        <v>2894</v>
      </c>
      <c r="G99" s="216"/>
      <c r="H99" s="241">
        <v>1000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198</v>
      </c>
      <c r="AU99" s="226" t="s">
        <v>80</v>
      </c>
      <c r="AV99" s="12" t="s">
        <v>80</v>
      </c>
      <c r="AW99" s="12" t="s">
        <v>33</v>
      </c>
      <c r="AX99" s="12" t="s">
        <v>76</v>
      </c>
      <c r="AY99" s="226" t="s">
        <v>189</v>
      </c>
    </row>
    <row r="100" spans="2:65" s="1" customFormat="1" ht="22.5" customHeight="1">
      <c r="B100" s="42"/>
      <c r="C100" s="203" t="s">
        <v>228</v>
      </c>
      <c r="D100" s="203" t="s">
        <v>191</v>
      </c>
      <c r="E100" s="204" t="s">
        <v>2895</v>
      </c>
      <c r="F100" s="205" t="s">
        <v>2896</v>
      </c>
      <c r="G100" s="206" t="s">
        <v>580</v>
      </c>
      <c r="H100" s="207">
        <v>1</v>
      </c>
      <c r="I100" s="208"/>
      <c r="J100" s="209">
        <f>ROUND(I100*H100,2)</f>
        <v>0</v>
      </c>
      <c r="K100" s="205" t="s">
        <v>21</v>
      </c>
      <c r="L100" s="62"/>
      <c r="M100" s="210" t="s">
        <v>21</v>
      </c>
      <c r="N100" s="211" t="s">
        <v>40</v>
      </c>
      <c r="O100" s="43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25" t="s">
        <v>675</v>
      </c>
      <c r="AT100" s="25" t="s">
        <v>191</v>
      </c>
      <c r="AU100" s="25" t="s">
        <v>80</v>
      </c>
      <c r="AY100" s="25" t="s">
        <v>189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25" t="s">
        <v>76</v>
      </c>
      <c r="BK100" s="214">
        <f>ROUND(I100*H100,2)</f>
        <v>0</v>
      </c>
      <c r="BL100" s="25" t="s">
        <v>675</v>
      </c>
      <c r="BM100" s="25" t="s">
        <v>2897</v>
      </c>
    </row>
    <row r="101" spans="2:51" s="12" customFormat="1" ht="13.5">
      <c r="B101" s="215"/>
      <c r="C101" s="216"/>
      <c r="D101" s="229" t="s">
        <v>198</v>
      </c>
      <c r="E101" s="239" t="s">
        <v>21</v>
      </c>
      <c r="F101" s="240" t="s">
        <v>76</v>
      </c>
      <c r="G101" s="216"/>
      <c r="H101" s="241">
        <v>1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198</v>
      </c>
      <c r="AU101" s="226" t="s">
        <v>80</v>
      </c>
      <c r="AV101" s="12" t="s">
        <v>80</v>
      </c>
      <c r="AW101" s="12" t="s">
        <v>33</v>
      </c>
      <c r="AX101" s="12" t="s">
        <v>76</v>
      </c>
      <c r="AY101" s="226" t="s">
        <v>189</v>
      </c>
    </row>
    <row r="102" spans="2:65" s="1" customFormat="1" ht="31.5" customHeight="1">
      <c r="B102" s="42"/>
      <c r="C102" s="203" t="s">
        <v>232</v>
      </c>
      <c r="D102" s="203" t="s">
        <v>191</v>
      </c>
      <c r="E102" s="204" t="s">
        <v>2898</v>
      </c>
      <c r="F102" s="205" t="s">
        <v>2899</v>
      </c>
      <c r="G102" s="206" t="s">
        <v>2900</v>
      </c>
      <c r="H102" s="207">
        <v>900</v>
      </c>
      <c r="I102" s="208"/>
      <c r="J102" s="209">
        <f>ROUND(I102*H102,2)</f>
        <v>0</v>
      </c>
      <c r="K102" s="205" t="s">
        <v>195</v>
      </c>
      <c r="L102" s="62"/>
      <c r="M102" s="210" t="s">
        <v>21</v>
      </c>
      <c r="N102" s="211" t="s">
        <v>40</v>
      </c>
      <c r="O102" s="43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25" t="s">
        <v>675</v>
      </c>
      <c r="AT102" s="25" t="s">
        <v>191</v>
      </c>
      <c r="AU102" s="25" t="s">
        <v>80</v>
      </c>
      <c r="AY102" s="25" t="s">
        <v>189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25" t="s">
        <v>76</v>
      </c>
      <c r="BK102" s="214">
        <f>ROUND(I102*H102,2)</f>
        <v>0</v>
      </c>
      <c r="BL102" s="25" t="s">
        <v>675</v>
      </c>
      <c r="BM102" s="25" t="s">
        <v>2901</v>
      </c>
    </row>
    <row r="103" spans="2:51" s="12" customFormat="1" ht="27">
      <c r="B103" s="215"/>
      <c r="C103" s="216"/>
      <c r="D103" s="229" t="s">
        <v>198</v>
      </c>
      <c r="E103" s="239" t="s">
        <v>21</v>
      </c>
      <c r="F103" s="240" t="s">
        <v>2902</v>
      </c>
      <c r="G103" s="216"/>
      <c r="H103" s="241">
        <v>900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198</v>
      </c>
      <c r="AU103" s="226" t="s">
        <v>80</v>
      </c>
      <c r="AV103" s="12" t="s">
        <v>80</v>
      </c>
      <c r="AW103" s="12" t="s">
        <v>33</v>
      </c>
      <c r="AX103" s="12" t="s">
        <v>76</v>
      </c>
      <c r="AY103" s="226" t="s">
        <v>189</v>
      </c>
    </row>
    <row r="104" spans="2:65" s="1" customFormat="1" ht="22.5" customHeight="1">
      <c r="B104" s="42"/>
      <c r="C104" s="203" t="s">
        <v>240</v>
      </c>
      <c r="D104" s="203" t="s">
        <v>191</v>
      </c>
      <c r="E104" s="204" t="s">
        <v>2903</v>
      </c>
      <c r="F104" s="205" t="s">
        <v>2904</v>
      </c>
      <c r="G104" s="206" t="s">
        <v>580</v>
      </c>
      <c r="H104" s="207">
        <v>1</v>
      </c>
      <c r="I104" s="208"/>
      <c r="J104" s="209">
        <f>ROUND(I104*H104,2)</f>
        <v>0</v>
      </c>
      <c r="K104" s="205" t="s">
        <v>21</v>
      </c>
      <c r="L104" s="62"/>
      <c r="M104" s="210" t="s">
        <v>21</v>
      </c>
      <c r="N104" s="211" t="s">
        <v>40</v>
      </c>
      <c r="O104" s="43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25" t="s">
        <v>675</v>
      </c>
      <c r="AT104" s="25" t="s">
        <v>191</v>
      </c>
      <c r="AU104" s="25" t="s">
        <v>80</v>
      </c>
      <c r="AY104" s="25" t="s">
        <v>189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76</v>
      </c>
      <c r="BK104" s="214">
        <f>ROUND(I104*H104,2)</f>
        <v>0</v>
      </c>
      <c r="BL104" s="25" t="s">
        <v>675</v>
      </c>
      <c r="BM104" s="25" t="s">
        <v>2905</v>
      </c>
    </row>
    <row r="105" spans="2:51" s="12" customFormat="1" ht="13.5">
      <c r="B105" s="215"/>
      <c r="C105" s="216"/>
      <c r="D105" s="229" t="s">
        <v>198</v>
      </c>
      <c r="E105" s="239" t="s">
        <v>21</v>
      </c>
      <c r="F105" s="240" t="s">
        <v>76</v>
      </c>
      <c r="G105" s="216"/>
      <c r="H105" s="241">
        <v>1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198</v>
      </c>
      <c r="AU105" s="226" t="s">
        <v>80</v>
      </c>
      <c r="AV105" s="12" t="s">
        <v>80</v>
      </c>
      <c r="AW105" s="12" t="s">
        <v>33</v>
      </c>
      <c r="AX105" s="12" t="s">
        <v>76</v>
      </c>
      <c r="AY105" s="226" t="s">
        <v>189</v>
      </c>
    </row>
    <row r="106" spans="2:65" s="1" customFormat="1" ht="22.5" customHeight="1">
      <c r="B106" s="42"/>
      <c r="C106" s="203" t="s">
        <v>245</v>
      </c>
      <c r="D106" s="203" t="s">
        <v>191</v>
      </c>
      <c r="E106" s="204" t="s">
        <v>2906</v>
      </c>
      <c r="F106" s="205" t="s">
        <v>2907</v>
      </c>
      <c r="G106" s="206" t="s">
        <v>2908</v>
      </c>
      <c r="H106" s="207">
        <v>3000</v>
      </c>
      <c r="I106" s="208"/>
      <c r="J106" s="209">
        <f>ROUND(I106*H106,2)</f>
        <v>0</v>
      </c>
      <c r="K106" s="205" t="s">
        <v>21</v>
      </c>
      <c r="L106" s="62"/>
      <c r="M106" s="210" t="s">
        <v>21</v>
      </c>
      <c r="N106" s="211" t="s">
        <v>40</v>
      </c>
      <c r="O106" s="43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25" t="s">
        <v>675</v>
      </c>
      <c r="AT106" s="25" t="s">
        <v>191</v>
      </c>
      <c r="AU106" s="25" t="s">
        <v>80</v>
      </c>
      <c r="AY106" s="25" t="s">
        <v>189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76</v>
      </c>
      <c r="BK106" s="214">
        <f>ROUND(I106*H106,2)</f>
        <v>0</v>
      </c>
      <c r="BL106" s="25" t="s">
        <v>675</v>
      </c>
      <c r="BM106" s="25" t="s">
        <v>2909</v>
      </c>
    </row>
    <row r="107" spans="2:51" s="12" customFormat="1" ht="13.5">
      <c r="B107" s="215"/>
      <c r="C107" s="216"/>
      <c r="D107" s="229" t="s">
        <v>198</v>
      </c>
      <c r="E107" s="239" t="s">
        <v>21</v>
      </c>
      <c r="F107" s="240" t="s">
        <v>2910</v>
      </c>
      <c r="G107" s="216"/>
      <c r="H107" s="241">
        <v>3000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198</v>
      </c>
      <c r="AU107" s="226" t="s">
        <v>80</v>
      </c>
      <c r="AV107" s="12" t="s">
        <v>80</v>
      </c>
      <c r="AW107" s="12" t="s">
        <v>33</v>
      </c>
      <c r="AX107" s="12" t="s">
        <v>76</v>
      </c>
      <c r="AY107" s="226" t="s">
        <v>189</v>
      </c>
    </row>
    <row r="108" spans="2:65" s="1" customFormat="1" ht="22.5" customHeight="1">
      <c r="B108" s="42"/>
      <c r="C108" s="203" t="s">
        <v>251</v>
      </c>
      <c r="D108" s="203" t="s">
        <v>191</v>
      </c>
      <c r="E108" s="204" t="s">
        <v>2911</v>
      </c>
      <c r="F108" s="205" t="s">
        <v>2912</v>
      </c>
      <c r="G108" s="206" t="s">
        <v>580</v>
      </c>
      <c r="H108" s="207">
        <v>1</v>
      </c>
      <c r="I108" s="208"/>
      <c r="J108" s="209">
        <f>ROUND(I108*H108,2)</f>
        <v>0</v>
      </c>
      <c r="K108" s="205" t="s">
        <v>21</v>
      </c>
      <c r="L108" s="62"/>
      <c r="M108" s="210" t="s">
        <v>21</v>
      </c>
      <c r="N108" s="211" t="s">
        <v>40</v>
      </c>
      <c r="O108" s="43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25" t="s">
        <v>675</v>
      </c>
      <c r="AT108" s="25" t="s">
        <v>191</v>
      </c>
      <c r="AU108" s="25" t="s">
        <v>80</v>
      </c>
      <c r="AY108" s="25" t="s">
        <v>189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25" t="s">
        <v>76</v>
      </c>
      <c r="BK108" s="214">
        <f>ROUND(I108*H108,2)</f>
        <v>0</v>
      </c>
      <c r="BL108" s="25" t="s">
        <v>675</v>
      </c>
      <c r="BM108" s="25" t="s">
        <v>2913</v>
      </c>
    </row>
    <row r="109" spans="2:51" s="12" customFormat="1" ht="13.5">
      <c r="B109" s="215"/>
      <c r="C109" s="216"/>
      <c r="D109" s="217" t="s">
        <v>198</v>
      </c>
      <c r="E109" s="218" t="s">
        <v>21</v>
      </c>
      <c r="F109" s="219" t="s">
        <v>76</v>
      </c>
      <c r="G109" s="216"/>
      <c r="H109" s="220">
        <v>1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198</v>
      </c>
      <c r="AU109" s="226" t="s">
        <v>80</v>
      </c>
      <c r="AV109" s="12" t="s">
        <v>80</v>
      </c>
      <c r="AW109" s="12" t="s">
        <v>33</v>
      </c>
      <c r="AX109" s="12" t="s">
        <v>76</v>
      </c>
      <c r="AY109" s="226" t="s">
        <v>189</v>
      </c>
    </row>
    <row r="110" spans="2:63" s="11" customFormat="1" ht="29.85" customHeight="1">
      <c r="B110" s="186"/>
      <c r="C110" s="187"/>
      <c r="D110" s="200" t="s">
        <v>68</v>
      </c>
      <c r="E110" s="201" t="s">
        <v>2914</v>
      </c>
      <c r="F110" s="201" t="s">
        <v>2915</v>
      </c>
      <c r="G110" s="187"/>
      <c r="H110" s="187"/>
      <c r="I110" s="190"/>
      <c r="J110" s="202">
        <f>BK110</f>
        <v>0</v>
      </c>
      <c r="K110" s="187"/>
      <c r="L110" s="192"/>
      <c r="M110" s="193"/>
      <c r="N110" s="194"/>
      <c r="O110" s="194"/>
      <c r="P110" s="195">
        <f>SUM(P111:P116)</f>
        <v>0</v>
      </c>
      <c r="Q110" s="194"/>
      <c r="R110" s="195">
        <f>SUM(R111:R116)</f>
        <v>0</v>
      </c>
      <c r="S110" s="194"/>
      <c r="T110" s="196">
        <f>SUM(T111:T116)</f>
        <v>0</v>
      </c>
      <c r="AR110" s="197" t="s">
        <v>213</v>
      </c>
      <c r="AT110" s="198" t="s">
        <v>68</v>
      </c>
      <c r="AU110" s="198" t="s">
        <v>76</v>
      </c>
      <c r="AY110" s="197" t="s">
        <v>189</v>
      </c>
      <c r="BK110" s="199">
        <f>SUM(BK111:BK116)</f>
        <v>0</v>
      </c>
    </row>
    <row r="111" spans="2:65" s="1" customFormat="1" ht="22.5" customHeight="1">
      <c r="B111" s="42"/>
      <c r="C111" s="203" t="s">
        <v>257</v>
      </c>
      <c r="D111" s="203" t="s">
        <v>191</v>
      </c>
      <c r="E111" s="204" t="s">
        <v>2916</v>
      </c>
      <c r="F111" s="205" t="s">
        <v>2917</v>
      </c>
      <c r="G111" s="206" t="s">
        <v>580</v>
      </c>
      <c r="H111" s="207">
        <v>1</v>
      </c>
      <c r="I111" s="208"/>
      <c r="J111" s="209">
        <f>ROUND(I111*H111,2)</f>
        <v>0</v>
      </c>
      <c r="K111" s="205" t="s">
        <v>195</v>
      </c>
      <c r="L111" s="62"/>
      <c r="M111" s="210" t="s">
        <v>21</v>
      </c>
      <c r="N111" s="211" t="s">
        <v>40</v>
      </c>
      <c r="O111" s="43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25" t="s">
        <v>675</v>
      </c>
      <c r="AT111" s="25" t="s">
        <v>191</v>
      </c>
      <c r="AU111" s="25" t="s">
        <v>80</v>
      </c>
      <c r="AY111" s="25" t="s">
        <v>189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25" t="s">
        <v>76</v>
      </c>
      <c r="BK111" s="214">
        <f>ROUND(I111*H111,2)</f>
        <v>0</v>
      </c>
      <c r="BL111" s="25" t="s">
        <v>675</v>
      </c>
      <c r="BM111" s="25" t="s">
        <v>2918</v>
      </c>
    </row>
    <row r="112" spans="2:51" s="12" customFormat="1" ht="13.5">
      <c r="B112" s="215"/>
      <c r="C112" s="216"/>
      <c r="D112" s="229" t="s">
        <v>198</v>
      </c>
      <c r="E112" s="239" t="s">
        <v>21</v>
      </c>
      <c r="F112" s="240" t="s">
        <v>76</v>
      </c>
      <c r="G112" s="216"/>
      <c r="H112" s="241">
        <v>1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198</v>
      </c>
      <c r="AU112" s="226" t="s">
        <v>80</v>
      </c>
      <c r="AV112" s="12" t="s">
        <v>80</v>
      </c>
      <c r="AW112" s="12" t="s">
        <v>33</v>
      </c>
      <c r="AX112" s="12" t="s">
        <v>76</v>
      </c>
      <c r="AY112" s="226" t="s">
        <v>189</v>
      </c>
    </row>
    <row r="113" spans="2:65" s="1" customFormat="1" ht="22.5" customHeight="1">
      <c r="B113" s="42"/>
      <c r="C113" s="203" t="s">
        <v>262</v>
      </c>
      <c r="D113" s="203" t="s">
        <v>191</v>
      </c>
      <c r="E113" s="204" t="s">
        <v>2919</v>
      </c>
      <c r="F113" s="205" t="s">
        <v>2920</v>
      </c>
      <c r="G113" s="206" t="s">
        <v>580</v>
      </c>
      <c r="H113" s="207">
        <v>1</v>
      </c>
      <c r="I113" s="208"/>
      <c r="J113" s="209">
        <f>ROUND(I113*H113,2)</f>
        <v>0</v>
      </c>
      <c r="K113" s="205" t="s">
        <v>195</v>
      </c>
      <c r="L113" s="62"/>
      <c r="M113" s="210" t="s">
        <v>21</v>
      </c>
      <c r="N113" s="211" t="s">
        <v>40</v>
      </c>
      <c r="O113" s="43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25" t="s">
        <v>675</v>
      </c>
      <c r="AT113" s="25" t="s">
        <v>191</v>
      </c>
      <c r="AU113" s="25" t="s">
        <v>80</v>
      </c>
      <c r="AY113" s="25" t="s">
        <v>189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25" t="s">
        <v>76</v>
      </c>
      <c r="BK113" s="214">
        <f>ROUND(I113*H113,2)</f>
        <v>0</v>
      </c>
      <c r="BL113" s="25" t="s">
        <v>675</v>
      </c>
      <c r="BM113" s="25" t="s">
        <v>2921</v>
      </c>
    </row>
    <row r="114" spans="2:51" s="12" customFormat="1" ht="13.5">
      <c r="B114" s="215"/>
      <c r="C114" s="216"/>
      <c r="D114" s="229" t="s">
        <v>198</v>
      </c>
      <c r="E114" s="239" t="s">
        <v>21</v>
      </c>
      <c r="F114" s="240" t="s">
        <v>76</v>
      </c>
      <c r="G114" s="216"/>
      <c r="H114" s="241">
        <v>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198</v>
      </c>
      <c r="AU114" s="226" t="s">
        <v>80</v>
      </c>
      <c r="AV114" s="12" t="s">
        <v>80</v>
      </c>
      <c r="AW114" s="12" t="s">
        <v>33</v>
      </c>
      <c r="AX114" s="12" t="s">
        <v>76</v>
      </c>
      <c r="AY114" s="226" t="s">
        <v>189</v>
      </c>
    </row>
    <row r="115" spans="2:65" s="1" customFormat="1" ht="22.5" customHeight="1">
      <c r="B115" s="42"/>
      <c r="C115" s="203" t="s">
        <v>10</v>
      </c>
      <c r="D115" s="203" t="s">
        <v>191</v>
      </c>
      <c r="E115" s="204" t="s">
        <v>2922</v>
      </c>
      <c r="F115" s="205" t="s">
        <v>2923</v>
      </c>
      <c r="G115" s="206" t="s">
        <v>580</v>
      </c>
      <c r="H115" s="207">
        <v>1</v>
      </c>
      <c r="I115" s="208"/>
      <c r="J115" s="209">
        <f>ROUND(I115*H115,2)</f>
        <v>0</v>
      </c>
      <c r="K115" s="205" t="s">
        <v>195</v>
      </c>
      <c r="L115" s="62"/>
      <c r="M115" s="210" t="s">
        <v>21</v>
      </c>
      <c r="N115" s="211" t="s">
        <v>40</v>
      </c>
      <c r="O115" s="43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25" t="s">
        <v>675</v>
      </c>
      <c r="AT115" s="25" t="s">
        <v>191</v>
      </c>
      <c r="AU115" s="25" t="s">
        <v>80</v>
      </c>
      <c r="AY115" s="25" t="s">
        <v>189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5" t="s">
        <v>76</v>
      </c>
      <c r="BK115" s="214">
        <f>ROUND(I115*H115,2)</f>
        <v>0</v>
      </c>
      <c r="BL115" s="25" t="s">
        <v>675</v>
      </c>
      <c r="BM115" s="25" t="s">
        <v>2924</v>
      </c>
    </row>
    <row r="116" spans="2:51" s="12" customFormat="1" ht="13.5">
      <c r="B116" s="215"/>
      <c r="C116" s="216"/>
      <c r="D116" s="217" t="s">
        <v>198</v>
      </c>
      <c r="E116" s="218" t="s">
        <v>21</v>
      </c>
      <c r="F116" s="219" t="s">
        <v>76</v>
      </c>
      <c r="G116" s="216"/>
      <c r="H116" s="220">
        <v>1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198</v>
      </c>
      <c r="AU116" s="226" t="s">
        <v>80</v>
      </c>
      <c r="AV116" s="12" t="s">
        <v>80</v>
      </c>
      <c r="AW116" s="12" t="s">
        <v>33</v>
      </c>
      <c r="AX116" s="12" t="s">
        <v>76</v>
      </c>
      <c r="AY116" s="226" t="s">
        <v>189</v>
      </c>
    </row>
    <row r="117" spans="2:63" s="11" customFormat="1" ht="29.85" customHeight="1">
      <c r="B117" s="186"/>
      <c r="C117" s="187"/>
      <c r="D117" s="200" t="s">
        <v>68</v>
      </c>
      <c r="E117" s="201" t="s">
        <v>2925</v>
      </c>
      <c r="F117" s="201" t="s">
        <v>2926</v>
      </c>
      <c r="G117" s="187"/>
      <c r="H117" s="187"/>
      <c r="I117" s="190"/>
      <c r="J117" s="202">
        <f>BK117</f>
        <v>0</v>
      </c>
      <c r="K117" s="187"/>
      <c r="L117" s="192"/>
      <c r="M117" s="193"/>
      <c r="N117" s="194"/>
      <c r="O117" s="194"/>
      <c r="P117" s="195">
        <f>SUM(P118:P158)</f>
        <v>0</v>
      </c>
      <c r="Q117" s="194"/>
      <c r="R117" s="195">
        <f>SUM(R118:R158)</f>
        <v>0</v>
      </c>
      <c r="S117" s="194"/>
      <c r="T117" s="196">
        <f>SUM(T118:T158)</f>
        <v>0</v>
      </c>
      <c r="AR117" s="197" t="s">
        <v>76</v>
      </c>
      <c r="AT117" s="198" t="s">
        <v>68</v>
      </c>
      <c r="AU117" s="198" t="s">
        <v>76</v>
      </c>
      <c r="AY117" s="197" t="s">
        <v>189</v>
      </c>
      <c r="BK117" s="199">
        <f>SUM(BK118:BK158)</f>
        <v>0</v>
      </c>
    </row>
    <row r="118" spans="2:65" s="1" customFormat="1" ht="31.5" customHeight="1">
      <c r="B118" s="42"/>
      <c r="C118" s="203" t="s">
        <v>271</v>
      </c>
      <c r="D118" s="203" t="s">
        <v>191</v>
      </c>
      <c r="E118" s="204" t="s">
        <v>2927</v>
      </c>
      <c r="F118" s="205" t="s">
        <v>2928</v>
      </c>
      <c r="G118" s="206" t="s">
        <v>2929</v>
      </c>
      <c r="H118" s="207">
        <v>1</v>
      </c>
      <c r="I118" s="208"/>
      <c r="J118" s="209">
        <f>ROUND(I118*H118,2)</f>
        <v>0</v>
      </c>
      <c r="K118" s="205" t="s">
        <v>21</v>
      </c>
      <c r="L118" s="62"/>
      <c r="M118" s="210" t="s">
        <v>21</v>
      </c>
      <c r="N118" s="211" t="s">
        <v>40</v>
      </c>
      <c r="O118" s="43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25" t="s">
        <v>196</v>
      </c>
      <c r="AT118" s="25" t="s">
        <v>191</v>
      </c>
      <c r="AU118" s="25" t="s">
        <v>80</v>
      </c>
      <c r="AY118" s="25" t="s">
        <v>189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5" t="s">
        <v>76</v>
      </c>
      <c r="BK118" s="214">
        <f>ROUND(I118*H118,2)</f>
        <v>0</v>
      </c>
      <c r="BL118" s="25" t="s">
        <v>196</v>
      </c>
      <c r="BM118" s="25" t="s">
        <v>2930</v>
      </c>
    </row>
    <row r="119" spans="2:51" s="15" customFormat="1" ht="13.5">
      <c r="B119" s="283"/>
      <c r="C119" s="284"/>
      <c r="D119" s="217" t="s">
        <v>198</v>
      </c>
      <c r="E119" s="285" t="s">
        <v>21</v>
      </c>
      <c r="F119" s="286" t="s">
        <v>2931</v>
      </c>
      <c r="G119" s="284"/>
      <c r="H119" s="287" t="s">
        <v>21</v>
      </c>
      <c r="I119" s="288"/>
      <c r="J119" s="284"/>
      <c r="K119" s="284"/>
      <c r="L119" s="289"/>
      <c r="M119" s="290"/>
      <c r="N119" s="291"/>
      <c r="O119" s="291"/>
      <c r="P119" s="291"/>
      <c r="Q119" s="291"/>
      <c r="R119" s="291"/>
      <c r="S119" s="291"/>
      <c r="T119" s="292"/>
      <c r="AT119" s="293" t="s">
        <v>198</v>
      </c>
      <c r="AU119" s="293" t="s">
        <v>80</v>
      </c>
      <c r="AV119" s="15" t="s">
        <v>76</v>
      </c>
      <c r="AW119" s="15" t="s">
        <v>33</v>
      </c>
      <c r="AX119" s="15" t="s">
        <v>69</v>
      </c>
      <c r="AY119" s="293" t="s">
        <v>189</v>
      </c>
    </row>
    <row r="120" spans="2:51" s="15" customFormat="1" ht="27">
      <c r="B120" s="283"/>
      <c r="C120" s="284"/>
      <c r="D120" s="217" t="s">
        <v>198</v>
      </c>
      <c r="E120" s="285" t="s">
        <v>21</v>
      </c>
      <c r="F120" s="286" t="s">
        <v>2932</v>
      </c>
      <c r="G120" s="284"/>
      <c r="H120" s="287" t="s">
        <v>21</v>
      </c>
      <c r="I120" s="288"/>
      <c r="J120" s="284"/>
      <c r="K120" s="284"/>
      <c r="L120" s="289"/>
      <c r="M120" s="290"/>
      <c r="N120" s="291"/>
      <c r="O120" s="291"/>
      <c r="P120" s="291"/>
      <c r="Q120" s="291"/>
      <c r="R120" s="291"/>
      <c r="S120" s="291"/>
      <c r="T120" s="292"/>
      <c r="AT120" s="293" t="s">
        <v>198</v>
      </c>
      <c r="AU120" s="293" t="s">
        <v>80</v>
      </c>
      <c r="AV120" s="15" t="s">
        <v>76</v>
      </c>
      <c r="AW120" s="15" t="s">
        <v>33</v>
      </c>
      <c r="AX120" s="15" t="s">
        <v>69</v>
      </c>
      <c r="AY120" s="293" t="s">
        <v>189</v>
      </c>
    </row>
    <row r="121" spans="2:51" s="12" customFormat="1" ht="13.5">
      <c r="B121" s="215"/>
      <c r="C121" s="216"/>
      <c r="D121" s="217" t="s">
        <v>198</v>
      </c>
      <c r="E121" s="218" t="s">
        <v>21</v>
      </c>
      <c r="F121" s="219" t="s">
        <v>76</v>
      </c>
      <c r="G121" s="216"/>
      <c r="H121" s="220">
        <v>1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198</v>
      </c>
      <c r="AU121" s="226" t="s">
        <v>80</v>
      </c>
      <c r="AV121" s="12" t="s">
        <v>80</v>
      </c>
      <c r="AW121" s="12" t="s">
        <v>33</v>
      </c>
      <c r="AX121" s="12" t="s">
        <v>69</v>
      </c>
      <c r="AY121" s="226" t="s">
        <v>189</v>
      </c>
    </row>
    <row r="122" spans="2:51" s="13" customFormat="1" ht="13.5">
      <c r="B122" s="227"/>
      <c r="C122" s="228"/>
      <c r="D122" s="217" t="s">
        <v>198</v>
      </c>
      <c r="E122" s="242" t="s">
        <v>21</v>
      </c>
      <c r="F122" s="243" t="s">
        <v>200</v>
      </c>
      <c r="G122" s="228"/>
      <c r="H122" s="244">
        <v>1</v>
      </c>
      <c r="I122" s="233"/>
      <c r="J122" s="228"/>
      <c r="K122" s="228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198</v>
      </c>
      <c r="AU122" s="238" t="s">
        <v>80</v>
      </c>
      <c r="AV122" s="13" t="s">
        <v>115</v>
      </c>
      <c r="AW122" s="13" t="s">
        <v>33</v>
      </c>
      <c r="AX122" s="13" t="s">
        <v>69</v>
      </c>
      <c r="AY122" s="238" t="s">
        <v>189</v>
      </c>
    </row>
    <row r="123" spans="2:51" s="14" customFormat="1" ht="13.5">
      <c r="B123" s="245"/>
      <c r="C123" s="246"/>
      <c r="D123" s="229" t="s">
        <v>198</v>
      </c>
      <c r="E123" s="247" t="s">
        <v>21</v>
      </c>
      <c r="F123" s="248" t="s">
        <v>239</v>
      </c>
      <c r="G123" s="246"/>
      <c r="H123" s="249">
        <v>1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AT123" s="255" t="s">
        <v>198</v>
      </c>
      <c r="AU123" s="255" t="s">
        <v>80</v>
      </c>
      <c r="AV123" s="14" t="s">
        <v>196</v>
      </c>
      <c r="AW123" s="14" t="s">
        <v>33</v>
      </c>
      <c r="AX123" s="14" t="s">
        <v>76</v>
      </c>
      <c r="AY123" s="255" t="s">
        <v>189</v>
      </c>
    </row>
    <row r="124" spans="2:65" s="1" customFormat="1" ht="44.25" customHeight="1">
      <c r="B124" s="42"/>
      <c r="C124" s="203" t="s">
        <v>276</v>
      </c>
      <c r="D124" s="203" t="s">
        <v>191</v>
      </c>
      <c r="E124" s="204" t="s">
        <v>2933</v>
      </c>
      <c r="F124" s="205" t="s">
        <v>2934</v>
      </c>
      <c r="G124" s="206" t="s">
        <v>2929</v>
      </c>
      <c r="H124" s="207">
        <v>1</v>
      </c>
      <c r="I124" s="208"/>
      <c r="J124" s="209">
        <f>ROUND(I124*H124,2)</f>
        <v>0</v>
      </c>
      <c r="K124" s="205" t="s">
        <v>21</v>
      </c>
      <c r="L124" s="62"/>
      <c r="M124" s="210" t="s">
        <v>21</v>
      </c>
      <c r="N124" s="211" t="s">
        <v>40</v>
      </c>
      <c r="O124" s="43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25" t="s">
        <v>196</v>
      </c>
      <c r="AT124" s="25" t="s">
        <v>191</v>
      </c>
      <c r="AU124" s="25" t="s">
        <v>80</v>
      </c>
      <c r="AY124" s="25" t="s">
        <v>189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25" t="s">
        <v>76</v>
      </c>
      <c r="BK124" s="214">
        <f>ROUND(I124*H124,2)</f>
        <v>0</v>
      </c>
      <c r="BL124" s="25" t="s">
        <v>196</v>
      </c>
      <c r="BM124" s="25" t="s">
        <v>2935</v>
      </c>
    </row>
    <row r="125" spans="2:51" s="12" customFormat="1" ht="13.5">
      <c r="B125" s="215"/>
      <c r="C125" s="216"/>
      <c r="D125" s="229" t="s">
        <v>198</v>
      </c>
      <c r="E125" s="239" t="s">
        <v>21</v>
      </c>
      <c r="F125" s="240" t="s">
        <v>76</v>
      </c>
      <c r="G125" s="216"/>
      <c r="H125" s="241">
        <v>1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198</v>
      </c>
      <c r="AU125" s="226" t="s">
        <v>80</v>
      </c>
      <c r="AV125" s="12" t="s">
        <v>80</v>
      </c>
      <c r="AW125" s="12" t="s">
        <v>33</v>
      </c>
      <c r="AX125" s="12" t="s">
        <v>76</v>
      </c>
      <c r="AY125" s="226" t="s">
        <v>189</v>
      </c>
    </row>
    <row r="126" spans="2:65" s="1" customFormat="1" ht="31.5" customHeight="1">
      <c r="B126" s="42"/>
      <c r="C126" s="203" t="s">
        <v>281</v>
      </c>
      <c r="D126" s="203" t="s">
        <v>191</v>
      </c>
      <c r="E126" s="204" t="s">
        <v>2936</v>
      </c>
      <c r="F126" s="205" t="s">
        <v>2937</v>
      </c>
      <c r="G126" s="206" t="s">
        <v>2929</v>
      </c>
      <c r="H126" s="207">
        <v>1</v>
      </c>
      <c r="I126" s="208"/>
      <c r="J126" s="209">
        <f>ROUND(I126*H126,2)</f>
        <v>0</v>
      </c>
      <c r="K126" s="205" t="s">
        <v>21</v>
      </c>
      <c r="L126" s="62"/>
      <c r="M126" s="210" t="s">
        <v>21</v>
      </c>
      <c r="N126" s="211" t="s">
        <v>40</v>
      </c>
      <c r="O126" s="43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25" t="s">
        <v>196</v>
      </c>
      <c r="AT126" s="25" t="s">
        <v>191</v>
      </c>
      <c r="AU126" s="25" t="s">
        <v>80</v>
      </c>
      <c r="AY126" s="25" t="s">
        <v>189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25" t="s">
        <v>76</v>
      </c>
      <c r="BK126" s="214">
        <f>ROUND(I126*H126,2)</f>
        <v>0</v>
      </c>
      <c r="BL126" s="25" t="s">
        <v>196</v>
      </c>
      <c r="BM126" s="25" t="s">
        <v>2938</v>
      </c>
    </row>
    <row r="127" spans="2:51" s="12" customFormat="1" ht="13.5">
      <c r="B127" s="215"/>
      <c r="C127" s="216"/>
      <c r="D127" s="229" t="s">
        <v>198</v>
      </c>
      <c r="E127" s="239" t="s">
        <v>21</v>
      </c>
      <c r="F127" s="240" t="s">
        <v>76</v>
      </c>
      <c r="G127" s="216"/>
      <c r="H127" s="241">
        <v>1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198</v>
      </c>
      <c r="AU127" s="226" t="s">
        <v>80</v>
      </c>
      <c r="AV127" s="12" t="s">
        <v>80</v>
      </c>
      <c r="AW127" s="12" t="s">
        <v>33</v>
      </c>
      <c r="AX127" s="12" t="s">
        <v>76</v>
      </c>
      <c r="AY127" s="226" t="s">
        <v>189</v>
      </c>
    </row>
    <row r="128" spans="2:65" s="1" customFormat="1" ht="31.5" customHeight="1">
      <c r="B128" s="42"/>
      <c r="C128" s="203" t="s">
        <v>287</v>
      </c>
      <c r="D128" s="203" t="s">
        <v>191</v>
      </c>
      <c r="E128" s="204" t="s">
        <v>2939</v>
      </c>
      <c r="F128" s="205" t="s">
        <v>2940</v>
      </c>
      <c r="G128" s="206" t="s">
        <v>2929</v>
      </c>
      <c r="H128" s="207">
        <v>1</v>
      </c>
      <c r="I128" s="208"/>
      <c r="J128" s="209">
        <f>ROUND(I128*H128,2)</f>
        <v>0</v>
      </c>
      <c r="K128" s="205" t="s">
        <v>21</v>
      </c>
      <c r="L128" s="62"/>
      <c r="M128" s="210" t="s">
        <v>21</v>
      </c>
      <c r="N128" s="211" t="s">
        <v>40</v>
      </c>
      <c r="O128" s="43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25" t="s">
        <v>196</v>
      </c>
      <c r="AT128" s="25" t="s">
        <v>191</v>
      </c>
      <c r="AU128" s="25" t="s">
        <v>80</v>
      </c>
      <c r="AY128" s="25" t="s">
        <v>189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25" t="s">
        <v>76</v>
      </c>
      <c r="BK128" s="214">
        <f>ROUND(I128*H128,2)</f>
        <v>0</v>
      </c>
      <c r="BL128" s="25" t="s">
        <v>196</v>
      </c>
      <c r="BM128" s="25" t="s">
        <v>2941</v>
      </c>
    </row>
    <row r="129" spans="2:51" s="12" customFormat="1" ht="13.5">
      <c r="B129" s="215"/>
      <c r="C129" s="216"/>
      <c r="D129" s="229" t="s">
        <v>198</v>
      </c>
      <c r="E129" s="239" t="s">
        <v>21</v>
      </c>
      <c r="F129" s="240" t="s">
        <v>76</v>
      </c>
      <c r="G129" s="216"/>
      <c r="H129" s="241">
        <v>1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198</v>
      </c>
      <c r="AU129" s="226" t="s">
        <v>80</v>
      </c>
      <c r="AV129" s="12" t="s">
        <v>80</v>
      </c>
      <c r="AW129" s="12" t="s">
        <v>33</v>
      </c>
      <c r="AX129" s="12" t="s">
        <v>76</v>
      </c>
      <c r="AY129" s="226" t="s">
        <v>189</v>
      </c>
    </row>
    <row r="130" spans="2:65" s="1" customFormat="1" ht="31.5" customHeight="1">
      <c r="B130" s="42"/>
      <c r="C130" s="203" t="s">
        <v>292</v>
      </c>
      <c r="D130" s="203" t="s">
        <v>191</v>
      </c>
      <c r="E130" s="204" t="s">
        <v>2942</v>
      </c>
      <c r="F130" s="205" t="s">
        <v>2943</v>
      </c>
      <c r="G130" s="206" t="s">
        <v>2929</v>
      </c>
      <c r="H130" s="207">
        <v>1</v>
      </c>
      <c r="I130" s="208"/>
      <c r="J130" s="209">
        <f>ROUND(I130*H130,2)</f>
        <v>0</v>
      </c>
      <c r="K130" s="205" t="s">
        <v>21</v>
      </c>
      <c r="L130" s="62"/>
      <c r="M130" s="210" t="s">
        <v>21</v>
      </c>
      <c r="N130" s="211" t="s">
        <v>40</v>
      </c>
      <c r="O130" s="43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25" t="s">
        <v>196</v>
      </c>
      <c r="AT130" s="25" t="s">
        <v>191</v>
      </c>
      <c r="AU130" s="25" t="s">
        <v>80</v>
      </c>
      <c r="AY130" s="25" t="s">
        <v>189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25" t="s">
        <v>76</v>
      </c>
      <c r="BK130" s="214">
        <f>ROUND(I130*H130,2)</f>
        <v>0</v>
      </c>
      <c r="BL130" s="25" t="s">
        <v>196</v>
      </c>
      <c r="BM130" s="25" t="s">
        <v>2944</v>
      </c>
    </row>
    <row r="131" spans="2:51" s="12" customFormat="1" ht="13.5">
      <c r="B131" s="215"/>
      <c r="C131" s="216"/>
      <c r="D131" s="229" t="s">
        <v>198</v>
      </c>
      <c r="E131" s="239" t="s">
        <v>21</v>
      </c>
      <c r="F131" s="240" t="s">
        <v>76</v>
      </c>
      <c r="G131" s="216"/>
      <c r="H131" s="241">
        <v>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198</v>
      </c>
      <c r="AU131" s="226" t="s">
        <v>80</v>
      </c>
      <c r="AV131" s="12" t="s">
        <v>80</v>
      </c>
      <c r="AW131" s="12" t="s">
        <v>33</v>
      </c>
      <c r="AX131" s="12" t="s">
        <v>76</v>
      </c>
      <c r="AY131" s="226" t="s">
        <v>189</v>
      </c>
    </row>
    <row r="132" spans="2:65" s="1" customFormat="1" ht="44.25" customHeight="1">
      <c r="B132" s="42"/>
      <c r="C132" s="203" t="s">
        <v>9</v>
      </c>
      <c r="D132" s="203" t="s">
        <v>191</v>
      </c>
      <c r="E132" s="204" t="s">
        <v>2945</v>
      </c>
      <c r="F132" s="205" t="s">
        <v>2946</v>
      </c>
      <c r="G132" s="206" t="s">
        <v>2929</v>
      </c>
      <c r="H132" s="207">
        <v>1</v>
      </c>
      <c r="I132" s="208"/>
      <c r="J132" s="209">
        <f>ROUND(I132*H132,2)</f>
        <v>0</v>
      </c>
      <c r="K132" s="205" t="s">
        <v>21</v>
      </c>
      <c r="L132" s="62"/>
      <c r="M132" s="210" t="s">
        <v>21</v>
      </c>
      <c r="N132" s="211" t="s">
        <v>40</v>
      </c>
      <c r="O132" s="43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25" t="s">
        <v>196</v>
      </c>
      <c r="AT132" s="25" t="s">
        <v>191</v>
      </c>
      <c r="AU132" s="25" t="s">
        <v>80</v>
      </c>
      <c r="AY132" s="25" t="s">
        <v>189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25" t="s">
        <v>76</v>
      </c>
      <c r="BK132" s="214">
        <f>ROUND(I132*H132,2)</f>
        <v>0</v>
      </c>
      <c r="BL132" s="25" t="s">
        <v>196</v>
      </c>
      <c r="BM132" s="25" t="s">
        <v>2947</v>
      </c>
    </row>
    <row r="133" spans="2:51" s="12" customFormat="1" ht="13.5">
      <c r="B133" s="215"/>
      <c r="C133" s="216"/>
      <c r="D133" s="229" t="s">
        <v>198</v>
      </c>
      <c r="E133" s="239" t="s">
        <v>21</v>
      </c>
      <c r="F133" s="240" t="s">
        <v>76</v>
      </c>
      <c r="G133" s="216"/>
      <c r="H133" s="241">
        <v>1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198</v>
      </c>
      <c r="AU133" s="226" t="s">
        <v>80</v>
      </c>
      <c r="AV133" s="12" t="s">
        <v>80</v>
      </c>
      <c r="AW133" s="12" t="s">
        <v>33</v>
      </c>
      <c r="AX133" s="12" t="s">
        <v>76</v>
      </c>
      <c r="AY133" s="226" t="s">
        <v>189</v>
      </c>
    </row>
    <row r="134" spans="2:65" s="1" customFormat="1" ht="31.5" customHeight="1">
      <c r="B134" s="42"/>
      <c r="C134" s="203" t="s">
        <v>302</v>
      </c>
      <c r="D134" s="203" t="s">
        <v>191</v>
      </c>
      <c r="E134" s="204" t="s">
        <v>2948</v>
      </c>
      <c r="F134" s="205" t="s">
        <v>2949</v>
      </c>
      <c r="G134" s="206" t="s">
        <v>2929</v>
      </c>
      <c r="H134" s="207">
        <v>1</v>
      </c>
      <c r="I134" s="208"/>
      <c r="J134" s="209">
        <f>ROUND(I134*H134,2)</f>
        <v>0</v>
      </c>
      <c r="K134" s="205" t="s">
        <v>21</v>
      </c>
      <c r="L134" s="62"/>
      <c r="M134" s="210" t="s">
        <v>21</v>
      </c>
      <c r="N134" s="211" t="s">
        <v>40</v>
      </c>
      <c r="O134" s="43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25" t="s">
        <v>196</v>
      </c>
      <c r="AT134" s="25" t="s">
        <v>191</v>
      </c>
      <c r="AU134" s="25" t="s">
        <v>80</v>
      </c>
      <c r="AY134" s="25" t="s">
        <v>189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25" t="s">
        <v>76</v>
      </c>
      <c r="BK134" s="214">
        <f>ROUND(I134*H134,2)</f>
        <v>0</v>
      </c>
      <c r="BL134" s="25" t="s">
        <v>196</v>
      </c>
      <c r="BM134" s="25" t="s">
        <v>2950</v>
      </c>
    </row>
    <row r="135" spans="2:51" s="12" customFormat="1" ht="13.5">
      <c r="B135" s="215"/>
      <c r="C135" s="216"/>
      <c r="D135" s="229" t="s">
        <v>198</v>
      </c>
      <c r="E135" s="239" t="s">
        <v>21</v>
      </c>
      <c r="F135" s="240" t="s">
        <v>76</v>
      </c>
      <c r="G135" s="216"/>
      <c r="H135" s="241">
        <v>1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198</v>
      </c>
      <c r="AU135" s="226" t="s">
        <v>80</v>
      </c>
      <c r="AV135" s="12" t="s">
        <v>80</v>
      </c>
      <c r="AW135" s="12" t="s">
        <v>33</v>
      </c>
      <c r="AX135" s="12" t="s">
        <v>76</v>
      </c>
      <c r="AY135" s="226" t="s">
        <v>189</v>
      </c>
    </row>
    <row r="136" spans="2:65" s="1" customFormat="1" ht="44.25" customHeight="1">
      <c r="B136" s="42"/>
      <c r="C136" s="203" t="s">
        <v>244</v>
      </c>
      <c r="D136" s="203" t="s">
        <v>191</v>
      </c>
      <c r="E136" s="204" t="s">
        <v>2951</v>
      </c>
      <c r="F136" s="205" t="s">
        <v>2952</v>
      </c>
      <c r="G136" s="206" t="s">
        <v>2929</v>
      </c>
      <c r="H136" s="207">
        <v>1</v>
      </c>
      <c r="I136" s="208"/>
      <c r="J136" s="209">
        <f>ROUND(I136*H136,2)</f>
        <v>0</v>
      </c>
      <c r="K136" s="205" t="s">
        <v>21</v>
      </c>
      <c r="L136" s="62"/>
      <c r="M136" s="210" t="s">
        <v>21</v>
      </c>
      <c r="N136" s="211" t="s">
        <v>40</v>
      </c>
      <c r="O136" s="43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25" t="s">
        <v>196</v>
      </c>
      <c r="AT136" s="25" t="s">
        <v>191</v>
      </c>
      <c r="AU136" s="25" t="s">
        <v>80</v>
      </c>
      <c r="AY136" s="25" t="s">
        <v>189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25" t="s">
        <v>76</v>
      </c>
      <c r="BK136" s="214">
        <f>ROUND(I136*H136,2)</f>
        <v>0</v>
      </c>
      <c r="BL136" s="25" t="s">
        <v>196</v>
      </c>
      <c r="BM136" s="25" t="s">
        <v>2953</v>
      </c>
    </row>
    <row r="137" spans="2:51" s="12" customFormat="1" ht="13.5">
      <c r="B137" s="215"/>
      <c r="C137" s="216"/>
      <c r="D137" s="229" t="s">
        <v>198</v>
      </c>
      <c r="E137" s="239" t="s">
        <v>21</v>
      </c>
      <c r="F137" s="240" t="s">
        <v>76</v>
      </c>
      <c r="G137" s="216"/>
      <c r="H137" s="241">
        <v>1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198</v>
      </c>
      <c r="AU137" s="226" t="s">
        <v>80</v>
      </c>
      <c r="AV137" s="12" t="s">
        <v>80</v>
      </c>
      <c r="AW137" s="12" t="s">
        <v>33</v>
      </c>
      <c r="AX137" s="12" t="s">
        <v>76</v>
      </c>
      <c r="AY137" s="226" t="s">
        <v>189</v>
      </c>
    </row>
    <row r="138" spans="2:65" s="1" customFormat="1" ht="57" customHeight="1">
      <c r="B138" s="42"/>
      <c r="C138" s="203" t="s">
        <v>313</v>
      </c>
      <c r="D138" s="203" t="s">
        <v>191</v>
      </c>
      <c r="E138" s="204" t="s">
        <v>2954</v>
      </c>
      <c r="F138" s="205" t="s">
        <v>2955</v>
      </c>
      <c r="G138" s="206" t="s">
        <v>2929</v>
      </c>
      <c r="H138" s="207">
        <v>1</v>
      </c>
      <c r="I138" s="208"/>
      <c r="J138" s="209">
        <f>ROUND(I138*H138,2)</f>
        <v>0</v>
      </c>
      <c r="K138" s="205" t="s">
        <v>21</v>
      </c>
      <c r="L138" s="62"/>
      <c r="M138" s="210" t="s">
        <v>21</v>
      </c>
      <c r="N138" s="211" t="s">
        <v>40</v>
      </c>
      <c r="O138" s="43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25" t="s">
        <v>196</v>
      </c>
      <c r="AT138" s="25" t="s">
        <v>191</v>
      </c>
      <c r="AU138" s="25" t="s">
        <v>80</v>
      </c>
      <c r="AY138" s="25" t="s">
        <v>189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25" t="s">
        <v>76</v>
      </c>
      <c r="BK138" s="214">
        <f>ROUND(I138*H138,2)</f>
        <v>0</v>
      </c>
      <c r="BL138" s="25" t="s">
        <v>196</v>
      </c>
      <c r="BM138" s="25" t="s">
        <v>2956</v>
      </c>
    </row>
    <row r="139" spans="2:51" s="12" customFormat="1" ht="13.5">
      <c r="B139" s="215"/>
      <c r="C139" s="216"/>
      <c r="D139" s="229" t="s">
        <v>198</v>
      </c>
      <c r="E139" s="239" t="s">
        <v>21</v>
      </c>
      <c r="F139" s="240" t="s">
        <v>76</v>
      </c>
      <c r="G139" s="216"/>
      <c r="H139" s="241">
        <v>1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198</v>
      </c>
      <c r="AU139" s="226" t="s">
        <v>80</v>
      </c>
      <c r="AV139" s="12" t="s">
        <v>80</v>
      </c>
      <c r="AW139" s="12" t="s">
        <v>33</v>
      </c>
      <c r="AX139" s="12" t="s">
        <v>76</v>
      </c>
      <c r="AY139" s="226" t="s">
        <v>189</v>
      </c>
    </row>
    <row r="140" spans="2:65" s="1" customFormat="1" ht="31.5" customHeight="1">
      <c r="B140" s="42"/>
      <c r="C140" s="203" t="s">
        <v>318</v>
      </c>
      <c r="D140" s="203" t="s">
        <v>191</v>
      </c>
      <c r="E140" s="204" t="s">
        <v>2957</v>
      </c>
      <c r="F140" s="205" t="s">
        <v>2958</v>
      </c>
      <c r="G140" s="206" t="s">
        <v>2929</v>
      </c>
      <c r="H140" s="207">
        <v>1</v>
      </c>
      <c r="I140" s="208"/>
      <c r="J140" s="209">
        <f>ROUND(I140*H140,2)</f>
        <v>0</v>
      </c>
      <c r="K140" s="205" t="s">
        <v>21</v>
      </c>
      <c r="L140" s="62"/>
      <c r="M140" s="210" t="s">
        <v>21</v>
      </c>
      <c r="N140" s="211" t="s">
        <v>40</v>
      </c>
      <c r="O140" s="43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25" t="s">
        <v>196</v>
      </c>
      <c r="AT140" s="25" t="s">
        <v>191</v>
      </c>
      <c r="AU140" s="25" t="s">
        <v>80</v>
      </c>
      <c r="AY140" s="25" t="s">
        <v>189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25" t="s">
        <v>76</v>
      </c>
      <c r="BK140" s="214">
        <f>ROUND(I140*H140,2)</f>
        <v>0</v>
      </c>
      <c r="BL140" s="25" t="s">
        <v>196</v>
      </c>
      <c r="BM140" s="25" t="s">
        <v>2959</v>
      </c>
    </row>
    <row r="141" spans="2:51" s="12" customFormat="1" ht="13.5">
      <c r="B141" s="215"/>
      <c r="C141" s="216"/>
      <c r="D141" s="229" t="s">
        <v>198</v>
      </c>
      <c r="E141" s="239" t="s">
        <v>21</v>
      </c>
      <c r="F141" s="240" t="s">
        <v>76</v>
      </c>
      <c r="G141" s="216"/>
      <c r="H141" s="241">
        <v>1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198</v>
      </c>
      <c r="AU141" s="226" t="s">
        <v>80</v>
      </c>
      <c r="AV141" s="12" t="s">
        <v>80</v>
      </c>
      <c r="AW141" s="12" t="s">
        <v>33</v>
      </c>
      <c r="AX141" s="12" t="s">
        <v>76</v>
      </c>
      <c r="AY141" s="226" t="s">
        <v>189</v>
      </c>
    </row>
    <row r="142" spans="2:65" s="1" customFormat="1" ht="31.5" customHeight="1">
      <c r="B142" s="42"/>
      <c r="C142" s="203" t="s">
        <v>324</v>
      </c>
      <c r="D142" s="203" t="s">
        <v>191</v>
      </c>
      <c r="E142" s="204" t="s">
        <v>2960</v>
      </c>
      <c r="F142" s="205" t="s">
        <v>2961</v>
      </c>
      <c r="G142" s="206" t="s">
        <v>2929</v>
      </c>
      <c r="H142" s="207">
        <v>1</v>
      </c>
      <c r="I142" s="208"/>
      <c r="J142" s="209">
        <f>ROUND(I142*H142,2)</f>
        <v>0</v>
      </c>
      <c r="K142" s="205" t="s">
        <v>21</v>
      </c>
      <c r="L142" s="62"/>
      <c r="M142" s="210" t="s">
        <v>21</v>
      </c>
      <c r="N142" s="211" t="s">
        <v>40</v>
      </c>
      <c r="O142" s="43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25" t="s">
        <v>196</v>
      </c>
      <c r="AT142" s="25" t="s">
        <v>191</v>
      </c>
      <c r="AU142" s="25" t="s">
        <v>80</v>
      </c>
      <c r="AY142" s="25" t="s">
        <v>189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25" t="s">
        <v>76</v>
      </c>
      <c r="BK142" s="214">
        <f>ROUND(I142*H142,2)</f>
        <v>0</v>
      </c>
      <c r="BL142" s="25" t="s">
        <v>196</v>
      </c>
      <c r="BM142" s="25" t="s">
        <v>2962</v>
      </c>
    </row>
    <row r="143" spans="2:51" s="12" customFormat="1" ht="13.5">
      <c r="B143" s="215"/>
      <c r="C143" s="216"/>
      <c r="D143" s="229" t="s">
        <v>198</v>
      </c>
      <c r="E143" s="239" t="s">
        <v>21</v>
      </c>
      <c r="F143" s="240" t="s">
        <v>76</v>
      </c>
      <c r="G143" s="216"/>
      <c r="H143" s="241">
        <v>1</v>
      </c>
      <c r="I143" s="221"/>
      <c r="J143" s="216"/>
      <c r="K143" s="216"/>
      <c r="L143" s="222"/>
      <c r="M143" s="223"/>
      <c r="N143" s="224"/>
      <c r="O143" s="224"/>
      <c r="P143" s="224"/>
      <c r="Q143" s="224"/>
      <c r="R143" s="224"/>
      <c r="S143" s="224"/>
      <c r="T143" s="225"/>
      <c r="AT143" s="226" t="s">
        <v>198</v>
      </c>
      <c r="AU143" s="226" t="s">
        <v>80</v>
      </c>
      <c r="AV143" s="12" t="s">
        <v>80</v>
      </c>
      <c r="AW143" s="12" t="s">
        <v>33</v>
      </c>
      <c r="AX143" s="12" t="s">
        <v>76</v>
      </c>
      <c r="AY143" s="226" t="s">
        <v>189</v>
      </c>
    </row>
    <row r="144" spans="2:65" s="1" customFormat="1" ht="22.5" customHeight="1">
      <c r="B144" s="42"/>
      <c r="C144" s="203" t="s">
        <v>328</v>
      </c>
      <c r="D144" s="203" t="s">
        <v>191</v>
      </c>
      <c r="E144" s="204" t="s">
        <v>2963</v>
      </c>
      <c r="F144" s="205" t="s">
        <v>2964</v>
      </c>
      <c r="G144" s="206" t="s">
        <v>2929</v>
      </c>
      <c r="H144" s="207">
        <v>1</v>
      </c>
      <c r="I144" s="208"/>
      <c r="J144" s="209">
        <f>ROUND(I144*H144,2)</f>
        <v>0</v>
      </c>
      <c r="K144" s="205" t="s">
        <v>21</v>
      </c>
      <c r="L144" s="62"/>
      <c r="M144" s="210" t="s">
        <v>21</v>
      </c>
      <c r="N144" s="211" t="s">
        <v>40</v>
      </c>
      <c r="O144" s="43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25" t="s">
        <v>196</v>
      </c>
      <c r="AT144" s="25" t="s">
        <v>191</v>
      </c>
      <c r="AU144" s="25" t="s">
        <v>80</v>
      </c>
      <c r="AY144" s="25" t="s">
        <v>189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25" t="s">
        <v>76</v>
      </c>
      <c r="BK144" s="214">
        <f>ROUND(I144*H144,2)</f>
        <v>0</v>
      </c>
      <c r="BL144" s="25" t="s">
        <v>196</v>
      </c>
      <c r="BM144" s="25" t="s">
        <v>2965</v>
      </c>
    </row>
    <row r="145" spans="2:51" s="15" customFormat="1" ht="27">
      <c r="B145" s="283"/>
      <c r="C145" s="284"/>
      <c r="D145" s="217" t="s">
        <v>198</v>
      </c>
      <c r="E145" s="285" t="s">
        <v>21</v>
      </c>
      <c r="F145" s="286" t="s">
        <v>2966</v>
      </c>
      <c r="G145" s="284"/>
      <c r="H145" s="287" t="s">
        <v>21</v>
      </c>
      <c r="I145" s="288"/>
      <c r="J145" s="284"/>
      <c r="K145" s="284"/>
      <c r="L145" s="289"/>
      <c r="M145" s="290"/>
      <c r="N145" s="291"/>
      <c r="O145" s="291"/>
      <c r="P145" s="291"/>
      <c r="Q145" s="291"/>
      <c r="R145" s="291"/>
      <c r="S145" s="291"/>
      <c r="T145" s="292"/>
      <c r="AT145" s="293" t="s">
        <v>198</v>
      </c>
      <c r="AU145" s="293" t="s">
        <v>80</v>
      </c>
      <c r="AV145" s="15" t="s">
        <v>76</v>
      </c>
      <c r="AW145" s="15" t="s">
        <v>33</v>
      </c>
      <c r="AX145" s="15" t="s">
        <v>69</v>
      </c>
      <c r="AY145" s="293" t="s">
        <v>189</v>
      </c>
    </row>
    <row r="146" spans="2:51" s="15" customFormat="1" ht="27">
      <c r="B146" s="283"/>
      <c r="C146" s="284"/>
      <c r="D146" s="217" t="s">
        <v>198</v>
      </c>
      <c r="E146" s="285" t="s">
        <v>21</v>
      </c>
      <c r="F146" s="286" t="s">
        <v>2967</v>
      </c>
      <c r="G146" s="284"/>
      <c r="H146" s="287" t="s">
        <v>21</v>
      </c>
      <c r="I146" s="288"/>
      <c r="J146" s="284"/>
      <c r="K146" s="284"/>
      <c r="L146" s="289"/>
      <c r="M146" s="290"/>
      <c r="N146" s="291"/>
      <c r="O146" s="291"/>
      <c r="P146" s="291"/>
      <c r="Q146" s="291"/>
      <c r="R146" s="291"/>
      <c r="S146" s="291"/>
      <c r="T146" s="292"/>
      <c r="AT146" s="293" t="s">
        <v>198</v>
      </c>
      <c r="AU146" s="293" t="s">
        <v>80</v>
      </c>
      <c r="AV146" s="15" t="s">
        <v>76</v>
      </c>
      <c r="AW146" s="15" t="s">
        <v>33</v>
      </c>
      <c r="AX146" s="15" t="s">
        <v>69</v>
      </c>
      <c r="AY146" s="293" t="s">
        <v>189</v>
      </c>
    </row>
    <row r="147" spans="2:51" s="15" customFormat="1" ht="27">
      <c r="B147" s="283"/>
      <c r="C147" s="284"/>
      <c r="D147" s="217" t="s">
        <v>198</v>
      </c>
      <c r="E147" s="285" t="s">
        <v>21</v>
      </c>
      <c r="F147" s="286" t="s">
        <v>2968</v>
      </c>
      <c r="G147" s="284"/>
      <c r="H147" s="287" t="s">
        <v>21</v>
      </c>
      <c r="I147" s="288"/>
      <c r="J147" s="284"/>
      <c r="K147" s="284"/>
      <c r="L147" s="289"/>
      <c r="M147" s="290"/>
      <c r="N147" s="291"/>
      <c r="O147" s="291"/>
      <c r="P147" s="291"/>
      <c r="Q147" s="291"/>
      <c r="R147" s="291"/>
      <c r="S147" s="291"/>
      <c r="T147" s="292"/>
      <c r="AT147" s="293" t="s">
        <v>198</v>
      </c>
      <c r="AU147" s="293" t="s">
        <v>80</v>
      </c>
      <c r="AV147" s="15" t="s">
        <v>76</v>
      </c>
      <c r="AW147" s="15" t="s">
        <v>33</v>
      </c>
      <c r="AX147" s="15" t="s">
        <v>69</v>
      </c>
      <c r="AY147" s="293" t="s">
        <v>189</v>
      </c>
    </row>
    <row r="148" spans="2:51" s="15" customFormat="1" ht="13.5">
      <c r="B148" s="283"/>
      <c r="C148" s="284"/>
      <c r="D148" s="217" t="s">
        <v>198</v>
      </c>
      <c r="E148" s="285" t="s">
        <v>21</v>
      </c>
      <c r="F148" s="286" t="s">
        <v>2969</v>
      </c>
      <c r="G148" s="284"/>
      <c r="H148" s="287" t="s">
        <v>21</v>
      </c>
      <c r="I148" s="288"/>
      <c r="J148" s="284"/>
      <c r="K148" s="284"/>
      <c r="L148" s="289"/>
      <c r="M148" s="290"/>
      <c r="N148" s="291"/>
      <c r="O148" s="291"/>
      <c r="P148" s="291"/>
      <c r="Q148" s="291"/>
      <c r="R148" s="291"/>
      <c r="S148" s="291"/>
      <c r="T148" s="292"/>
      <c r="AT148" s="293" t="s">
        <v>198</v>
      </c>
      <c r="AU148" s="293" t="s">
        <v>80</v>
      </c>
      <c r="AV148" s="15" t="s">
        <v>76</v>
      </c>
      <c r="AW148" s="15" t="s">
        <v>33</v>
      </c>
      <c r="AX148" s="15" t="s">
        <v>69</v>
      </c>
      <c r="AY148" s="293" t="s">
        <v>189</v>
      </c>
    </row>
    <row r="149" spans="2:51" s="12" customFormat="1" ht="13.5">
      <c r="B149" s="215"/>
      <c r="C149" s="216"/>
      <c r="D149" s="217" t="s">
        <v>198</v>
      </c>
      <c r="E149" s="218" t="s">
        <v>21</v>
      </c>
      <c r="F149" s="219" t="s">
        <v>2970</v>
      </c>
      <c r="G149" s="216"/>
      <c r="H149" s="220">
        <v>1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198</v>
      </c>
      <c r="AU149" s="226" t="s">
        <v>80</v>
      </c>
      <c r="AV149" s="12" t="s">
        <v>80</v>
      </c>
      <c r="AW149" s="12" t="s">
        <v>33</v>
      </c>
      <c r="AX149" s="12" t="s">
        <v>69</v>
      </c>
      <c r="AY149" s="226" t="s">
        <v>189</v>
      </c>
    </row>
    <row r="150" spans="2:51" s="14" customFormat="1" ht="13.5">
      <c r="B150" s="245"/>
      <c r="C150" s="246"/>
      <c r="D150" s="229" t="s">
        <v>198</v>
      </c>
      <c r="E150" s="247" t="s">
        <v>21</v>
      </c>
      <c r="F150" s="248" t="s">
        <v>239</v>
      </c>
      <c r="G150" s="246"/>
      <c r="H150" s="249">
        <v>1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AT150" s="255" t="s">
        <v>198</v>
      </c>
      <c r="AU150" s="255" t="s">
        <v>80</v>
      </c>
      <c r="AV150" s="14" t="s">
        <v>196</v>
      </c>
      <c r="AW150" s="14" t="s">
        <v>33</v>
      </c>
      <c r="AX150" s="14" t="s">
        <v>76</v>
      </c>
      <c r="AY150" s="255" t="s">
        <v>189</v>
      </c>
    </row>
    <row r="151" spans="2:65" s="1" customFormat="1" ht="57" customHeight="1">
      <c r="B151" s="42"/>
      <c r="C151" s="203" t="s">
        <v>334</v>
      </c>
      <c r="D151" s="203" t="s">
        <v>191</v>
      </c>
      <c r="E151" s="204" t="s">
        <v>2971</v>
      </c>
      <c r="F151" s="205" t="s">
        <v>2972</v>
      </c>
      <c r="G151" s="206" t="s">
        <v>2929</v>
      </c>
      <c r="H151" s="207">
        <v>1</v>
      </c>
      <c r="I151" s="208"/>
      <c r="J151" s="209">
        <f>ROUND(I151*H151,2)</f>
        <v>0</v>
      </c>
      <c r="K151" s="205" t="s">
        <v>21</v>
      </c>
      <c r="L151" s="62"/>
      <c r="M151" s="210" t="s">
        <v>21</v>
      </c>
      <c r="N151" s="211" t="s">
        <v>40</v>
      </c>
      <c r="O151" s="43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25" t="s">
        <v>196</v>
      </c>
      <c r="AT151" s="25" t="s">
        <v>191</v>
      </c>
      <c r="AU151" s="25" t="s">
        <v>80</v>
      </c>
      <c r="AY151" s="25" t="s">
        <v>189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25" t="s">
        <v>76</v>
      </c>
      <c r="BK151" s="214">
        <f>ROUND(I151*H151,2)</f>
        <v>0</v>
      </c>
      <c r="BL151" s="25" t="s">
        <v>196</v>
      </c>
      <c r="BM151" s="25" t="s">
        <v>2973</v>
      </c>
    </row>
    <row r="152" spans="2:51" s="12" customFormat="1" ht="13.5">
      <c r="B152" s="215"/>
      <c r="C152" s="216"/>
      <c r="D152" s="229" t="s">
        <v>198</v>
      </c>
      <c r="E152" s="239" t="s">
        <v>21</v>
      </c>
      <c r="F152" s="240" t="s">
        <v>76</v>
      </c>
      <c r="G152" s="216"/>
      <c r="H152" s="241">
        <v>1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198</v>
      </c>
      <c r="AU152" s="226" t="s">
        <v>80</v>
      </c>
      <c r="AV152" s="12" t="s">
        <v>80</v>
      </c>
      <c r="AW152" s="12" t="s">
        <v>33</v>
      </c>
      <c r="AX152" s="12" t="s">
        <v>76</v>
      </c>
      <c r="AY152" s="226" t="s">
        <v>189</v>
      </c>
    </row>
    <row r="153" spans="2:65" s="1" customFormat="1" ht="22.5" customHeight="1">
      <c r="B153" s="42"/>
      <c r="C153" s="203" t="s">
        <v>339</v>
      </c>
      <c r="D153" s="203" t="s">
        <v>191</v>
      </c>
      <c r="E153" s="204" t="s">
        <v>2974</v>
      </c>
      <c r="F153" s="205" t="s">
        <v>2975</v>
      </c>
      <c r="G153" s="206" t="s">
        <v>2929</v>
      </c>
      <c r="H153" s="207">
        <v>1</v>
      </c>
      <c r="I153" s="208"/>
      <c r="J153" s="209">
        <f>ROUND(I153*H153,2)</f>
        <v>0</v>
      </c>
      <c r="K153" s="205" t="s">
        <v>21</v>
      </c>
      <c r="L153" s="62"/>
      <c r="M153" s="210" t="s">
        <v>21</v>
      </c>
      <c r="N153" s="211" t="s">
        <v>40</v>
      </c>
      <c r="O153" s="43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25" t="s">
        <v>196</v>
      </c>
      <c r="AT153" s="25" t="s">
        <v>191</v>
      </c>
      <c r="AU153" s="25" t="s">
        <v>80</v>
      </c>
      <c r="AY153" s="25" t="s">
        <v>189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25" t="s">
        <v>76</v>
      </c>
      <c r="BK153" s="214">
        <f>ROUND(I153*H153,2)</f>
        <v>0</v>
      </c>
      <c r="BL153" s="25" t="s">
        <v>196</v>
      </c>
      <c r="BM153" s="25" t="s">
        <v>2976</v>
      </c>
    </row>
    <row r="154" spans="2:51" s="12" customFormat="1" ht="13.5">
      <c r="B154" s="215"/>
      <c r="C154" s="216"/>
      <c r="D154" s="229" t="s">
        <v>198</v>
      </c>
      <c r="E154" s="239" t="s">
        <v>21</v>
      </c>
      <c r="F154" s="240" t="s">
        <v>76</v>
      </c>
      <c r="G154" s="216"/>
      <c r="H154" s="241">
        <v>1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198</v>
      </c>
      <c r="AU154" s="226" t="s">
        <v>80</v>
      </c>
      <c r="AV154" s="12" t="s">
        <v>80</v>
      </c>
      <c r="AW154" s="12" t="s">
        <v>33</v>
      </c>
      <c r="AX154" s="12" t="s">
        <v>76</v>
      </c>
      <c r="AY154" s="226" t="s">
        <v>189</v>
      </c>
    </row>
    <row r="155" spans="2:65" s="1" customFormat="1" ht="44.25" customHeight="1">
      <c r="B155" s="42"/>
      <c r="C155" s="203" t="s">
        <v>343</v>
      </c>
      <c r="D155" s="203" t="s">
        <v>191</v>
      </c>
      <c r="E155" s="204" t="s">
        <v>2977</v>
      </c>
      <c r="F155" s="205" t="s">
        <v>2978</v>
      </c>
      <c r="G155" s="206" t="s">
        <v>2929</v>
      </c>
      <c r="H155" s="207">
        <v>1</v>
      </c>
      <c r="I155" s="208"/>
      <c r="J155" s="209">
        <f>ROUND(I155*H155,2)</f>
        <v>0</v>
      </c>
      <c r="K155" s="205" t="s">
        <v>21</v>
      </c>
      <c r="L155" s="62"/>
      <c r="M155" s="210" t="s">
        <v>21</v>
      </c>
      <c r="N155" s="211" t="s">
        <v>40</v>
      </c>
      <c r="O155" s="43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25" t="s">
        <v>196</v>
      </c>
      <c r="AT155" s="25" t="s">
        <v>191</v>
      </c>
      <c r="AU155" s="25" t="s">
        <v>80</v>
      </c>
      <c r="AY155" s="25" t="s">
        <v>189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25" t="s">
        <v>76</v>
      </c>
      <c r="BK155" s="214">
        <f>ROUND(I155*H155,2)</f>
        <v>0</v>
      </c>
      <c r="BL155" s="25" t="s">
        <v>196</v>
      </c>
      <c r="BM155" s="25" t="s">
        <v>2979</v>
      </c>
    </row>
    <row r="156" spans="2:51" s="12" customFormat="1" ht="13.5">
      <c r="B156" s="215"/>
      <c r="C156" s="216"/>
      <c r="D156" s="229" t="s">
        <v>198</v>
      </c>
      <c r="E156" s="239" t="s">
        <v>21</v>
      </c>
      <c r="F156" s="240" t="s">
        <v>76</v>
      </c>
      <c r="G156" s="216"/>
      <c r="H156" s="241">
        <v>1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198</v>
      </c>
      <c r="AU156" s="226" t="s">
        <v>80</v>
      </c>
      <c r="AV156" s="12" t="s">
        <v>80</v>
      </c>
      <c r="AW156" s="12" t="s">
        <v>33</v>
      </c>
      <c r="AX156" s="12" t="s">
        <v>76</v>
      </c>
      <c r="AY156" s="226" t="s">
        <v>189</v>
      </c>
    </row>
    <row r="157" spans="2:65" s="1" customFormat="1" ht="31.5" customHeight="1">
      <c r="B157" s="42"/>
      <c r="C157" s="203" t="s">
        <v>349</v>
      </c>
      <c r="D157" s="203" t="s">
        <v>191</v>
      </c>
      <c r="E157" s="204" t="s">
        <v>2980</v>
      </c>
      <c r="F157" s="205" t="s">
        <v>2981</v>
      </c>
      <c r="G157" s="206" t="s">
        <v>2929</v>
      </c>
      <c r="H157" s="207">
        <v>1</v>
      </c>
      <c r="I157" s="208"/>
      <c r="J157" s="209">
        <f>ROUND(I157*H157,2)</f>
        <v>0</v>
      </c>
      <c r="K157" s="205" t="s">
        <v>21</v>
      </c>
      <c r="L157" s="62"/>
      <c r="M157" s="210" t="s">
        <v>21</v>
      </c>
      <c r="N157" s="211" t="s">
        <v>40</v>
      </c>
      <c r="O157" s="43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25" t="s">
        <v>196</v>
      </c>
      <c r="AT157" s="25" t="s">
        <v>191</v>
      </c>
      <c r="AU157" s="25" t="s">
        <v>80</v>
      </c>
      <c r="AY157" s="25" t="s">
        <v>189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25" t="s">
        <v>76</v>
      </c>
      <c r="BK157" s="214">
        <f>ROUND(I157*H157,2)</f>
        <v>0</v>
      </c>
      <c r="BL157" s="25" t="s">
        <v>196</v>
      </c>
      <c r="BM157" s="25" t="s">
        <v>2982</v>
      </c>
    </row>
    <row r="158" spans="2:51" s="12" customFormat="1" ht="13.5">
      <c r="B158" s="215"/>
      <c r="C158" s="216"/>
      <c r="D158" s="217" t="s">
        <v>198</v>
      </c>
      <c r="E158" s="218" t="s">
        <v>21</v>
      </c>
      <c r="F158" s="219" t="s">
        <v>76</v>
      </c>
      <c r="G158" s="216"/>
      <c r="H158" s="220">
        <v>1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198</v>
      </c>
      <c r="AU158" s="226" t="s">
        <v>80</v>
      </c>
      <c r="AV158" s="12" t="s">
        <v>80</v>
      </c>
      <c r="AW158" s="12" t="s">
        <v>33</v>
      </c>
      <c r="AX158" s="12" t="s">
        <v>76</v>
      </c>
      <c r="AY158" s="226" t="s">
        <v>189</v>
      </c>
    </row>
    <row r="159" spans="2:63" s="11" customFormat="1" ht="29.85" customHeight="1">
      <c r="B159" s="186"/>
      <c r="C159" s="187"/>
      <c r="D159" s="200" t="s">
        <v>68</v>
      </c>
      <c r="E159" s="201" t="s">
        <v>2983</v>
      </c>
      <c r="F159" s="201" t="s">
        <v>2984</v>
      </c>
      <c r="G159" s="187"/>
      <c r="H159" s="187"/>
      <c r="I159" s="190"/>
      <c r="J159" s="202">
        <f>BK159</f>
        <v>0</v>
      </c>
      <c r="K159" s="187"/>
      <c r="L159" s="192"/>
      <c r="M159" s="193"/>
      <c r="N159" s="194"/>
      <c r="O159" s="194"/>
      <c r="P159" s="195">
        <f>SUM(P160:P163)</f>
        <v>0</v>
      </c>
      <c r="Q159" s="194"/>
      <c r="R159" s="195">
        <f>SUM(R160:R163)</f>
        <v>0</v>
      </c>
      <c r="S159" s="194"/>
      <c r="T159" s="196">
        <f>SUM(T160:T163)</f>
        <v>0</v>
      </c>
      <c r="AR159" s="197" t="s">
        <v>213</v>
      </c>
      <c r="AT159" s="198" t="s">
        <v>68</v>
      </c>
      <c r="AU159" s="198" t="s">
        <v>76</v>
      </c>
      <c r="AY159" s="197" t="s">
        <v>189</v>
      </c>
      <c r="BK159" s="199">
        <f>SUM(BK160:BK163)</f>
        <v>0</v>
      </c>
    </row>
    <row r="160" spans="2:65" s="1" customFormat="1" ht="22.5" customHeight="1">
      <c r="B160" s="42"/>
      <c r="C160" s="203" t="s">
        <v>355</v>
      </c>
      <c r="D160" s="203" t="s">
        <v>191</v>
      </c>
      <c r="E160" s="204" t="s">
        <v>2985</v>
      </c>
      <c r="F160" s="205" t="s">
        <v>2986</v>
      </c>
      <c r="G160" s="206" t="s">
        <v>2987</v>
      </c>
      <c r="H160" s="207">
        <v>1</v>
      </c>
      <c r="I160" s="208"/>
      <c r="J160" s="209">
        <f>ROUND(I160*H160,2)</f>
        <v>0</v>
      </c>
      <c r="K160" s="205" t="s">
        <v>195</v>
      </c>
      <c r="L160" s="62"/>
      <c r="M160" s="210" t="s">
        <v>21</v>
      </c>
      <c r="N160" s="211" t="s">
        <v>40</v>
      </c>
      <c r="O160" s="43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25" t="s">
        <v>675</v>
      </c>
      <c r="AT160" s="25" t="s">
        <v>191</v>
      </c>
      <c r="AU160" s="25" t="s">
        <v>80</v>
      </c>
      <c r="AY160" s="25" t="s">
        <v>189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25" t="s">
        <v>76</v>
      </c>
      <c r="BK160" s="214">
        <f>ROUND(I160*H160,2)</f>
        <v>0</v>
      </c>
      <c r="BL160" s="25" t="s">
        <v>675</v>
      </c>
      <c r="BM160" s="25" t="s">
        <v>2988</v>
      </c>
    </row>
    <row r="161" spans="2:51" s="12" customFormat="1" ht="13.5">
      <c r="B161" s="215"/>
      <c r="C161" s="216"/>
      <c r="D161" s="229" t="s">
        <v>198</v>
      </c>
      <c r="E161" s="239" t="s">
        <v>21</v>
      </c>
      <c r="F161" s="240" t="s">
        <v>2989</v>
      </c>
      <c r="G161" s="216"/>
      <c r="H161" s="241">
        <v>1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198</v>
      </c>
      <c r="AU161" s="226" t="s">
        <v>80</v>
      </c>
      <c r="AV161" s="12" t="s">
        <v>80</v>
      </c>
      <c r="AW161" s="12" t="s">
        <v>33</v>
      </c>
      <c r="AX161" s="12" t="s">
        <v>76</v>
      </c>
      <c r="AY161" s="226" t="s">
        <v>189</v>
      </c>
    </row>
    <row r="162" spans="2:65" s="1" customFormat="1" ht="22.5" customHeight="1">
      <c r="B162" s="42"/>
      <c r="C162" s="203" t="s">
        <v>361</v>
      </c>
      <c r="D162" s="203" t="s">
        <v>191</v>
      </c>
      <c r="E162" s="204" t="s">
        <v>2990</v>
      </c>
      <c r="F162" s="205" t="s">
        <v>2991</v>
      </c>
      <c r="G162" s="206" t="s">
        <v>580</v>
      </c>
      <c r="H162" s="207">
        <v>1</v>
      </c>
      <c r="I162" s="208"/>
      <c r="J162" s="209">
        <f>ROUND(I162*H162,2)</f>
        <v>0</v>
      </c>
      <c r="K162" s="205" t="s">
        <v>195</v>
      </c>
      <c r="L162" s="62"/>
      <c r="M162" s="210" t="s">
        <v>21</v>
      </c>
      <c r="N162" s="211" t="s">
        <v>40</v>
      </c>
      <c r="O162" s="43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25" t="s">
        <v>675</v>
      </c>
      <c r="AT162" s="25" t="s">
        <v>191</v>
      </c>
      <c r="AU162" s="25" t="s">
        <v>80</v>
      </c>
      <c r="AY162" s="25" t="s">
        <v>189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25" t="s">
        <v>76</v>
      </c>
      <c r="BK162" s="214">
        <f>ROUND(I162*H162,2)</f>
        <v>0</v>
      </c>
      <c r="BL162" s="25" t="s">
        <v>675</v>
      </c>
      <c r="BM162" s="25" t="s">
        <v>2992</v>
      </c>
    </row>
    <row r="163" spans="2:51" s="12" customFormat="1" ht="13.5">
      <c r="B163" s="215"/>
      <c r="C163" s="216"/>
      <c r="D163" s="217" t="s">
        <v>198</v>
      </c>
      <c r="E163" s="218" t="s">
        <v>21</v>
      </c>
      <c r="F163" s="219" t="s">
        <v>76</v>
      </c>
      <c r="G163" s="216"/>
      <c r="H163" s="220">
        <v>1</v>
      </c>
      <c r="I163" s="221"/>
      <c r="J163" s="216"/>
      <c r="K163" s="216"/>
      <c r="L163" s="222"/>
      <c r="M163" s="270"/>
      <c r="N163" s="271"/>
      <c r="O163" s="271"/>
      <c r="P163" s="271"/>
      <c r="Q163" s="271"/>
      <c r="R163" s="271"/>
      <c r="S163" s="271"/>
      <c r="T163" s="272"/>
      <c r="AT163" s="226" t="s">
        <v>198</v>
      </c>
      <c r="AU163" s="226" t="s">
        <v>80</v>
      </c>
      <c r="AV163" s="12" t="s">
        <v>80</v>
      </c>
      <c r="AW163" s="12" t="s">
        <v>33</v>
      </c>
      <c r="AX163" s="12" t="s">
        <v>76</v>
      </c>
      <c r="AY163" s="226" t="s">
        <v>189</v>
      </c>
    </row>
    <row r="164" spans="2:12" s="1" customFormat="1" ht="6.95" customHeight="1">
      <c r="B164" s="57"/>
      <c r="C164" s="58"/>
      <c r="D164" s="58"/>
      <c r="E164" s="58"/>
      <c r="F164" s="58"/>
      <c r="G164" s="58"/>
      <c r="H164" s="58"/>
      <c r="I164" s="149"/>
      <c r="J164" s="58"/>
      <c r="K164" s="58"/>
      <c r="L164" s="62"/>
    </row>
  </sheetData>
  <sheetProtection password="CC35" sheet="1" objects="1" scenarios="1" formatCells="0" formatColumns="0" formatRows="0" sort="0" autoFilter="0"/>
  <autoFilter ref="C80:K163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5" customWidth="1"/>
    <col min="2" max="2" width="1.66796875" style="295" customWidth="1"/>
    <col min="3" max="4" width="5" style="295" customWidth="1"/>
    <col min="5" max="5" width="11.66015625" style="295" customWidth="1"/>
    <col min="6" max="6" width="9.16015625" style="295" customWidth="1"/>
    <col min="7" max="7" width="5" style="295" customWidth="1"/>
    <col min="8" max="8" width="77.83203125" style="295" customWidth="1"/>
    <col min="9" max="10" width="20" style="295" customWidth="1"/>
    <col min="11" max="11" width="1.66796875" style="295" customWidth="1"/>
  </cols>
  <sheetData>
    <row r="1" ht="37.5" customHeight="1"/>
    <row r="2" spans="2:1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6" customFormat="1" ht="45" customHeight="1">
      <c r="B3" s="299"/>
      <c r="C3" s="429" t="s">
        <v>2993</v>
      </c>
      <c r="D3" s="429"/>
      <c r="E3" s="429"/>
      <c r="F3" s="429"/>
      <c r="G3" s="429"/>
      <c r="H3" s="429"/>
      <c r="I3" s="429"/>
      <c r="J3" s="429"/>
      <c r="K3" s="300"/>
    </row>
    <row r="4" spans="2:11" ht="25.5" customHeight="1">
      <c r="B4" s="301"/>
      <c r="C4" s="433" t="s">
        <v>2994</v>
      </c>
      <c r="D4" s="433"/>
      <c r="E4" s="433"/>
      <c r="F4" s="433"/>
      <c r="G4" s="433"/>
      <c r="H4" s="433"/>
      <c r="I4" s="433"/>
      <c r="J4" s="433"/>
      <c r="K4" s="302"/>
    </row>
    <row r="5" spans="2:11" ht="5.25" customHeight="1">
      <c r="B5" s="301"/>
      <c r="C5" s="303"/>
      <c r="D5" s="303"/>
      <c r="E5" s="303"/>
      <c r="F5" s="303"/>
      <c r="G5" s="303"/>
      <c r="H5" s="303"/>
      <c r="I5" s="303"/>
      <c r="J5" s="303"/>
      <c r="K5" s="302"/>
    </row>
    <row r="6" spans="2:11" ht="15" customHeight="1">
      <c r="B6" s="301"/>
      <c r="C6" s="432" t="s">
        <v>2995</v>
      </c>
      <c r="D6" s="432"/>
      <c r="E6" s="432"/>
      <c r="F6" s="432"/>
      <c r="G6" s="432"/>
      <c r="H6" s="432"/>
      <c r="I6" s="432"/>
      <c r="J6" s="432"/>
      <c r="K6" s="302"/>
    </row>
    <row r="7" spans="2:11" ht="15" customHeight="1">
      <c r="B7" s="305"/>
      <c r="C7" s="432" t="s">
        <v>2996</v>
      </c>
      <c r="D7" s="432"/>
      <c r="E7" s="432"/>
      <c r="F7" s="432"/>
      <c r="G7" s="432"/>
      <c r="H7" s="432"/>
      <c r="I7" s="432"/>
      <c r="J7" s="432"/>
      <c r="K7" s="302"/>
    </row>
    <row r="8" spans="2:11" ht="12.75" customHeight="1">
      <c r="B8" s="305"/>
      <c r="C8" s="304"/>
      <c r="D8" s="304"/>
      <c r="E8" s="304"/>
      <c r="F8" s="304"/>
      <c r="G8" s="304"/>
      <c r="H8" s="304"/>
      <c r="I8" s="304"/>
      <c r="J8" s="304"/>
      <c r="K8" s="302"/>
    </row>
    <row r="9" spans="2:11" ht="15" customHeight="1">
      <c r="B9" s="305"/>
      <c r="C9" s="432" t="s">
        <v>2997</v>
      </c>
      <c r="D9" s="432"/>
      <c r="E9" s="432"/>
      <c r="F9" s="432"/>
      <c r="G9" s="432"/>
      <c r="H9" s="432"/>
      <c r="I9" s="432"/>
      <c r="J9" s="432"/>
      <c r="K9" s="302"/>
    </row>
    <row r="10" spans="2:11" ht="15" customHeight="1">
      <c r="B10" s="305"/>
      <c r="C10" s="304"/>
      <c r="D10" s="432" t="s">
        <v>2998</v>
      </c>
      <c r="E10" s="432"/>
      <c r="F10" s="432"/>
      <c r="G10" s="432"/>
      <c r="H10" s="432"/>
      <c r="I10" s="432"/>
      <c r="J10" s="432"/>
      <c r="K10" s="302"/>
    </row>
    <row r="11" spans="2:11" ht="15" customHeight="1">
      <c r="B11" s="305"/>
      <c r="C11" s="306"/>
      <c r="D11" s="432" t="s">
        <v>2999</v>
      </c>
      <c r="E11" s="432"/>
      <c r="F11" s="432"/>
      <c r="G11" s="432"/>
      <c r="H11" s="432"/>
      <c r="I11" s="432"/>
      <c r="J11" s="432"/>
      <c r="K11" s="302"/>
    </row>
    <row r="12" spans="2:11" ht="12.75" customHeight="1">
      <c r="B12" s="305"/>
      <c r="C12" s="306"/>
      <c r="D12" s="306"/>
      <c r="E12" s="306"/>
      <c r="F12" s="306"/>
      <c r="G12" s="306"/>
      <c r="H12" s="306"/>
      <c r="I12" s="306"/>
      <c r="J12" s="306"/>
      <c r="K12" s="302"/>
    </row>
    <row r="13" spans="2:11" ht="15" customHeight="1">
      <c r="B13" s="305"/>
      <c r="C13" s="306"/>
      <c r="D13" s="432" t="s">
        <v>3000</v>
      </c>
      <c r="E13" s="432"/>
      <c r="F13" s="432"/>
      <c r="G13" s="432"/>
      <c r="H13" s="432"/>
      <c r="I13" s="432"/>
      <c r="J13" s="432"/>
      <c r="K13" s="302"/>
    </row>
    <row r="14" spans="2:11" ht="15" customHeight="1">
      <c r="B14" s="305"/>
      <c r="C14" s="306"/>
      <c r="D14" s="432" t="s">
        <v>3001</v>
      </c>
      <c r="E14" s="432"/>
      <c r="F14" s="432"/>
      <c r="G14" s="432"/>
      <c r="H14" s="432"/>
      <c r="I14" s="432"/>
      <c r="J14" s="432"/>
      <c r="K14" s="302"/>
    </row>
    <row r="15" spans="2:11" ht="15" customHeight="1">
      <c r="B15" s="305"/>
      <c r="C15" s="306"/>
      <c r="D15" s="432" t="s">
        <v>3002</v>
      </c>
      <c r="E15" s="432"/>
      <c r="F15" s="432"/>
      <c r="G15" s="432"/>
      <c r="H15" s="432"/>
      <c r="I15" s="432"/>
      <c r="J15" s="432"/>
      <c r="K15" s="302"/>
    </row>
    <row r="16" spans="2:11" ht="15" customHeight="1">
      <c r="B16" s="305"/>
      <c r="C16" s="306"/>
      <c r="D16" s="306"/>
      <c r="E16" s="307" t="s">
        <v>107</v>
      </c>
      <c r="F16" s="432" t="s">
        <v>3003</v>
      </c>
      <c r="G16" s="432"/>
      <c r="H16" s="432"/>
      <c r="I16" s="432"/>
      <c r="J16" s="432"/>
      <c r="K16" s="302"/>
    </row>
    <row r="17" spans="2:11" ht="15" customHeight="1">
      <c r="B17" s="305"/>
      <c r="C17" s="306"/>
      <c r="D17" s="306"/>
      <c r="E17" s="307" t="s">
        <v>75</v>
      </c>
      <c r="F17" s="432" t="s">
        <v>3004</v>
      </c>
      <c r="G17" s="432"/>
      <c r="H17" s="432"/>
      <c r="I17" s="432"/>
      <c r="J17" s="432"/>
      <c r="K17" s="302"/>
    </row>
    <row r="18" spans="2:11" ht="15" customHeight="1">
      <c r="B18" s="305"/>
      <c r="C18" s="306"/>
      <c r="D18" s="306"/>
      <c r="E18" s="307" t="s">
        <v>3005</v>
      </c>
      <c r="F18" s="432" t="s">
        <v>3006</v>
      </c>
      <c r="G18" s="432"/>
      <c r="H18" s="432"/>
      <c r="I18" s="432"/>
      <c r="J18" s="432"/>
      <c r="K18" s="302"/>
    </row>
    <row r="19" spans="2:11" ht="15" customHeight="1">
      <c r="B19" s="305"/>
      <c r="C19" s="306"/>
      <c r="D19" s="306"/>
      <c r="E19" s="307" t="s">
        <v>146</v>
      </c>
      <c r="F19" s="432" t="s">
        <v>147</v>
      </c>
      <c r="G19" s="432"/>
      <c r="H19" s="432"/>
      <c r="I19" s="432"/>
      <c r="J19" s="432"/>
      <c r="K19" s="302"/>
    </row>
    <row r="20" spans="2:11" ht="15" customHeight="1">
      <c r="B20" s="305"/>
      <c r="C20" s="306"/>
      <c r="D20" s="306"/>
      <c r="E20" s="307" t="s">
        <v>575</v>
      </c>
      <c r="F20" s="432" t="s">
        <v>576</v>
      </c>
      <c r="G20" s="432"/>
      <c r="H20" s="432"/>
      <c r="I20" s="432"/>
      <c r="J20" s="432"/>
      <c r="K20" s="302"/>
    </row>
    <row r="21" spans="2:11" ht="15" customHeight="1">
      <c r="B21" s="305"/>
      <c r="C21" s="306"/>
      <c r="D21" s="306"/>
      <c r="E21" s="307" t="s">
        <v>79</v>
      </c>
      <c r="F21" s="432" t="s">
        <v>3007</v>
      </c>
      <c r="G21" s="432"/>
      <c r="H21" s="432"/>
      <c r="I21" s="432"/>
      <c r="J21" s="432"/>
      <c r="K21" s="302"/>
    </row>
    <row r="22" spans="2:11" ht="12.75" customHeight="1">
      <c r="B22" s="305"/>
      <c r="C22" s="306"/>
      <c r="D22" s="306"/>
      <c r="E22" s="306"/>
      <c r="F22" s="306"/>
      <c r="G22" s="306"/>
      <c r="H22" s="306"/>
      <c r="I22" s="306"/>
      <c r="J22" s="306"/>
      <c r="K22" s="302"/>
    </row>
    <row r="23" spans="2:11" ht="15" customHeight="1">
      <c r="B23" s="305"/>
      <c r="C23" s="432" t="s">
        <v>3008</v>
      </c>
      <c r="D23" s="432"/>
      <c r="E23" s="432"/>
      <c r="F23" s="432"/>
      <c r="G23" s="432"/>
      <c r="H23" s="432"/>
      <c r="I23" s="432"/>
      <c r="J23" s="432"/>
      <c r="K23" s="302"/>
    </row>
    <row r="24" spans="2:11" ht="15" customHeight="1">
      <c r="B24" s="305"/>
      <c r="C24" s="432" t="s">
        <v>3009</v>
      </c>
      <c r="D24" s="432"/>
      <c r="E24" s="432"/>
      <c r="F24" s="432"/>
      <c r="G24" s="432"/>
      <c r="H24" s="432"/>
      <c r="I24" s="432"/>
      <c r="J24" s="432"/>
      <c r="K24" s="302"/>
    </row>
    <row r="25" spans="2:11" ht="15" customHeight="1">
      <c r="B25" s="305"/>
      <c r="C25" s="304"/>
      <c r="D25" s="432" t="s">
        <v>3010</v>
      </c>
      <c r="E25" s="432"/>
      <c r="F25" s="432"/>
      <c r="G25" s="432"/>
      <c r="H25" s="432"/>
      <c r="I25" s="432"/>
      <c r="J25" s="432"/>
      <c r="K25" s="302"/>
    </row>
    <row r="26" spans="2:11" ht="15" customHeight="1">
      <c r="B26" s="305"/>
      <c r="C26" s="306"/>
      <c r="D26" s="432" t="s">
        <v>3011</v>
      </c>
      <c r="E26" s="432"/>
      <c r="F26" s="432"/>
      <c r="G26" s="432"/>
      <c r="H26" s="432"/>
      <c r="I26" s="432"/>
      <c r="J26" s="432"/>
      <c r="K26" s="302"/>
    </row>
    <row r="27" spans="2:11" ht="12.75" customHeight="1">
      <c r="B27" s="305"/>
      <c r="C27" s="306"/>
      <c r="D27" s="306"/>
      <c r="E27" s="306"/>
      <c r="F27" s="306"/>
      <c r="G27" s="306"/>
      <c r="H27" s="306"/>
      <c r="I27" s="306"/>
      <c r="J27" s="306"/>
      <c r="K27" s="302"/>
    </row>
    <row r="28" spans="2:11" ht="15" customHeight="1">
      <c r="B28" s="305"/>
      <c r="C28" s="306"/>
      <c r="D28" s="432" t="s">
        <v>3012</v>
      </c>
      <c r="E28" s="432"/>
      <c r="F28" s="432"/>
      <c r="G28" s="432"/>
      <c r="H28" s="432"/>
      <c r="I28" s="432"/>
      <c r="J28" s="432"/>
      <c r="K28" s="302"/>
    </row>
    <row r="29" spans="2:11" ht="15" customHeight="1">
      <c r="B29" s="305"/>
      <c r="C29" s="306"/>
      <c r="D29" s="432" t="s">
        <v>3013</v>
      </c>
      <c r="E29" s="432"/>
      <c r="F29" s="432"/>
      <c r="G29" s="432"/>
      <c r="H29" s="432"/>
      <c r="I29" s="432"/>
      <c r="J29" s="432"/>
      <c r="K29" s="302"/>
    </row>
    <row r="30" spans="2:11" ht="12.75" customHeight="1">
      <c r="B30" s="305"/>
      <c r="C30" s="306"/>
      <c r="D30" s="306"/>
      <c r="E30" s="306"/>
      <c r="F30" s="306"/>
      <c r="G30" s="306"/>
      <c r="H30" s="306"/>
      <c r="I30" s="306"/>
      <c r="J30" s="306"/>
      <c r="K30" s="302"/>
    </row>
    <row r="31" spans="2:11" ht="15" customHeight="1">
      <c r="B31" s="305"/>
      <c r="C31" s="306"/>
      <c r="D31" s="432" t="s">
        <v>3014</v>
      </c>
      <c r="E31" s="432"/>
      <c r="F31" s="432"/>
      <c r="G31" s="432"/>
      <c r="H31" s="432"/>
      <c r="I31" s="432"/>
      <c r="J31" s="432"/>
      <c r="K31" s="302"/>
    </row>
    <row r="32" spans="2:11" ht="15" customHeight="1">
      <c r="B32" s="305"/>
      <c r="C32" s="306"/>
      <c r="D32" s="432" t="s">
        <v>3015</v>
      </c>
      <c r="E32" s="432"/>
      <c r="F32" s="432"/>
      <c r="G32" s="432"/>
      <c r="H32" s="432"/>
      <c r="I32" s="432"/>
      <c r="J32" s="432"/>
      <c r="K32" s="302"/>
    </row>
    <row r="33" spans="2:11" ht="15" customHeight="1">
      <c r="B33" s="305"/>
      <c r="C33" s="306"/>
      <c r="D33" s="432" t="s">
        <v>3016</v>
      </c>
      <c r="E33" s="432"/>
      <c r="F33" s="432"/>
      <c r="G33" s="432"/>
      <c r="H33" s="432"/>
      <c r="I33" s="432"/>
      <c r="J33" s="432"/>
      <c r="K33" s="302"/>
    </row>
    <row r="34" spans="2:11" ht="15" customHeight="1">
      <c r="B34" s="305"/>
      <c r="C34" s="306"/>
      <c r="D34" s="304"/>
      <c r="E34" s="308" t="s">
        <v>174</v>
      </c>
      <c r="F34" s="304"/>
      <c r="G34" s="432" t="s">
        <v>3017</v>
      </c>
      <c r="H34" s="432"/>
      <c r="I34" s="432"/>
      <c r="J34" s="432"/>
      <c r="K34" s="302"/>
    </row>
    <row r="35" spans="2:11" ht="30.75" customHeight="1">
      <c r="B35" s="305"/>
      <c r="C35" s="306"/>
      <c r="D35" s="304"/>
      <c r="E35" s="308" t="s">
        <v>3018</v>
      </c>
      <c r="F35" s="304"/>
      <c r="G35" s="432" t="s">
        <v>3019</v>
      </c>
      <c r="H35" s="432"/>
      <c r="I35" s="432"/>
      <c r="J35" s="432"/>
      <c r="K35" s="302"/>
    </row>
    <row r="36" spans="2:11" ht="15" customHeight="1">
      <c r="B36" s="305"/>
      <c r="C36" s="306"/>
      <c r="D36" s="304"/>
      <c r="E36" s="308" t="s">
        <v>50</v>
      </c>
      <c r="F36" s="304"/>
      <c r="G36" s="432" t="s">
        <v>3020</v>
      </c>
      <c r="H36" s="432"/>
      <c r="I36" s="432"/>
      <c r="J36" s="432"/>
      <c r="K36" s="302"/>
    </row>
    <row r="37" spans="2:11" ht="15" customHeight="1">
      <c r="B37" s="305"/>
      <c r="C37" s="306"/>
      <c r="D37" s="304"/>
      <c r="E37" s="308" t="s">
        <v>175</v>
      </c>
      <c r="F37" s="304"/>
      <c r="G37" s="432" t="s">
        <v>3021</v>
      </c>
      <c r="H37" s="432"/>
      <c r="I37" s="432"/>
      <c r="J37" s="432"/>
      <c r="K37" s="302"/>
    </row>
    <row r="38" spans="2:11" ht="15" customHeight="1">
      <c r="B38" s="305"/>
      <c r="C38" s="306"/>
      <c r="D38" s="304"/>
      <c r="E38" s="308" t="s">
        <v>176</v>
      </c>
      <c r="F38" s="304"/>
      <c r="G38" s="432" t="s">
        <v>3022</v>
      </c>
      <c r="H38" s="432"/>
      <c r="I38" s="432"/>
      <c r="J38" s="432"/>
      <c r="K38" s="302"/>
    </row>
    <row r="39" spans="2:11" ht="15" customHeight="1">
      <c r="B39" s="305"/>
      <c r="C39" s="306"/>
      <c r="D39" s="304"/>
      <c r="E39" s="308" t="s">
        <v>177</v>
      </c>
      <c r="F39" s="304"/>
      <c r="G39" s="432" t="s">
        <v>3023</v>
      </c>
      <c r="H39" s="432"/>
      <c r="I39" s="432"/>
      <c r="J39" s="432"/>
      <c r="K39" s="302"/>
    </row>
    <row r="40" spans="2:11" ht="15" customHeight="1">
      <c r="B40" s="305"/>
      <c r="C40" s="306"/>
      <c r="D40" s="304"/>
      <c r="E40" s="308" t="s">
        <v>3024</v>
      </c>
      <c r="F40" s="304"/>
      <c r="G40" s="432" t="s">
        <v>3025</v>
      </c>
      <c r="H40" s="432"/>
      <c r="I40" s="432"/>
      <c r="J40" s="432"/>
      <c r="K40" s="302"/>
    </row>
    <row r="41" spans="2:11" ht="15" customHeight="1">
      <c r="B41" s="305"/>
      <c r="C41" s="306"/>
      <c r="D41" s="304"/>
      <c r="E41" s="308"/>
      <c r="F41" s="304"/>
      <c r="G41" s="432" t="s">
        <v>3026</v>
      </c>
      <c r="H41" s="432"/>
      <c r="I41" s="432"/>
      <c r="J41" s="432"/>
      <c r="K41" s="302"/>
    </row>
    <row r="42" spans="2:11" ht="15" customHeight="1">
      <c r="B42" s="305"/>
      <c r="C42" s="306"/>
      <c r="D42" s="304"/>
      <c r="E42" s="308" t="s">
        <v>3027</v>
      </c>
      <c r="F42" s="304"/>
      <c r="G42" s="432" t="s">
        <v>3028</v>
      </c>
      <c r="H42" s="432"/>
      <c r="I42" s="432"/>
      <c r="J42" s="432"/>
      <c r="K42" s="302"/>
    </row>
    <row r="43" spans="2:11" ht="15" customHeight="1">
      <c r="B43" s="305"/>
      <c r="C43" s="306"/>
      <c r="D43" s="304"/>
      <c r="E43" s="308" t="s">
        <v>179</v>
      </c>
      <c r="F43" s="304"/>
      <c r="G43" s="432" t="s">
        <v>3029</v>
      </c>
      <c r="H43" s="432"/>
      <c r="I43" s="432"/>
      <c r="J43" s="432"/>
      <c r="K43" s="302"/>
    </row>
    <row r="44" spans="2:11" ht="12.75" customHeight="1">
      <c r="B44" s="305"/>
      <c r="C44" s="306"/>
      <c r="D44" s="304"/>
      <c r="E44" s="304"/>
      <c r="F44" s="304"/>
      <c r="G44" s="304"/>
      <c r="H44" s="304"/>
      <c r="I44" s="304"/>
      <c r="J44" s="304"/>
      <c r="K44" s="302"/>
    </row>
    <row r="45" spans="2:11" ht="15" customHeight="1">
      <c r="B45" s="305"/>
      <c r="C45" s="306"/>
      <c r="D45" s="432" t="s">
        <v>3030</v>
      </c>
      <c r="E45" s="432"/>
      <c r="F45" s="432"/>
      <c r="G45" s="432"/>
      <c r="H45" s="432"/>
      <c r="I45" s="432"/>
      <c r="J45" s="432"/>
      <c r="K45" s="302"/>
    </row>
    <row r="46" spans="2:11" ht="15" customHeight="1">
      <c r="B46" s="305"/>
      <c r="C46" s="306"/>
      <c r="D46" s="306"/>
      <c r="E46" s="432" t="s">
        <v>3031</v>
      </c>
      <c r="F46" s="432"/>
      <c r="G46" s="432"/>
      <c r="H46" s="432"/>
      <c r="I46" s="432"/>
      <c r="J46" s="432"/>
      <c r="K46" s="302"/>
    </row>
    <row r="47" spans="2:11" ht="15" customHeight="1">
      <c r="B47" s="305"/>
      <c r="C47" s="306"/>
      <c r="D47" s="306"/>
      <c r="E47" s="432" t="s">
        <v>3032</v>
      </c>
      <c r="F47" s="432"/>
      <c r="G47" s="432"/>
      <c r="H47" s="432"/>
      <c r="I47" s="432"/>
      <c r="J47" s="432"/>
      <c r="K47" s="302"/>
    </row>
    <row r="48" spans="2:11" ht="15" customHeight="1">
      <c r="B48" s="305"/>
      <c r="C48" s="306"/>
      <c r="D48" s="306"/>
      <c r="E48" s="432" t="s">
        <v>3033</v>
      </c>
      <c r="F48" s="432"/>
      <c r="G48" s="432"/>
      <c r="H48" s="432"/>
      <c r="I48" s="432"/>
      <c r="J48" s="432"/>
      <c r="K48" s="302"/>
    </row>
    <row r="49" spans="2:11" ht="15" customHeight="1">
      <c r="B49" s="305"/>
      <c r="C49" s="306"/>
      <c r="D49" s="432" t="s">
        <v>3034</v>
      </c>
      <c r="E49" s="432"/>
      <c r="F49" s="432"/>
      <c r="G49" s="432"/>
      <c r="H49" s="432"/>
      <c r="I49" s="432"/>
      <c r="J49" s="432"/>
      <c r="K49" s="302"/>
    </row>
    <row r="50" spans="2:11" ht="25.5" customHeight="1">
      <c r="B50" s="301"/>
      <c r="C50" s="433" t="s">
        <v>3035</v>
      </c>
      <c r="D50" s="433"/>
      <c r="E50" s="433"/>
      <c r="F50" s="433"/>
      <c r="G50" s="433"/>
      <c r="H50" s="433"/>
      <c r="I50" s="433"/>
      <c r="J50" s="433"/>
      <c r="K50" s="302"/>
    </row>
    <row r="51" spans="2:11" ht="5.25" customHeight="1">
      <c r="B51" s="301"/>
      <c r="C51" s="303"/>
      <c r="D51" s="303"/>
      <c r="E51" s="303"/>
      <c r="F51" s="303"/>
      <c r="G51" s="303"/>
      <c r="H51" s="303"/>
      <c r="I51" s="303"/>
      <c r="J51" s="303"/>
      <c r="K51" s="302"/>
    </row>
    <row r="52" spans="2:11" ht="15" customHeight="1">
      <c r="B52" s="301"/>
      <c r="C52" s="432" t="s">
        <v>3036</v>
      </c>
      <c r="D52" s="432"/>
      <c r="E52" s="432"/>
      <c r="F52" s="432"/>
      <c r="G52" s="432"/>
      <c r="H52" s="432"/>
      <c r="I52" s="432"/>
      <c r="J52" s="432"/>
      <c r="K52" s="302"/>
    </row>
    <row r="53" spans="2:11" ht="15" customHeight="1">
      <c r="B53" s="301"/>
      <c r="C53" s="432" t="s">
        <v>3037</v>
      </c>
      <c r="D53" s="432"/>
      <c r="E53" s="432"/>
      <c r="F53" s="432"/>
      <c r="G53" s="432"/>
      <c r="H53" s="432"/>
      <c r="I53" s="432"/>
      <c r="J53" s="432"/>
      <c r="K53" s="302"/>
    </row>
    <row r="54" spans="2:11" ht="12.75" customHeight="1">
      <c r="B54" s="301"/>
      <c r="C54" s="304"/>
      <c r="D54" s="304"/>
      <c r="E54" s="304"/>
      <c r="F54" s="304"/>
      <c r="G54" s="304"/>
      <c r="H54" s="304"/>
      <c r="I54" s="304"/>
      <c r="J54" s="304"/>
      <c r="K54" s="302"/>
    </row>
    <row r="55" spans="2:11" ht="15" customHeight="1">
      <c r="B55" s="301"/>
      <c r="C55" s="432" t="s">
        <v>3038</v>
      </c>
      <c r="D55" s="432"/>
      <c r="E55" s="432"/>
      <c r="F55" s="432"/>
      <c r="G55" s="432"/>
      <c r="H55" s="432"/>
      <c r="I55" s="432"/>
      <c r="J55" s="432"/>
      <c r="K55" s="302"/>
    </row>
    <row r="56" spans="2:11" ht="15" customHeight="1">
      <c r="B56" s="301"/>
      <c r="C56" s="306"/>
      <c r="D56" s="432" t="s">
        <v>3039</v>
      </c>
      <c r="E56" s="432"/>
      <c r="F56" s="432"/>
      <c r="G56" s="432"/>
      <c r="H56" s="432"/>
      <c r="I56" s="432"/>
      <c r="J56" s="432"/>
      <c r="K56" s="302"/>
    </row>
    <row r="57" spans="2:11" ht="15" customHeight="1">
      <c r="B57" s="301"/>
      <c r="C57" s="306"/>
      <c r="D57" s="432" t="s">
        <v>3040</v>
      </c>
      <c r="E57" s="432"/>
      <c r="F57" s="432"/>
      <c r="G57" s="432"/>
      <c r="H57" s="432"/>
      <c r="I57" s="432"/>
      <c r="J57" s="432"/>
      <c r="K57" s="302"/>
    </row>
    <row r="58" spans="2:11" ht="15" customHeight="1">
      <c r="B58" s="301"/>
      <c r="C58" s="306"/>
      <c r="D58" s="432" t="s">
        <v>3041</v>
      </c>
      <c r="E58" s="432"/>
      <c r="F58" s="432"/>
      <c r="G58" s="432"/>
      <c r="H58" s="432"/>
      <c r="I58" s="432"/>
      <c r="J58" s="432"/>
      <c r="K58" s="302"/>
    </row>
    <row r="59" spans="2:11" ht="15" customHeight="1">
      <c r="B59" s="301"/>
      <c r="C59" s="306"/>
      <c r="D59" s="432" t="s">
        <v>3042</v>
      </c>
      <c r="E59" s="432"/>
      <c r="F59" s="432"/>
      <c r="G59" s="432"/>
      <c r="H59" s="432"/>
      <c r="I59" s="432"/>
      <c r="J59" s="432"/>
      <c r="K59" s="302"/>
    </row>
    <row r="60" spans="2:11" ht="15" customHeight="1">
      <c r="B60" s="301"/>
      <c r="C60" s="306"/>
      <c r="D60" s="431" t="s">
        <v>3043</v>
      </c>
      <c r="E60" s="431"/>
      <c r="F60" s="431"/>
      <c r="G60" s="431"/>
      <c r="H60" s="431"/>
      <c r="I60" s="431"/>
      <c r="J60" s="431"/>
      <c r="K60" s="302"/>
    </row>
    <row r="61" spans="2:11" ht="15" customHeight="1">
      <c r="B61" s="301"/>
      <c r="C61" s="306"/>
      <c r="D61" s="432" t="s">
        <v>3044</v>
      </c>
      <c r="E61" s="432"/>
      <c r="F61" s="432"/>
      <c r="G61" s="432"/>
      <c r="H61" s="432"/>
      <c r="I61" s="432"/>
      <c r="J61" s="432"/>
      <c r="K61" s="302"/>
    </row>
    <row r="62" spans="2:11" ht="12.75" customHeight="1">
      <c r="B62" s="301"/>
      <c r="C62" s="306"/>
      <c r="D62" s="306"/>
      <c r="E62" s="309"/>
      <c r="F62" s="306"/>
      <c r="G62" s="306"/>
      <c r="H62" s="306"/>
      <c r="I62" s="306"/>
      <c r="J62" s="306"/>
      <c r="K62" s="302"/>
    </row>
    <row r="63" spans="2:11" ht="15" customHeight="1">
      <c r="B63" s="301"/>
      <c r="C63" s="306"/>
      <c r="D63" s="432" t="s">
        <v>3045</v>
      </c>
      <c r="E63" s="432"/>
      <c r="F63" s="432"/>
      <c r="G63" s="432"/>
      <c r="H63" s="432"/>
      <c r="I63" s="432"/>
      <c r="J63" s="432"/>
      <c r="K63" s="302"/>
    </row>
    <row r="64" spans="2:11" ht="15" customHeight="1">
      <c r="B64" s="301"/>
      <c r="C64" s="306"/>
      <c r="D64" s="431" t="s">
        <v>3046</v>
      </c>
      <c r="E64" s="431"/>
      <c r="F64" s="431"/>
      <c r="G64" s="431"/>
      <c r="H64" s="431"/>
      <c r="I64" s="431"/>
      <c r="J64" s="431"/>
      <c r="K64" s="302"/>
    </row>
    <row r="65" spans="2:11" ht="15" customHeight="1">
      <c r="B65" s="301"/>
      <c r="C65" s="306"/>
      <c r="D65" s="432" t="s">
        <v>3047</v>
      </c>
      <c r="E65" s="432"/>
      <c r="F65" s="432"/>
      <c r="G65" s="432"/>
      <c r="H65" s="432"/>
      <c r="I65" s="432"/>
      <c r="J65" s="432"/>
      <c r="K65" s="302"/>
    </row>
    <row r="66" spans="2:11" ht="15" customHeight="1">
      <c r="B66" s="301"/>
      <c r="C66" s="306"/>
      <c r="D66" s="432" t="s">
        <v>3048</v>
      </c>
      <c r="E66" s="432"/>
      <c r="F66" s="432"/>
      <c r="G66" s="432"/>
      <c r="H66" s="432"/>
      <c r="I66" s="432"/>
      <c r="J66" s="432"/>
      <c r="K66" s="302"/>
    </row>
    <row r="67" spans="2:11" ht="15" customHeight="1">
      <c r="B67" s="301"/>
      <c r="C67" s="306"/>
      <c r="D67" s="432" t="s">
        <v>3049</v>
      </c>
      <c r="E67" s="432"/>
      <c r="F67" s="432"/>
      <c r="G67" s="432"/>
      <c r="H67" s="432"/>
      <c r="I67" s="432"/>
      <c r="J67" s="432"/>
      <c r="K67" s="302"/>
    </row>
    <row r="68" spans="2:11" ht="15" customHeight="1">
      <c r="B68" s="301"/>
      <c r="C68" s="306"/>
      <c r="D68" s="432" t="s">
        <v>3050</v>
      </c>
      <c r="E68" s="432"/>
      <c r="F68" s="432"/>
      <c r="G68" s="432"/>
      <c r="H68" s="432"/>
      <c r="I68" s="432"/>
      <c r="J68" s="432"/>
      <c r="K68" s="302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430" t="s">
        <v>153</v>
      </c>
      <c r="D73" s="430"/>
      <c r="E73" s="430"/>
      <c r="F73" s="430"/>
      <c r="G73" s="430"/>
      <c r="H73" s="430"/>
      <c r="I73" s="430"/>
      <c r="J73" s="430"/>
      <c r="K73" s="319"/>
    </row>
    <row r="74" spans="2:11" ht="17.25" customHeight="1">
      <c r="B74" s="318"/>
      <c r="C74" s="320" t="s">
        <v>3051</v>
      </c>
      <c r="D74" s="320"/>
      <c r="E74" s="320"/>
      <c r="F74" s="320" t="s">
        <v>3052</v>
      </c>
      <c r="G74" s="321"/>
      <c r="H74" s="320" t="s">
        <v>175</v>
      </c>
      <c r="I74" s="320" t="s">
        <v>54</v>
      </c>
      <c r="J74" s="320" t="s">
        <v>3053</v>
      </c>
      <c r="K74" s="319"/>
    </row>
    <row r="75" spans="2:11" ht="17.25" customHeight="1">
      <c r="B75" s="318"/>
      <c r="C75" s="322" t="s">
        <v>3054</v>
      </c>
      <c r="D75" s="322"/>
      <c r="E75" s="322"/>
      <c r="F75" s="323" t="s">
        <v>3055</v>
      </c>
      <c r="G75" s="324"/>
      <c r="H75" s="322"/>
      <c r="I75" s="322"/>
      <c r="J75" s="322" t="s">
        <v>3056</v>
      </c>
      <c r="K75" s="319"/>
    </row>
    <row r="76" spans="2:11" ht="5.25" customHeight="1">
      <c r="B76" s="318"/>
      <c r="C76" s="325"/>
      <c r="D76" s="325"/>
      <c r="E76" s="325"/>
      <c r="F76" s="325"/>
      <c r="G76" s="326"/>
      <c r="H76" s="325"/>
      <c r="I76" s="325"/>
      <c r="J76" s="325"/>
      <c r="K76" s="319"/>
    </row>
    <row r="77" spans="2:11" ht="15" customHeight="1">
      <c r="B77" s="318"/>
      <c r="C77" s="308" t="s">
        <v>50</v>
      </c>
      <c r="D77" s="325"/>
      <c r="E77" s="325"/>
      <c r="F77" s="327" t="s">
        <v>3057</v>
      </c>
      <c r="G77" s="326"/>
      <c r="H77" s="308" t="s">
        <v>3058</v>
      </c>
      <c r="I77" s="308" t="s">
        <v>3059</v>
      </c>
      <c r="J77" s="308">
        <v>20</v>
      </c>
      <c r="K77" s="319"/>
    </row>
    <row r="78" spans="2:11" ht="15" customHeight="1">
      <c r="B78" s="318"/>
      <c r="C78" s="308" t="s">
        <v>3060</v>
      </c>
      <c r="D78" s="308"/>
      <c r="E78" s="308"/>
      <c r="F78" s="327" t="s">
        <v>3057</v>
      </c>
      <c r="G78" s="326"/>
      <c r="H78" s="308" t="s">
        <v>3061</v>
      </c>
      <c r="I78" s="308" t="s">
        <v>3059</v>
      </c>
      <c r="J78" s="308">
        <v>120</v>
      </c>
      <c r="K78" s="319"/>
    </row>
    <row r="79" spans="2:11" ht="15" customHeight="1">
      <c r="B79" s="328"/>
      <c r="C79" s="308" t="s">
        <v>3062</v>
      </c>
      <c r="D79" s="308"/>
      <c r="E79" s="308"/>
      <c r="F79" s="327" t="s">
        <v>3063</v>
      </c>
      <c r="G79" s="326"/>
      <c r="H79" s="308" t="s">
        <v>3064</v>
      </c>
      <c r="I79" s="308" t="s">
        <v>3059</v>
      </c>
      <c r="J79" s="308">
        <v>50</v>
      </c>
      <c r="K79" s="319"/>
    </row>
    <row r="80" spans="2:11" ht="15" customHeight="1">
      <c r="B80" s="328"/>
      <c r="C80" s="308" t="s">
        <v>3065</v>
      </c>
      <c r="D80" s="308"/>
      <c r="E80" s="308"/>
      <c r="F80" s="327" t="s">
        <v>3057</v>
      </c>
      <c r="G80" s="326"/>
      <c r="H80" s="308" t="s">
        <v>3066</v>
      </c>
      <c r="I80" s="308" t="s">
        <v>3067</v>
      </c>
      <c r="J80" s="308"/>
      <c r="K80" s="319"/>
    </row>
    <row r="81" spans="2:11" ht="15" customHeight="1">
      <c r="B81" s="328"/>
      <c r="C81" s="329" t="s">
        <v>3068</v>
      </c>
      <c r="D81" s="329"/>
      <c r="E81" s="329"/>
      <c r="F81" s="330" t="s">
        <v>3063</v>
      </c>
      <c r="G81" s="329"/>
      <c r="H81" s="329" t="s">
        <v>3069</v>
      </c>
      <c r="I81" s="329" t="s">
        <v>3059</v>
      </c>
      <c r="J81" s="329">
        <v>15</v>
      </c>
      <c r="K81" s="319"/>
    </row>
    <row r="82" spans="2:11" ht="15" customHeight="1">
      <c r="B82" s="328"/>
      <c r="C82" s="329" t="s">
        <v>3070</v>
      </c>
      <c r="D82" s="329"/>
      <c r="E82" s="329"/>
      <c r="F82" s="330" t="s">
        <v>3063</v>
      </c>
      <c r="G82" s="329"/>
      <c r="H82" s="329" t="s">
        <v>3071</v>
      </c>
      <c r="I82" s="329" t="s">
        <v>3059</v>
      </c>
      <c r="J82" s="329">
        <v>15</v>
      </c>
      <c r="K82" s="319"/>
    </row>
    <row r="83" spans="2:11" ht="15" customHeight="1">
      <c r="B83" s="328"/>
      <c r="C83" s="329" t="s">
        <v>3072</v>
      </c>
      <c r="D83" s="329"/>
      <c r="E83" s="329"/>
      <c r="F83" s="330" t="s">
        <v>3063</v>
      </c>
      <c r="G83" s="329"/>
      <c r="H83" s="329" t="s">
        <v>3073</v>
      </c>
      <c r="I83" s="329" t="s">
        <v>3059</v>
      </c>
      <c r="J83" s="329">
        <v>20</v>
      </c>
      <c r="K83" s="319"/>
    </row>
    <row r="84" spans="2:11" ht="15" customHeight="1">
      <c r="B84" s="328"/>
      <c r="C84" s="329" t="s">
        <v>3074</v>
      </c>
      <c r="D84" s="329"/>
      <c r="E84" s="329"/>
      <c r="F84" s="330" t="s">
        <v>3063</v>
      </c>
      <c r="G84" s="329"/>
      <c r="H84" s="329" t="s">
        <v>3075</v>
      </c>
      <c r="I84" s="329" t="s">
        <v>3059</v>
      </c>
      <c r="J84" s="329">
        <v>20</v>
      </c>
      <c r="K84" s="319"/>
    </row>
    <row r="85" spans="2:11" ht="15" customHeight="1">
      <c r="B85" s="328"/>
      <c r="C85" s="308" t="s">
        <v>3076</v>
      </c>
      <c r="D85" s="308"/>
      <c r="E85" s="308"/>
      <c r="F85" s="327" t="s">
        <v>3063</v>
      </c>
      <c r="G85" s="326"/>
      <c r="H85" s="308" t="s">
        <v>3077</v>
      </c>
      <c r="I85" s="308" t="s">
        <v>3059</v>
      </c>
      <c r="J85" s="308">
        <v>50</v>
      </c>
      <c r="K85" s="319"/>
    </row>
    <row r="86" spans="2:11" ht="15" customHeight="1">
      <c r="B86" s="328"/>
      <c r="C86" s="308" t="s">
        <v>3078</v>
      </c>
      <c r="D86" s="308"/>
      <c r="E86" s="308"/>
      <c r="F86" s="327" t="s">
        <v>3063</v>
      </c>
      <c r="G86" s="326"/>
      <c r="H86" s="308" t="s">
        <v>3079</v>
      </c>
      <c r="I86" s="308" t="s">
        <v>3059</v>
      </c>
      <c r="J86" s="308">
        <v>20</v>
      </c>
      <c r="K86" s="319"/>
    </row>
    <row r="87" spans="2:11" ht="15" customHeight="1">
      <c r="B87" s="328"/>
      <c r="C87" s="308" t="s">
        <v>3080</v>
      </c>
      <c r="D87" s="308"/>
      <c r="E87" s="308"/>
      <c r="F87" s="327" t="s">
        <v>3063</v>
      </c>
      <c r="G87" s="326"/>
      <c r="H87" s="308" t="s">
        <v>3081</v>
      </c>
      <c r="I87" s="308" t="s">
        <v>3059</v>
      </c>
      <c r="J87" s="308">
        <v>20</v>
      </c>
      <c r="K87" s="319"/>
    </row>
    <row r="88" spans="2:11" ht="15" customHeight="1">
      <c r="B88" s="328"/>
      <c r="C88" s="308" t="s">
        <v>3082</v>
      </c>
      <c r="D88" s="308"/>
      <c r="E88" s="308"/>
      <c r="F88" s="327" t="s">
        <v>3063</v>
      </c>
      <c r="G88" s="326"/>
      <c r="H88" s="308" t="s">
        <v>3083</v>
      </c>
      <c r="I88" s="308" t="s">
        <v>3059</v>
      </c>
      <c r="J88" s="308">
        <v>50</v>
      </c>
      <c r="K88" s="319"/>
    </row>
    <row r="89" spans="2:11" ht="15" customHeight="1">
      <c r="B89" s="328"/>
      <c r="C89" s="308" t="s">
        <v>3084</v>
      </c>
      <c r="D89" s="308"/>
      <c r="E89" s="308"/>
      <c r="F89" s="327" t="s">
        <v>3063</v>
      </c>
      <c r="G89" s="326"/>
      <c r="H89" s="308" t="s">
        <v>3084</v>
      </c>
      <c r="I89" s="308" t="s">
        <v>3059</v>
      </c>
      <c r="J89" s="308">
        <v>50</v>
      </c>
      <c r="K89" s="319"/>
    </row>
    <row r="90" spans="2:11" ht="15" customHeight="1">
      <c r="B90" s="328"/>
      <c r="C90" s="308" t="s">
        <v>180</v>
      </c>
      <c r="D90" s="308"/>
      <c r="E90" s="308"/>
      <c r="F90" s="327" t="s">
        <v>3063</v>
      </c>
      <c r="G90" s="326"/>
      <c r="H90" s="308" t="s">
        <v>3085</v>
      </c>
      <c r="I90" s="308" t="s">
        <v>3059</v>
      </c>
      <c r="J90" s="308">
        <v>255</v>
      </c>
      <c r="K90" s="319"/>
    </row>
    <row r="91" spans="2:11" ht="15" customHeight="1">
      <c r="B91" s="328"/>
      <c r="C91" s="308" t="s">
        <v>3086</v>
      </c>
      <c r="D91" s="308"/>
      <c r="E91" s="308"/>
      <c r="F91" s="327" t="s">
        <v>3057</v>
      </c>
      <c r="G91" s="326"/>
      <c r="H91" s="308" t="s">
        <v>3087</v>
      </c>
      <c r="I91" s="308" t="s">
        <v>3088</v>
      </c>
      <c r="J91" s="308"/>
      <c r="K91" s="319"/>
    </row>
    <row r="92" spans="2:11" ht="15" customHeight="1">
      <c r="B92" s="328"/>
      <c r="C92" s="308" t="s">
        <v>3089</v>
      </c>
      <c r="D92" s="308"/>
      <c r="E92" s="308"/>
      <c r="F92" s="327" t="s">
        <v>3057</v>
      </c>
      <c r="G92" s="326"/>
      <c r="H92" s="308" t="s">
        <v>3090</v>
      </c>
      <c r="I92" s="308" t="s">
        <v>3091</v>
      </c>
      <c r="J92" s="308"/>
      <c r="K92" s="319"/>
    </row>
    <row r="93" spans="2:11" ht="15" customHeight="1">
      <c r="B93" s="328"/>
      <c r="C93" s="308" t="s">
        <v>3092</v>
      </c>
      <c r="D93" s="308"/>
      <c r="E93" s="308"/>
      <c r="F93" s="327" t="s">
        <v>3057</v>
      </c>
      <c r="G93" s="326"/>
      <c r="H93" s="308" t="s">
        <v>3092</v>
      </c>
      <c r="I93" s="308" t="s">
        <v>3091</v>
      </c>
      <c r="J93" s="308"/>
      <c r="K93" s="319"/>
    </row>
    <row r="94" spans="2:11" ht="15" customHeight="1">
      <c r="B94" s="328"/>
      <c r="C94" s="308" t="s">
        <v>35</v>
      </c>
      <c r="D94" s="308"/>
      <c r="E94" s="308"/>
      <c r="F94" s="327" t="s">
        <v>3057</v>
      </c>
      <c r="G94" s="326"/>
      <c r="H94" s="308" t="s">
        <v>3093</v>
      </c>
      <c r="I94" s="308" t="s">
        <v>3091</v>
      </c>
      <c r="J94" s="308"/>
      <c r="K94" s="319"/>
    </row>
    <row r="95" spans="2:11" ht="15" customHeight="1">
      <c r="B95" s="328"/>
      <c r="C95" s="308" t="s">
        <v>45</v>
      </c>
      <c r="D95" s="308"/>
      <c r="E95" s="308"/>
      <c r="F95" s="327" t="s">
        <v>3057</v>
      </c>
      <c r="G95" s="326"/>
      <c r="H95" s="308" t="s">
        <v>3094</v>
      </c>
      <c r="I95" s="308" t="s">
        <v>3091</v>
      </c>
      <c r="J95" s="308"/>
      <c r="K95" s="319"/>
    </row>
    <row r="96" spans="2:11" ht="15" customHeight="1">
      <c r="B96" s="331"/>
      <c r="C96" s="332"/>
      <c r="D96" s="332"/>
      <c r="E96" s="332"/>
      <c r="F96" s="332"/>
      <c r="G96" s="332"/>
      <c r="H96" s="332"/>
      <c r="I96" s="332"/>
      <c r="J96" s="332"/>
      <c r="K96" s="333"/>
    </row>
    <row r="97" spans="2:11" ht="18.75" customHeight="1">
      <c r="B97" s="334"/>
      <c r="C97" s="335"/>
      <c r="D97" s="335"/>
      <c r="E97" s="335"/>
      <c r="F97" s="335"/>
      <c r="G97" s="335"/>
      <c r="H97" s="335"/>
      <c r="I97" s="335"/>
      <c r="J97" s="335"/>
      <c r="K97" s="334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430" t="s">
        <v>3095</v>
      </c>
      <c r="D100" s="430"/>
      <c r="E100" s="430"/>
      <c r="F100" s="430"/>
      <c r="G100" s="430"/>
      <c r="H100" s="430"/>
      <c r="I100" s="430"/>
      <c r="J100" s="430"/>
      <c r="K100" s="319"/>
    </row>
    <row r="101" spans="2:11" ht="17.25" customHeight="1">
      <c r="B101" s="318"/>
      <c r="C101" s="320" t="s">
        <v>3051</v>
      </c>
      <c r="D101" s="320"/>
      <c r="E101" s="320"/>
      <c r="F101" s="320" t="s">
        <v>3052</v>
      </c>
      <c r="G101" s="321"/>
      <c r="H101" s="320" t="s">
        <v>175</v>
      </c>
      <c r="I101" s="320" t="s">
        <v>54</v>
      </c>
      <c r="J101" s="320" t="s">
        <v>3053</v>
      </c>
      <c r="K101" s="319"/>
    </row>
    <row r="102" spans="2:11" ht="17.25" customHeight="1">
      <c r="B102" s="318"/>
      <c r="C102" s="322" t="s">
        <v>3054</v>
      </c>
      <c r="D102" s="322"/>
      <c r="E102" s="322"/>
      <c r="F102" s="323" t="s">
        <v>3055</v>
      </c>
      <c r="G102" s="324"/>
      <c r="H102" s="322"/>
      <c r="I102" s="322"/>
      <c r="J102" s="322" t="s">
        <v>3056</v>
      </c>
      <c r="K102" s="319"/>
    </row>
    <row r="103" spans="2:11" ht="5.25" customHeight="1">
      <c r="B103" s="318"/>
      <c r="C103" s="320"/>
      <c r="D103" s="320"/>
      <c r="E103" s="320"/>
      <c r="F103" s="320"/>
      <c r="G103" s="336"/>
      <c r="H103" s="320"/>
      <c r="I103" s="320"/>
      <c r="J103" s="320"/>
      <c r="K103" s="319"/>
    </row>
    <row r="104" spans="2:11" ht="15" customHeight="1">
      <c r="B104" s="318"/>
      <c r="C104" s="308" t="s">
        <v>50</v>
      </c>
      <c r="D104" s="325"/>
      <c r="E104" s="325"/>
      <c r="F104" s="327" t="s">
        <v>3057</v>
      </c>
      <c r="G104" s="336"/>
      <c r="H104" s="308" t="s">
        <v>3096</v>
      </c>
      <c r="I104" s="308" t="s">
        <v>3059</v>
      </c>
      <c r="J104" s="308">
        <v>20</v>
      </c>
      <c r="K104" s="319"/>
    </row>
    <row r="105" spans="2:11" ht="15" customHeight="1">
      <c r="B105" s="318"/>
      <c r="C105" s="308" t="s">
        <v>3060</v>
      </c>
      <c r="D105" s="308"/>
      <c r="E105" s="308"/>
      <c r="F105" s="327" t="s">
        <v>3057</v>
      </c>
      <c r="G105" s="308"/>
      <c r="H105" s="308" t="s">
        <v>3096</v>
      </c>
      <c r="I105" s="308" t="s">
        <v>3059</v>
      </c>
      <c r="J105" s="308">
        <v>120</v>
      </c>
      <c r="K105" s="319"/>
    </row>
    <row r="106" spans="2:11" ht="15" customHeight="1">
      <c r="B106" s="328"/>
      <c r="C106" s="308" t="s">
        <v>3062</v>
      </c>
      <c r="D106" s="308"/>
      <c r="E106" s="308"/>
      <c r="F106" s="327" t="s">
        <v>3063</v>
      </c>
      <c r="G106" s="308"/>
      <c r="H106" s="308" t="s">
        <v>3096</v>
      </c>
      <c r="I106" s="308" t="s">
        <v>3059</v>
      </c>
      <c r="J106" s="308">
        <v>50</v>
      </c>
      <c r="K106" s="319"/>
    </row>
    <row r="107" spans="2:11" ht="15" customHeight="1">
      <c r="B107" s="328"/>
      <c r="C107" s="308" t="s">
        <v>3065</v>
      </c>
      <c r="D107" s="308"/>
      <c r="E107" s="308"/>
      <c r="F107" s="327" t="s">
        <v>3057</v>
      </c>
      <c r="G107" s="308"/>
      <c r="H107" s="308" t="s">
        <v>3096</v>
      </c>
      <c r="I107" s="308" t="s">
        <v>3067</v>
      </c>
      <c r="J107" s="308"/>
      <c r="K107" s="319"/>
    </row>
    <row r="108" spans="2:11" ht="15" customHeight="1">
      <c r="B108" s="328"/>
      <c r="C108" s="308" t="s">
        <v>3076</v>
      </c>
      <c r="D108" s="308"/>
      <c r="E108" s="308"/>
      <c r="F108" s="327" t="s">
        <v>3063</v>
      </c>
      <c r="G108" s="308"/>
      <c r="H108" s="308" t="s">
        <v>3096</v>
      </c>
      <c r="I108" s="308" t="s">
        <v>3059</v>
      </c>
      <c r="J108" s="308">
        <v>50</v>
      </c>
      <c r="K108" s="319"/>
    </row>
    <row r="109" spans="2:11" ht="15" customHeight="1">
      <c r="B109" s="328"/>
      <c r="C109" s="308" t="s">
        <v>3084</v>
      </c>
      <c r="D109" s="308"/>
      <c r="E109" s="308"/>
      <c r="F109" s="327" t="s">
        <v>3063</v>
      </c>
      <c r="G109" s="308"/>
      <c r="H109" s="308" t="s">
        <v>3096</v>
      </c>
      <c r="I109" s="308" t="s">
        <v>3059</v>
      </c>
      <c r="J109" s="308">
        <v>50</v>
      </c>
      <c r="K109" s="319"/>
    </row>
    <row r="110" spans="2:11" ht="15" customHeight="1">
      <c r="B110" s="328"/>
      <c r="C110" s="308" t="s">
        <v>3082</v>
      </c>
      <c r="D110" s="308"/>
      <c r="E110" s="308"/>
      <c r="F110" s="327" t="s">
        <v>3063</v>
      </c>
      <c r="G110" s="308"/>
      <c r="H110" s="308" t="s">
        <v>3096</v>
      </c>
      <c r="I110" s="308" t="s">
        <v>3059</v>
      </c>
      <c r="J110" s="308">
        <v>50</v>
      </c>
      <c r="K110" s="319"/>
    </row>
    <row r="111" spans="2:11" ht="15" customHeight="1">
      <c r="B111" s="328"/>
      <c r="C111" s="308" t="s">
        <v>50</v>
      </c>
      <c r="D111" s="308"/>
      <c r="E111" s="308"/>
      <c r="F111" s="327" t="s">
        <v>3057</v>
      </c>
      <c r="G111" s="308"/>
      <c r="H111" s="308" t="s">
        <v>3097</v>
      </c>
      <c r="I111" s="308" t="s">
        <v>3059</v>
      </c>
      <c r="J111" s="308">
        <v>20</v>
      </c>
      <c r="K111" s="319"/>
    </row>
    <row r="112" spans="2:11" ht="15" customHeight="1">
      <c r="B112" s="328"/>
      <c r="C112" s="308" t="s">
        <v>3098</v>
      </c>
      <c r="D112" s="308"/>
      <c r="E112" s="308"/>
      <c r="F112" s="327" t="s">
        <v>3057</v>
      </c>
      <c r="G112" s="308"/>
      <c r="H112" s="308" t="s">
        <v>3099</v>
      </c>
      <c r="I112" s="308" t="s">
        <v>3059</v>
      </c>
      <c r="J112" s="308">
        <v>120</v>
      </c>
      <c r="K112" s="319"/>
    </row>
    <row r="113" spans="2:11" ht="15" customHeight="1">
      <c r="B113" s="328"/>
      <c r="C113" s="308" t="s">
        <v>35</v>
      </c>
      <c r="D113" s="308"/>
      <c r="E113" s="308"/>
      <c r="F113" s="327" t="s">
        <v>3057</v>
      </c>
      <c r="G113" s="308"/>
      <c r="H113" s="308" t="s">
        <v>3100</v>
      </c>
      <c r="I113" s="308" t="s">
        <v>3091</v>
      </c>
      <c r="J113" s="308"/>
      <c r="K113" s="319"/>
    </row>
    <row r="114" spans="2:11" ht="15" customHeight="1">
      <c r="B114" s="328"/>
      <c r="C114" s="308" t="s">
        <v>45</v>
      </c>
      <c r="D114" s="308"/>
      <c r="E114" s="308"/>
      <c r="F114" s="327" t="s">
        <v>3057</v>
      </c>
      <c r="G114" s="308"/>
      <c r="H114" s="308" t="s">
        <v>3101</v>
      </c>
      <c r="I114" s="308" t="s">
        <v>3091</v>
      </c>
      <c r="J114" s="308"/>
      <c r="K114" s="319"/>
    </row>
    <row r="115" spans="2:11" ht="15" customHeight="1">
      <c r="B115" s="328"/>
      <c r="C115" s="308" t="s">
        <v>54</v>
      </c>
      <c r="D115" s="308"/>
      <c r="E115" s="308"/>
      <c r="F115" s="327" t="s">
        <v>3057</v>
      </c>
      <c r="G115" s="308"/>
      <c r="H115" s="308" t="s">
        <v>3102</v>
      </c>
      <c r="I115" s="308" t="s">
        <v>3103</v>
      </c>
      <c r="J115" s="308"/>
      <c r="K115" s="319"/>
    </row>
    <row r="116" spans="2:11" ht="15" customHeight="1">
      <c r="B116" s="331"/>
      <c r="C116" s="337"/>
      <c r="D116" s="337"/>
      <c r="E116" s="337"/>
      <c r="F116" s="337"/>
      <c r="G116" s="337"/>
      <c r="H116" s="337"/>
      <c r="I116" s="337"/>
      <c r="J116" s="337"/>
      <c r="K116" s="333"/>
    </row>
    <row r="117" spans="2:11" ht="18.75" customHeight="1">
      <c r="B117" s="338"/>
      <c r="C117" s="304"/>
      <c r="D117" s="304"/>
      <c r="E117" s="304"/>
      <c r="F117" s="339"/>
      <c r="G117" s="304"/>
      <c r="H117" s="304"/>
      <c r="I117" s="304"/>
      <c r="J117" s="304"/>
      <c r="K117" s="338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0"/>
      <c r="C119" s="341"/>
      <c r="D119" s="341"/>
      <c r="E119" s="341"/>
      <c r="F119" s="341"/>
      <c r="G119" s="341"/>
      <c r="H119" s="341"/>
      <c r="I119" s="341"/>
      <c r="J119" s="341"/>
      <c r="K119" s="342"/>
    </row>
    <row r="120" spans="2:11" ht="45" customHeight="1">
      <c r="B120" s="343"/>
      <c r="C120" s="429" t="s">
        <v>3104</v>
      </c>
      <c r="D120" s="429"/>
      <c r="E120" s="429"/>
      <c r="F120" s="429"/>
      <c r="G120" s="429"/>
      <c r="H120" s="429"/>
      <c r="I120" s="429"/>
      <c r="J120" s="429"/>
      <c r="K120" s="344"/>
    </row>
    <row r="121" spans="2:11" ht="17.25" customHeight="1">
      <c r="B121" s="345"/>
      <c r="C121" s="320" t="s">
        <v>3051</v>
      </c>
      <c r="D121" s="320"/>
      <c r="E121" s="320"/>
      <c r="F121" s="320" t="s">
        <v>3052</v>
      </c>
      <c r="G121" s="321"/>
      <c r="H121" s="320" t="s">
        <v>175</v>
      </c>
      <c r="I121" s="320" t="s">
        <v>54</v>
      </c>
      <c r="J121" s="320" t="s">
        <v>3053</v>
      </c>
      <c r="K121" s="346"/>
    </row>
    <row r="122" spans="2:11" ht="17.25" customHeight="1">
      <c r="B122" s="345"/>
      <c r="C122" s="322" t="s">
        <v>3054</v>
      </c>
      <c r="D122" s="322"/>
      <c r="E122" s="322"/>
      <c r="F122" s="323" t="s">
        <v>3055</v>
      </c>
      <c r="G122" s="324"/>
      <c r="H122" s="322"/>
      <c r="I122" s="322"/>
      <c r="J122" s="322" t="s">
        <v>3056</v>
      </c>
      <c r="K122" s="346"/>
    </row>
    <row r="123" spans="2:11" ht="5.25" customHeight="1">
      <c r="B123" s="347"/>
      <c r="C123" s="325"/>
      <c r="D123" s="325"/>
      <c r="E123" s="325"/>
      <c r="F123" s="325"/>
      <c r="G123" s="308"/>
      <c r="H123" s="325"/>
      <c r="I123" s="325"/>
      <c r="J123" s="325"/>
      <c r="K123" s="348"/>
    </row>
    <row r="124" spans="2:11" ht="15" customHeight="1">
      <c r="B124" s="347"/>
      <c r="C124" s="308" t="s">
        <v>3060</v>
      </c>
      <c r="D124" s="325"/>
      <c r="E124" s="325"/>
      <c r="F124" s="327" t="s">
        <v>3057</v>
      </c>
      <c r="G124" s="308"/>
      <c r="H124" s="308" t="s">
        <v>3096</v>
      </c>
      <c r="I124" s="308" t="s">
        <v>3059</v>
      </c>
      <c r="J124" s="308">
        <v>120</v>
      </c>
      <c r="K124" s="349"/>
    </row>
    <row r="125" spans="2:11" ht="15" customHeight="1">
      <c r="B125" s="347"/>
      <c r="C125" s="308" t="s">
        <v>3105</v>
      </c>
      <c r="D125" s="308"/>
      <c r="E125" s="308"/>
      <c r="F125" s="327" t="s">
        <v>3057</v>
      </c>
      <c r="G125" s="308"/>
      <c r="H125" s="308" t="s">
        <v>3106</v>
      </c>
      <c r="I125" s="308" t="s">
        <v>3059</v>
      </c>
      <c r="J125" s="308" t="s">
        <v>3107</v>
      </c>
      <c r="K125" s="349"/>
    </row>
    <row r="126" spans="2:11" ht="15" customHeight="1">
      <c r="B126" s="347"/>
      <c r="C126" s="308" t="s">
        <v>79</v>
      </c>
      <c r="D126" s="308"/>
      <c r="E126" s="308"/>
      <c r="F126" s="327" t="s">
        <v>3057</v>
      </c>
      <c r="G126" s="308"/>
      <c r="H126" s="308" t="s">
        <v>3108</v>
      </c>
      <c r="I126" s="308" t="s">
        <v>3059</v>
      </c>
      <c r="J126" s="308" t="s">
        <v>3107</v>
      </c>
      <c r="K126" s="349"/>
    </row>
    <row r="127" spans="2:11" ht="15" customHeight="1">
      <c r="B127" s="347"/>
      <c r="C127" s="308" t="s">
        <v>3068</v>
      </c>
      <c r="D127" s="308"/>
      <c r="E127" s="308"/>
      <c r="F127" s="327" t="s">
        <v>3063</v>
      </c>
      <c r="G127" s="308"/>
      <c r="H127" s="308" t="s">
        <v>3069</v>
      </c>
      <c r="I127" s="308" t="s">
        <v>3059</v>
      </c>
      <c r="J127" s="308">
        <v>15</v>
      </c>
      <c r="K127" s="349"/>
    </row>
    <row r="128" spans="2:11" ht="15" customHeight="1">
      <c r="B128" s="347"/>
      <c r="C128" s="329" t="s">
        <v>3070</v>
      </c>
      <c r="D128" s="329"/>
      <c r="E128" s="329"/>
      <c r="F128" s="330" t="s">
        <v>3063</v>
      </c>
      <c r="G128" s="329"/>
      <c r="H128" s="329" t="s">
        <v>3071</v>
      </c>
      <c r="I128" s="329" t="s">
        <v>3059</v>
      </c>
      <c r="J128" s="329">
        <v>15</v>
      </c>
      <c r="K128" s="349"/>
    </row>
    <row r="129" spans="2:11" ht="15" customHeight="1">
      <c r="B129" s="347"/>
      <c r="C129" s="329" t="s">
        <v>3072</v>
      </c>
      <c r="D129" s="329"/>
      <c r="E129" s="329"/>
      <c r="F129" s="330" t="s">
        <v>3063</v>
      </c>
      <c r="G129" s="329"/>
      <c r="H129" s="329" t="s">
        <v>3073</v>
      </c>
      <c r="I129" s="329" t="s">
        <v>3059</v>
      </c>
      <c r="J129" s="329">
        <v>20</v>
      </c>
      <c r="K129" s="349"/>
    </row>
    <row r="130" spans="2:11" ht="15" customHeight="1">
      <c r="B130" s="347"/>
      <c r="C130" s="329" t="s">
        <v>3074</v>
      </c>
      <c r="D130" s="329"/>
      <c r="E130" s="329"/>
      <c r="F130" s="330" t="s">
        <v>3063</v>
      </c>
      <c r="G130" s="329"/>
      <c r="H130" s="329" t="s">
        <v>3075</v>
      </c>
      <c r="I130" s="329" t="s">
        <v>3059</v>
      </c>
      <c r="J130" s="329">
        <v>20</v>
      </c>
      <c r="K130" s="349"/>
    </row>
    <row r="131" spans="2:11" ht="15" customHeight="1">
      <c r="B131" s="347"/>
      <c r="C131" s="308" t="s">
        <v>3062</v>
      </c>
      <c r="D131" s="308"/>
      <c r="E131" s="308"/>
      <c r="F131" s="327" t="s">
        <v>3063</v>
      </c>
      <c r="G131" s="308"/>
      <c r="H131" s="308" t="s">
        <v>3096</v>
      </c>
      <c r="I131" s="308" t="s">
        <v>3059</v>
      </c>
      <c r="J131" s="308">
        <v>50</v>
      </c>
      <c r="K131" s="349"/>
    </row>
    <row r="132" spans="2:11" ht="15" customHeight="1">
      <c r="B132" s="347"/>
      <c r="C132" s="308" t="s">
        <v>3076</v>
      </c>
      <c r="D132" s="308"/>
      <c r="E132" s="308"/>
      <c r="F132" s="327" t="s">
        <v>3063</v>
      </c>
      <c r="G132" s="308"/>
      <c r="H132" s="308" t="s">
        <v>3096</v>
      </c>
      <c r="I132" s="308" t="s">
        <v>3059</v>
      </c>
      <c r="J132" s="308">
        <v>50</v>
      </c>
      <c r="K132" s="349"/>
    </row>
    <row r="133" spans="2:11" ht="15" customHeight="1">
      <c r="B133" s="347"/>
      <c r="C133" s="308" t="s">
        <v>3082</v>
      </c>
      <c r="D133" s="308"/>
      <c r="E133" s="308"/>
      <c r="F133" s="327" t="s">
        <v>3063</v>
      </c>
      <c r="G133" s="308"/>
      <c r="H133" s="308" t="s">
        <v>3096</v>
      </c>
      <c r="I133" s="308" t="s">
        <v>3059</v>
      </c>
      <c r="J133" s="308">
        <v>50</v>
      </c>
      <c r="K133" s="349"/>
    </row>
    <row r="134" spans="2:11" ht="15" customHeight="1">
      <c r="B134" s="347"/>
      <c r="C134" s="308" t="s">
        <v>3084</v>
      </c>
      <c r="D134" s="308"/>
      <c r="E134" s="308"/>
      <c r="F134" s="327" t="s">
        <v>3063</v>
      </c>
      <c r="G134" s="308"/>
      <c r="H134" s="308" t="s">
        <v>3096</v>
      </c>
      <c r="I134" s="308" t="s">
        <v>3059</v>
      </c>
      <c r="J134" s="308">
        <v>50</v>
      </c>
      <c r="K134" s="349"/>
    </row>
    <row r="135" spans="2:11" ht="15" customHeight="1">
      <c r="B135" s="347"/>
      <c r="C135" s="308" t="s">
        <v>180</v>
      </c>
      <c r="D135" s="308"/>
      <c r="E135" s="308"/>
      <c r="F135" s="327" t="s">
        <v>3063</v>
      </c>
      <c r="G135" s="308"/>
      <c r="H135" s="308" t="s">
        <v>3109</v>
      </c>
      <c r="I135" s="308" t="s">
        <v>3059</v>
      </c>
      <c r="J135" s="308">
        <v>255</v>
      </c>
      <c r="K135" s="349"/>
    </row>
    <row r="136" spans="2:11" ht="15" customHeight="1">
      <c r="B136" s="347"/>
      <c r="C136" s="308" t="s">
        <v>3086</v>
      </c>
      <c r="D136" s="308"/>
      <c r="E136" s="308"/>
      <c r="F136" s="327" t="s">
        <v>3057</v>
      </c>
      <c r="G136" s="308"/>
      <c r="H136" s="308" t="s">
        <v>3110</v>
      </c>
      <c r="I136" s="308" t="s">
        <v>3088</v>
      </c>
      <c r="J136" s="308"/>
      <c r="K136" s="349"/>
    </row>
    <row r="137" spans="2:11" ht="15" customHeight="1">
      <c r="B137" s="347"/>
      <c r="C137" s="308" t="s">
        <v>3089</v>
      </c>
      <c r="D137" s="308"/>
      <c r="E137" s="308"/>
      <c r="F137" s="327" t="s">
        <v>3057</v>
      </c>
      <c r="G137" s="308"/>
      <c r="H137" s="308" t="s">
        <v>3111</v>
      </c>
      <c r="I137" s="308" t="s">
        <v>3091</v>
      </c>
      <c r="J137" s="308"/>
      <c r="K137" s="349"/>
    </row>
    <row r="138" spans="2:11" ht="15" customHeight="1">
      <c r="B138" s="347"/>
      <c r="C138" s="308" t="s">
        <v>3092</v>
      </c>
      <c r="D138" s="308"/>
      <c r="E138" s="308"/>
      <c r="F138" s="327" t="s">
        <v>3057</v>
      </c>
      <c r="G138" s="308"/>
      <c r="H138" s="308" t="s">
        <v>3092</v>
      </c>
      <c r="I138" s="308" t="s">
        <v>3091</v>
      </c>
      <c r="J138" s="308"/>
      <c r="K138" s="349"/>
    </row>
    <row r="139" spans="2:11" ht="15" customHeight="1">
      <c r="B139" s="347"/>
      <c r="C139" s="308" t="s">
        <v>35</v>
      </c>
      <c r="D139" s="308"/>
      <c r="E139" s="308"/>
      <c r="F139" s="327" t="s">
        <v>3057</v>
      </c>
      <c r="G139" s="308"/>
      <c r="H139" s="308" t="s">
        <v>3112</v>
      </c>
      <c r="I139" s="308" t="s">
        <v>3091</v>
      </c>
      <c r="J139" s="308"/>
      <c r="K139" s="349"/>
    </row>
    <row r="140" spans="2:11" ht="15" customHeight="1">
      <c r="B140" s="347"/>
      <c r="C140" s="308" t="s">
        <v>3113</v>
      </c>
      <c r="D140" s="308"/>
      <c r="E140" s="308"/>
      <c r="F140" s="327" t="s">
        <v>3057</v>
      </c>
      <c r="G140" s="308"/>
      <c r="H140" s="308" t="s">
        <v>3114</v>
      </c>
      <c r="I140" s="308" t="s">
        <v>3091</v>
      </c>
      <c r="J140" s="308"/>
      <c r="K140" s="349"/>
    </row>
    <row r="141" spans="2:11" ht="15" customHeight="1">
      <c r="B141" s="350"/>
      <c r="C141" s="351"/>
      <c r="D141" s="351"/>
      <c r="E141" s="351"/>
      <c r="F141" s="351"/>
      <c r="G141" s="351"/>
      <c r="H141" s="351"/>
      <c r="I141" s="351"/>
      <c r="J141" s="351"/>
      <c r="K141" s="352"/>
    </row>
    <row r="142" spans="2:11" ht="18.75" customHeight="1">
      <c r="B142" s="304"/>
      <c r="C142" s="304"/>
      <c r="D142" s="304"/>
      <c r="E142" s="304"/>
      <c r="F142" s="339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430" t="s">
        <v>3115</v>
      </c>
      <c r="D145" s="430"/>
      <c r="E145" s="430"/>
      <c r="F145" s="430"/>
      <c r="G145" s="430"/>
      <c r="H145" s="430"/>
      <c r="I145" s="430"/>
      <c r="J145" s="430"/>
      <c r="K145" s="319"/>
    </row>
    <row r="146" spans="2:11" ht="17.25" customHeight="1">
      <c r="B146" s="318"/>
      <c r="C146" s="320" t="s">
        <v>3051</v>
      </c>
      <c r="D146" s="320"/>
      <c r="E146" s="320"/>
      <c r="F146" s="320" t="s">
        <v>3052</v>
      </c>
      <c r="G146" s="321"/>
      <c r="H146" s="320" t="s">
        <v>175</v>
      </c>
      <c r="I146" s="320" t="s">
        <v>54</v>
      </c>
      <c r="J146" s="320" t="s">
        <v>3053</v>
      </c>
      <c r="K146" s="319"/>
    </row>
    <row r="147" spans="2:11" ht="17.25" customHeight="1">
      <c r="B147" s="318"/>
      <c r="C147" s="322" t="s">
        <v>3054</v>
      </c>
      <c r="D147" s="322"/>
      <c r="E147" s="322"/>
      <c r="F147" s="323" t="s">
        <v>3055</v>
      </c>
      <c r="G147" s="324"/>
      <c r="H147" s="322"/>
      <c r="I147" s="322"/>
      <c r="J147" s="322" t="s">
        <v>3056</v>
      </c>
      <c r="K147" s="319"/>
    </row>
    <row r="148" spans="2:11" ht="5.25" customHeight="1">
      <c r="B148" s="328"/>
      <c r="C148" s="325"/>
      <c r="D148" s="325"/>
      <c r="E148" s="325"/>
      <c r="F148" s="325"/>
      <c r="G148" s="326"/>
      <c r="H148" s="325"/>
      <c r="I148" s="325"/>
      <c r="J148" s="325"/>
      <c r="K148" s="349"/>
    </row>
    <row r="149" spans="2:11" ht="15" customHeight="1">
      <c r="B149" s="328"/>
      <c r="C149" s="353" t="s">
        <v>3060</v>
      </c>
      <c r="D149" s="308"/>
      <c r="E149" s="308"/>
      <c r="F149" s="354" t="s">
        <v>3057</v>
      </c>
      <c r="G149" s="308"/>
      <c r="H149" s="353" t="s">
        <v>3096</v>
      </c>
      <c r="I149" s="353" t="s">
        <v>3059</v>
      </c>
      <c r="J149" s="353">
        <v>120</v>
      </c>
      <c r="K149" s="349"/>
    </row>
    <row r="150" spans="2:11" ht="15" customHeight="1">
      <c r="B150" s="328"/>
      <c r="C150" s="353" t="s">
        <v>3105</v>
      </c>
      <c r="D150" s="308"/>
      <c r="E150" s="308"/>
      <c r="F150" s="354" t="s">
        <v>3057</v>
      </c>
      <c r="G150" s="308"/>
      <c r="H150" s="353" t="s">
        <v>3116</v>
      </c>
      <c r="I150" s="353" t="s">
        <v>3059</v>
      </c>
      <c r="J150" s="353" t="s">
        <v>3107</v>
      </c>
      <c r="K150" s="349"/>
    </row>
    <row r="151" spans="2:11" ht="15" customHeight="1">
      <c r="B151" s="328"/>
      <c r="C151" s="353" t="s">
        <v>79</v>
      </c>
      <c r="D151" s="308"/>
      <c r="E151" s="308"/>
      <c r="F151" s="354" t="s">
        <v>3057</v>
      </c>
      <c r="G151" s="308"/>
      <c r="H151" s="353" t="s">
        <v>3117</v>
      </c>
      <c r="I151" s="353" t="s">
        <v>3059</v>
      </c>
      <c r="J151" s="353" t="s">
        <v>3107</v>
      </c>
      <c r="K151" s="349"/>
    </row>
    <row r="152" spans="2:11" ht="15" customHeight="1">
      <c r="B152" s="328"/>
      <c r="C152" s="353" t="s">
        <v>3062</v>
      </c>
      <c r="D152" s="308"/>
      <c r="E152" s="308"/>
      <c r="F152" s="354" t="s">
        <v>3063</v>
      </c>
      <c r="G152" s="308"/>
      <c r="H152" s="353" t="s">
        <v>3096</v>
      </c>
      <c r="I152" s="353" t="s">
        <v>3059</v>
      </c>
      <c r="J152" s="353">
        <v>50</v>
      </c>
      <c r="K152" s="349"/>
    </row>
    <row r="153" spans="2:11" ht="15" customHeight="1">
      <c r="B153" s="328"/>
      <c r="C153" s="353" t="s">
        <v>3065</v>
      </c>
      <c r="D153" s="308"/>
      <c r="E153" s="308"/>
      <c r="F153" s="354" t="s">
        <v>3057</v>
      </c>
      <c r="G153" s="308"/>
      <c r="H153" s="353" t="s">
        <v>3096</v>
      </c>
      <c r="I153" s="353" t="s">
        <v>3067</v>
      </c>
      <c r="J153" s="353"/>
      <c r="K153" s="349"/>
    </row>
    <row r="154" spans="2:11" ht="15" customHeight="1">
      <c r="B154" s="328"/>
      <c r="C154" s="353" t="s">
        <v>3076</v>
      </c>
      <c r="D154" s="308"/>
      <c r="E154" s="308"/>
      <c r="F154" s="354" t="s">
        <v>3063</v>
      </c>
      <c r="G154" s="308"/>
      <c r="H154" s="353" t="s">
        <v>3096</v>
      </c>
      <c r="I154" s="353" t="s">
        <v>3059</v>
      </c>
      <c r="J154" s="353">
        <v>50</v>
      </c>
      <c r="K154" s="349"/>
    </row>
    <row r="155" spans="2:11" ht="15" customHeight="1">
      <c r="B155" s="328"/>
      <c r="C155" s="353" t="s">
        <v>3084</v>
      </c>
      <c r="D155" s="308"/>
      <c r="E155" s="308"/>
      <c r="F155" s="354" t="s">
        <v>3063</v>
      </c>
      <c r="G155" s="308"/>
      <c r="H155" s="353" t="s">
        <v>3096</v>
      </c>
      <c r="I155" s="353" t="s">
        <v>3059</v>
      </c>
      <c r="J155" s="353">
        <v>50</v>
      </c>
      <c r="K155" s="349"/>
    </row>
    <row r="156" spans="2:11" ht="15" customHeight="1">
      <c r="B156" s="328"/>
      <c r="C156" s="353" t="s">
        <v>3082</v>
      </c>
      <c r="D156" s="308"/>
      <c r="E156" s="308"/>
      <c r="F156" s="354" t="s">
        <v>3063</v>
      </c>
      <c r="G156" s="308"/>
      <c r="H156" s="353" t="s">
        <v>3096</v>
      </c>
      <c r="I156" s="353" t="s">
        <v>3059</v>
      </c>
      <c r="J156" s="353">
        <v>50</v>
      </c>
      <c r="K156" s="349"/>
    </row>
    <row r="157" spans="2:11" ht="15" customHeight="1">
      <c r="B157" s="328"/>
      <c r="C157" s="353" t="s">
        <v>158</v>
      </c>
      <c r="D157" s="308"/>
      <c r="E157" s="308"/>
      <c r="F157" s="354" t="s">
        <v>3057</v>
      </c>
      <c r="G157" s="308"/>
      <c r="H157" s="353" t="s">
        <v>3118</v>
      </c>
      <c r="I157" s="353" t="s">
        <v>3059</v>
      </c>
      <c r="J157" s="353" t="s">
        <v>3119</v>
      </c>
      <c r="K157" s="349"/>
    </row>
    <row r="158" spans="2:11" ht="15" customHeight="1">
      <c r="B158" s="328"/>
      <c r="C158" s="353" t="s">
        <v>3120</v>
      </c>
      <c r="D158" s="308"/>
      <c r="E158" s="308"/>
      <c r="F158" s="354" t="s">
        <v>3057</v>
      </c>
      <c r="G158" s="308"/>
      <c r="H158" s="353" t="s">
        <v>3121</v>
      </c>
      <c r="I158" s="353" t="s">
        <v>3091</v>
      </c>
      <c r="J158" s="353"/>
      <c r="K158" s="349"/>
    </row>
    <row r="159" spans="2:11" ht="15" customHeight="1">
      <c r="B159" s="355"/>
      <c r="C159" s="337"/>
      <c r="D159" s="337"/>
      <c r="E159" s="337"/>
      <c r="F159" s="337"/>
      <c r="G159" s="337"/>
      <c r="H159" s="337"/>
      <c r="I159" s="337"/>
      <c r="J159" s="337"/>
      <c r="K159" s="356"/>
    </row>
    <row r="160" spans="2:11" ht="18.75" customHeight="1">
      <c r="B160" s="304"/>
      <c r="C160" s="308"/>
      <c r="D160" s="308"/>
      <c r="E160" s="308"/>
      <c r="F160" s="327"/>
      <c r="G160" s="308"/>
      <c r="H160" s="308"/>
      <c r="I160" s="308"/>
      <c r="J160" s="308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6"/>
      <c r="C162" s="297"/>
      <c r="D162" s="297"/>
      <c r="E162" s="297"/>
      <c r="F162" s="297"/>
      <c r="G162" s="297"/>
      <c r="H162" s="297"/>
      <c r="I162" s="297"/>
      <c r="J162" s="297"/>
      <c r="K162" s="298"/>
    </row>
    <row r="163" spans="2:11" ht="45" customHeight="1">
      <c r="B163" s="299"/>
      <c r="C163" s="429" t="s">
        <v>3122</v>
      </c>
      <c r="D163" s="429"/>
      <c r="E163" s="429"/>
      <c r="F163" s="429"/>
      <c r="G163" s="429"/>
      <c r="H163" s="429"/>
      <c r="I163" s="429"/>
      <c r="J163" s="429"/>
      <c r="K163" s="300"/>
    </row>
    <row r="164" spans="2:11" ht="17.25" customHeight="1">
      <c r="B164" s="299"/>
      <c r="C164" s="320" t="s">
        <v>3051</v>
      </c>
      <c r="D164" s="320"/>
      <c r="E164" s="320"/>
      <c r="F164" s="320" t="s">
        <v>3052</v>
      </c>
      <c r="G164" s="357"/>
      <c r="H164" s="358" t="s">
        <v>175</v>
      </c>
      <c r="I164" s="358" t="s">
        <v>54</v>
      </c>
      <c r="J164" s="320" t="s">
        <v>3053</v>
      </c>
      <c r="K164" s="300"/>
    </row>
    <row r="165" spans="2:11" ht="17.25" customHeight="1">
      <c r="B165" s="301"/>
      <c r="C165" s="322" t="s">
        <v>3054</v>
      </c>
      <c r="D165" s="322"/>
      <c r="E165" s="322"/>
      <c r="F165" s="323" t="s">
        <v>3055</v>
      </c>
      <c r="G165" s="359"/>
      <c r="H165" s="360"/>
      <c r="I165" s="360"/>
      <c r="J165" s="322" t="s">
        <v>3056</v>
      </c>
      <c r="K165" s="302"/>
    </row>
    <row r="166" spans="2:11" ht="5.25" customHeight="1">
      <c r="B166" s="328"/>
      <c r="C166" s="325"/>
      <c r="D166" s="325"/>
      <c r="E166" s="325"/>
      <c r="F166" s="325"/>
      <c r="G166" s="326"/>
      <c r="H166" s="325"/>
      <c r="I166" s="325"/>
      <c r="J166" s="325"/>
      <c r="K166" s="349"/>
    </row>
    <row r="167" spans="2:11" ht="15" customHeight="1">
      <c r="B167" s="328"/>
      <c r="C167" s="308" t="s">
        <v>3060</v>
      </c>
      <c r="D167" s="308"/>
      <c r="E167" s="308"/>
      <c r="F167" s="327" t="s">
        <v>3057</v>
      </c>
      <c r="G167" s="308"/>
      <c r="H167" s="308" t="s">
        <v>3096</v>
      </c>
      <c r="I167" s="308" t="s">
        <v>3059</v>
      </c>
      <c r="J167" s="308">
        <v>120</v>
      </c>
      <c r="K167" s="349"/>
    </row>
    <row r="168" spans="2:11" ht="15" customHeight="1">
      <c r="B168" s="328"/>
      <c r="C168" s="308" t="s">
        <v>3105</v>
      </c>
      <c r="D168" s="308"/>
      <c r="E168" s="308"/>
      <c r="F168" s="327" t="s">
        <v>3057</v>
      </c>
      <c r="G168" s="308"/>
      <c r="H168" s="308" t="s">
        <v>3106</v>
      </c>
      <c r="I168" s="308" t="s">
        <v>3059</v>
      </c>
      <c r="J168" s="308" t="s">
        <v>3107</v>
      </c>
      <c r="K168" s="349"/>
    </row>
    <row r="169" spans="2:11" ht="15" customHeight="1">
      <c r="B169" s="328"/>
      <c r="C169" s="308" t="s">
        <v>79</v>
      </c>
      <c r="D169" s="308"/>
      <c r="E169" s="308"/>
      <c r="F169" s="327" t="s">
        <v>3057</v>
      </c>
      <c r="G169" s="308"/>
      <c r="H169" s="308" t="s">
        <v>3123</v>
      </c>
      <c r="I169" s="308" t="s">
        <v>3059</v>
      </c>
      <c r="J169" s="308" t="s">
        <v>3107</v>
      </c>
      <c r="K169" s="349"/>
    </row>
    <row r="170" spans="2:11" ht="15" customHeight="1">
      <c r="B170" s="328"/>
      <c r="C170" s="308" t="s">
        <v>3062</v>
      </c>
      <c r="D170" s="308"/>
      <c r="E170" s="308"/>
      <c r="F170" s="327" t="s">
        <v>3063</v>
      </c>
      <c r="G170" s="308"/>
      <c r="H170" s="308" t="s">
        <v>3123</v>
      </c>
      <c r="I170" s="308" t="s">
        <v>3059</v>
      </c>
      <c r="J170" s="308">
        <v>50</v>
      </c>
      <c r="K170" s="349"/>
    </row>
    <row r="171" spans="2:11" ht="15" customHeight="1">
      <c r="B171" s="328"/>
      <c r="C171" s="308" t="s">
        <v>3065</v>
      </c>
      <c r="D171" s="308"/>
      <c r="E171" s="308"/>
      <c r="F171" s="327" t="s">
        <v>3057</v>
      </c>
      <c r="G171" s="308"/>
      <c r="H171" s="308" t="s">
        <v>3123</v>
      </c>
      <c r="I171" s="308" t="s">
        <v>3067</v>
      </c>
      <c r="J171" s="308"/>
      <c r="K171" s="349"/>
    </row>
    <row r="172" spans="2:11" ht="15" customHeight="1">
      <c r="B172" s="328"/>
      <c r="C172" s="308" t="s">
        <v>3076</v>
      </c>
      <c r="D172" s="308"/>
      <c r="E172" s="308"/>
      <c r="F172" s="327" t="s">
        <v>3063</v>
      </c>
      <c r="G172" s="308"/>
      <c r="H172" s="308" t="s">
        <v>3123</v>
      </c>
      <c r="I172" s="308" t="s">
        <v>3059</v>
      </c>
      <c r="J172" s="308">
        <v>50</v>
      </c>
      <c r="K172" s="349"/>
    </row>
    <row r="173" spans="2:11" ht="15" customHeight="1">
      <c r="B173" s="328"/>
      <c r="C173" s="308" t="s">
        <v>3084</v>
      </c>
      <c r="D173" s="308"/>
      <c r="E173" s="308"/>
      <c r="F173" s="327" t="s">
        <v>3063</v>
      </c>
      <c r="G173" s="308"/>
      <c r="H173" s="308" t="s">
        <v>3123</v>
      </c>
      <c r="I173" s="308" t="s">
        <v>3059</v>
      </c>
      <c r="J173" s="308">
        <v>50</v>
      </c>
      <c r="K173" s="349"/>
    </row>
    <row r="174" spans="2:11" ht="15" customHeight="1">
      <c r="B174" s="328"/>
      <c r="C174" s="308" t="s">
        <v>3082</v>
      </c>
      <c r="D174" s="308"/>
      <c r="E174" s="308"/>
      <c r="F174" s="327" t="s">
        <v>3063</v>
      </c>
      <c r="G174" s="308"/>
      <c r="H174" s="308" t="s">
        <v>3123</v>
      </c>
      <c r="I174" s="308" t="s">
        <v>3059</v>
      </c>
      <c r="J174" s="308">
        <v>50</v>
      </c>
      <c r="K174" s="349"/>
    </row>
    <row r="175" spans="2:11" ht="15" customHeight="1">
      <c r="B175" s="328"/>
      <c r="C175" s="308" t="s">
        <v>174</v>
      </c>
      <c r="D175" s="308"/>
      <c r="E175" s="308"/>
      <c r="F175" s="327" t="s">
        <v>3057</v>
      </c>
      <c r="G175" s="308"/>
      <c r="H175" s="308" t="s">
        <v>3124</v>
      </c>
      <c r="I175" s="308" t="s">
        <v>3125</v>
      </c>
      <c r="J175" s="308"/>
      <c r="K175" s="349"/>
    </row>
    <row r="176" spans="2:11" ht="15" customHeight="1">
      <c r="B176" s="328"/>
      <c r="C176" s="308" t="s">
        <v>54</v>
      </c>
      <c r="D176" s="308"/>
      <c r="E176" s="308"/>
      <c r="F176" s="327" t="s">
        <v>3057</v>
      </c>
      <c r="G176" s="308"/>
      <c r="H176" s="308" t="s">
        <v>3126</v>
      </c>
      <c r="I176" s="308" t="s">
        <v>3127</v>
      </c>
      <c r="J176" s="308">
        <v>1</v>
      </c>
      <c r="K176" s="349"/>
    </row>
    <row r="177" spans="2:11" ht="15" customHeight="1">
      <c r="B177" s="328"/>
      <c r="C177" s="308" t="s">
        <v>50</v>
      </c>
      <c r="D177" s="308"/>
      <c r="E177" s="308"/>
      <c r="F177" s="327" t="s">
        <v>3057</v>
      </c>
      <c r="G177" s="308"/>
      <c r="H177" s="308" t="s">
        <v>3128</v>
      </c>
      <c r="I177" s="308" t="s">
        <v>3059</v>
      </c>
      <c r="J177" s="308">
        <v>20</v>
      </c>
      <c r="K177" s="349"/>
    </row>
    <row r="178" spans="2:11" ht="15" customHeight="1">
      <c r="B178" s="328"/>
      <c r="C178" s="308" t="s">
        <v>175</v>
      </c>
      <c r="D178" s="308"/>
      <c r="E178" s="308"/>
      <c r="F178" s="327" t="s">
        <v>3057</v>
      </c>
      <c r="G178" s="308"/>
      <c r="H178" s="308" t="s">
        <v>3129</v>
      </c>
      <c r="I178" s="308" t="s">
        <v>3059</v>
      </c>
      <c r="J178" s="308">
        <v>255</v>
      </c>
      <c r="K178" s="349"/>
    </row>
    <row r="179" spans="2:11" ht="15" customHeight="1">
      <c r="B179" s="328"/>
      <c r="C179" s="308" t="s">
        <v>176</v>
      </c>
      <c r="D179" s="308"/>
      <c r="E179" s="308"/>
      <c r="F179" s="327" t="s">
        <v>3057</v>
      </c>
      <c r="G179" s="308"/>
      <c r="H179" s="308" t="s">
        <v>3022</v>
      </c>
      <c r="I179" s="308" t="s">
        <v>3059</v>
      </c>
      <c r="J179" s="308">
        <v>10</v>
      </c>
      <c r="K179" s="349"/>
    </row>
    <row r="180" spans="2:11" ht="15" customHeight="1">
      <c r="B180" s="328"/>
      <c r="C180" s="308" t="s">
        <v>177</v>
      </c>
      <c r="D180" s="308"/>
      <c r="E180" s="308"/>
      <c r="F180" s="327" t="s">
        <v>3057</v>
      </c>
      <c r="G180" s="308"/>
      <c r="H180" s="308" t="s">
        <v>3130</v>
      </c>
      <c r="I180" s="308" t="s">
        <v>3091</v>
      </c>
      <c r="J180" s="308"/>
      <c r="K180" s="349"/>
    </row>
    <row r="181" spans="2:11" ht="15" customHeight="1">
      <c r="B181" s="328"/>
      <c r="C181" s="308" t="s">
        <v>3131</v>
      </c>
      <c r="D181" s="308"/>
      <c r="E181" s="308"/>
      <c r="F181" s="327" t="s">
        <v>3057</v>
      </c>
      <c r="G181" s="308"/>
      <c r="H181" s="308" t="s">
        <v>3132</v>
      </c>
      <c r="I181" s="308" t="s">
        <v>3091</v>
      </c>
      <c r="J181" s="308"/>
      <c r="K181" s="349"/>
    </row>
    <row r="182" spans="2:11" ht="15" customHeight="1">
      <c r="B182" s="328"/>
      <c r="C182" s="308" t="s">
        <v>3120</v>
      </c>
      <c r="D182" s="308"/>
      <c r="E182" s="308"/>
      <c r="F182" s="327" t="s">
        <v>3057</v>
      </c>
      <c r="G182" s="308"/>
      <c r="H182" s="308" t="s">
        <v>3133</v>
      </c>
      <c r="I182" s="308" t="s">
        <v>3091</v>
      </c>
      <c r="J182" s="308"/>
      <c r="K182" s="349"/>
    </row>
    <row r="183" spans="2:11" ht="15" customHeight="1">
      <c r="B183" s="328"/>
      <c r="C183" s="308" t="s">
        <v>179</v>
      </c>
      <c r="D183" s="308"/>
      <c r="E183" s="308"/>
      <c r="F183" s="327" t="s">
        <v>3063</v>
      </c>
      <c r="G183" s="308"/>
      <c r="H183" s="308" t="s">
        <v>3134</v>
      </c>
      <c r="I183" s="308" t="s">
        <v>3059</v>
      </c>
      <c r="J183" s="308">
        <v>50</v>
      </c>
      <c r="K183" s="349"/>
    </row>
    <row r="184" spans="2:11" ht="15" customHeight="1">
      <c r="B184" s="328"/>
      <c r="C184" s="308" t="s">
        <v>3135</v>
      </c>
      <c r="D184" s="308"/>
      <c r="E184" s="308"/>
      <c r="F184" s="327" t="s">
        <v>3063</v>
      </c>
      <c r="G184" s="308"/>
      <c r="H184" s="308" t="s">
        <v>3136</v>
      </c>
      <c r="I184" s="308" t="s">
        <v>3137</v>
      </c>
      <c r="J184" s="308"/>
      <c r="K184" s="349"/>
    </row>
    <row r="185" spans="2:11" ht="15" customHeight="1">
      <c r="B185" s="328"/>
      <c r="C185" s="308" t="s">
        <v>3138</v>
      </c>
      <c r="D185" s="308"/>
      <c r="E185" s="308"/>
      <c r="F185" s="327" t="s">
        <v>3063</v>
      </c>
      <c r="G185" s="308"/>
      <c r="H185" s="308" t="s">
        <v>3139</v>
      </c>
      <c r="I185" s="308" t="s">
        <v>3137</v>
      </c>
      <c r="J185" s="308"/>
      <c r="K185" s="349"/>
    </row>
    <row r="186" spans="2:11" ht="15" customHeight="1">
      <c r="B186" s="328"/>
      <c r="C186" s="308" t="s">
        <v>3140</v>
      </c>
      <c r="D186" s="308"/>
      <c r="E186" s="308"/>
      <c r="F186" s="327" t="s">
        <v>3063</v>
      </c>
      <c r="G186" s="308"/>
      <c r="H186" s="308" t="s">
        <v>3141</v>
      </c>
      <c r="I186" s="308" t="s">
        <v>3137</v>
      </c>
      <c r="J186" s="308"/>
      <c r="K186" s="349"/>
    </row>
    <row r="187" spans="2:11" ht="15" customHeight="1">
      <c r="B187" s="328"/>
      <c r="C187" s="361" t="s">
        <v>3142</v>
      </c>
      <c r="D187" s="308"/>
      <c r="E187" s="308"/>
      <c r="F187" s="327" t="s">
        <v>3063</v>
      </c>
      <c r="G187" s="308"/>
      <c r="H187" s="308" t="s">
        <v>3143</v>
      </c>
      <c r="I187" s="308" t="s">
        <v>3144</v>
      </c>
      <c r="J187" s="362" t="s">
        <v>3145</v>
      </c>
      <c r="K187" s="349"/>
    </row>
    <row r="188" spans="2:11" ht="15" customHeight="1">
      <c r="B188" s="328"/>
      <c r="C188" s="313" t="s">
        <v>39</v>
      </c>
      <c r="D188" s="308"/>
      <c r="E188" s="308"/>
      <c r="F188" s="327" t="s">
        <v>3057</v>
      </c>
      <c r="G188" s="308"/>
      <c r="H188" s="304" t="s">
        <v>3146</v>
      </c>
      <c r="I188" s="308" t="s">
        <v>3147</v>
      </c>
      <c r="J188" s="308"/>
      <c r="K188" s="349"/>
    </row>
    <row r="189" spans="2:11" ht="15" customHeight="1">
      <c r="B189" s="328"/>
      <c r="C189" s="313" t="s">
        <v>3148</v>
      </c>
      <c r="D189" s="308"/>
      <c r="E189" s="308"/>
      <c r="F189" s="327" t="s">
        <v>3057</v>
      </c>
      <c r="G189" s="308"/>
      <c r="H189" s="308" t="s">
        <v>3149</v>
      </c>
      <c r="I189" s="308" t="s">
        <v>3091</v>
      </c>
      <c r="J189" s="308"/>
      <c r="K189" s="349"/>
    </row>
    <row r="190" spans="2:11" ht="15" customHeight="1">
      <c r="B190" s="328"/>
      <c r="C190" s="313" t="s">
        <v>3150</v>
      </c>
      <c r="D190" s="308"/>
      <c r="E190" s="308"/>
      <c r="F190" s="327" t="s">
        <v>3057</v>
      </c>
      <c r="G190" s="308"/>
      <c r="H190" s="308" t="s">
        <v>3151</v>
      </c>
      <c r="I190" s="308" t="s">
        <v>3091</v>
      </c>
      <c r="J190" s="308"/>
      <c r="K190" s="349"/>
    </row>
    <row r="191" spans="2:11" ht="15" customHeight="1">
      <c r="B191" s="328"/>
      <c r="C191" s="313" t="s">
        <v>3152</v>
      </c>
      <c r="D191" s="308"/>
      <c r="E191" s="308"/>
      <c r="F191" s="327" t="s">
        <v>3063</v>
      </c>
      <c r="G191" s="308"/>
      <c r="H191" s="308" t="s">
        <v>3153</v>
      </c>
      <c r="I191" s="308" t="s">
        <v>3091</v>
      </c>
      <c r="J191" s="308"/>
      <c r="K191" s="349"/>
    </row>
    <row r="192" spans="2:11" ht="15" customHeight="1">
      <c r="B192" s="355"/>
      <c r="C192" s="363"/>
      <c r="D192" s="337"/>
      <c r="E192" s="337"/>
      <c r="F192" s="337"/>
      <c r="G192" s="337"/>
      <c r="H192" s="337"/>
      <c r="I192" s="337"/>
      <c r="J192" s="337"/>
      <c r="K192" s="356"/>
    </row>
    <row r="193" spans="2:11" ht="18.75" customHeight="1">
      <c r="B193" s="304"/>
      <c r="C193" s="308"/>
      <c r="D193" s="308"/>
      <c r="E193" s="308"/>
      <c r="F193" s="327"/>
      <c r="G193" s="308"/>
      <c r="H193" s="308"/>
      <c r="I193" s="308"/>
      <c r="J193" s="308"/>
      <c r="K193" s="304"/>
    </row>
    <row r="194" spans="2:11" ht="18.75" customHeight="1">
      <c r="B194" s="304"/>
      <c r="C194" s="308"/>
      <c r="D194" s="308"/>
      <c r="E194" s="308"/>
      <c r="F194" s="327"/>
      <c r="G194" s="308"/>
      <c r="H194" s="308"/>
      <c r="I194" s="308"/>
      <c r="J194" s="308"/>
      <c r="K194" s="304"/>
    </row>
    <row r="195" spans="2:11" ht="18.75" customHeight="1">
      <c r="B195" s="314"/>
      <c r="C195" s="314"/>
      <c r="D195" s="314"/>
      <c r="E195" s="314"/>
      <c r="F195" s="314"/>
      <c r="G195" s="314"/>
      <c r="H195" s="314"/>
      <c r="I195" s="314"/>
      <c r="J195" s="314"/>
      <c r="K195" s="314"/>
    </row>
    <row r="196" spans="2:11" ht="13.5">
      <c r="B196" s="296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2:11" ht="21">
      <c r="B197" s="299"/>
      <c r="C197" s="429" t="s">
        <v>3154</v>
      </c>
      <c r="D197" s="429"/>
      <c r="E197" s="429"/>
      <c r="F197" s="429"/>
      <c r="G197" s="429"/>
      <c r="H197" s="429"/>
      <c r="I197" s="429"/>
      <c r="J197" s="429"/>
      <c r="K197" s="300"/>
    </row>
    <row r="198" spans="2:11" ht="25.5" customHeight="1">
      <c r="B198" s="299"/>
      <c r="C198" s="364" t="s">
        <v>3155</v>
      </c>
      <c r="D198" s="364"/>
      <c r="E198" s="364"/>
      <c r="F198" s="364" t="s">
        <v>3156</v>
      </c>
      <c r="G198" s="365"/>
      <c r="H198" s="428" t="s">
        <v>3157</v>
      </c>
      <c r="I198" s="428"/>
      <c r="J198" s="428"/>
      <c r="K198" s="300"/>
    </row>
    <row r="199" spans="2:11" ht="5.25" customHeight="1">
      <c r="B199" s="328"/>
      <c r="C199" s="325"/>
      <c r="D199" s="325"/>
      <c r="E199" s="325"/>
      <c r="F199" s="325"/>
      <c r="G199" s="308"/>
      <c r="H199" s="325"/>
      <c r="I199" s="325"/>
      <c r="J199" s="325"/>
      <c r="K199" s="349"/>
    </row>
    <row r="200" spans="2:11" ht="15" customHeight="1">
      <c r="B200" s="328"/>
      <c r="C200" s="308" t="s">
        <v>3147</v>
      </c>
      <c r="D200" s="308"/>
      <c r="E200" s="308"/>
      <c r="F200" s="327" t="s">
        <v>40</v>
      </c>
      <c r="G200" s="308"/>
      <c r="H200" s="426" t="s">
        <v>3158</v>
      </c>
      <c r="I200" s="426"/>
      <c r="J200" s="426"/>
      <c r="K200" s="349"/>
    </row>
    <row r="201" spans="2:11" ht="15" customHeight="1">
      <c r="B201" s="328"/>
      <c r="C201" s="334"/>
      <c r="D201" s="308"/>
      <c r="E201" s="308"/>
      <c r="F201" s="327" t="s">
        <v>41</v>
      </c>
      <c r="G201" s="308"/>
      <c r="H201" s="426" t="s">
        <v>3159</v>
      </c>
      <c r="I201" s="426"/>
      <c r="J201" s="426"/>
      <c r="K201" s="349"/>
    </row>
    <row r="202" spans="2:11" ht="15" customHeight="1">
      <c r="B202" s="328"/>
      <c r="C202" s="334"/>
      <c r="D202" s="308"/>
      <c r="E202" s="308"/>
      <c r="F202" s="327" t="s">
        <v>44</v>
      </c>
      <c r="G202" s="308"/>
      <c r="H202" s="426" t="s">
        <v>3160</v>
      </c>
      <c r="I202" s="426"/>
      <c r="J202" s="426"/>
      <c r="K202" s="349"/>
    </row>
    <row r="203" spans="2:11" ht="15" customHeight="1">
      <c r="B203" s="328"/>
      <c r="C203" s="308"/>
      <c r="D203" s="308"/>
      <c r="E203" s="308"/>
      <c r="F203" s="327" t="s">
        <v>42</v>
      </c>
      <c r="G203" s="308"/>
      <c r="H203" s="426" t="s">
        <v>3161</v>
      </c>
      <c r="I203" s="426"/>
      <c r="J203" s="426"/>
      <c r="K203" s="349"/>
    </row>
    <row r="204" spans="2:11" ht="15" customHeight="1">
      <c r="B204" s="328"/>
      <c r="C204" s="308"/>
      <c r="D204" s="308"/>
      <c r="E204" s="308"/>
      <c r="F204" s="327" t="s">
        <v>43</v>
      </c>
      <c r="G204" s="308"/>
      <c r="H204" s="426" t="s">
        <v>3162</v>
      </c>
      <c r="I204" s="426"/>
      <c r="J204" s="426"/>
      <c r="K204" s="349"/>
    </row>
    <row r="205" spans="2:11" ht="15" customHeight="1">
      <c r="B205" s="328"/>
      <c r="C205" s="308"/>
      <c r="D205" s="308"/>
      <c r="E205" s="308"/>
      <c r="F205" s="327"/>
      <c r="G205" s="308"/>
      <c r="H205" s="308"/>
      <c r="I205" s="308"/>
      <c r="J205" s="308"/>
      <c r="K205" s="349"/>
    </row>
    <row r="206" spans="2:11" ht="15" customHeight="1">
      <c r="B206" s="328"/>
      <c r="C206" s="308" t="s">
        <v>3103</v>
      </c>
      <c r="D206" s="308"/>
      <c r="E206" s="308"/>
      <c r="F206" s="327" t="s">
        <v>107</v>
      </c>
      <c r="G206" s="308"/>
      <c r="H206" s="426" t="s">
        <v>3163</v>
      </c>
      <c r="I206" s="426"/>
      <c r="J206" s="426"/>
      <c r="K206" s="349"/>
    </row>
    <row r="207" spans="2:11" ht="15" customHeight="1">
      <c r="B207" s="328"/>
      <c r="C207" s="334"/>
      <c r="D207" s="308"/>
      <c r="E207" s="308"/>
      <c r="F207" s="327" t="s">
        <v>3005</v>
      </c>
      <c r="G207" s="308"/>
      <c r="H207" s="426" t="s">
        <v>3006</v>
      </c>
      <c r="I207" s="426"/>
      <c r="J207" s="426"/>
      <c r="K207" s="349"/>
    </row>
    <row r="208" spans="2:11" ht="15" customHeight="1">
      <c r="B208" s="328"/>
      <c r="C208" s="308"/>
      <c r="D208" s="308"/>
      <c r="E208" s="308"/>
      <c r="F208" s="327" t="s">
        <v>75</v>
      </c>
      <c r="G208" s="308"/>
      <c r="H208" s="426" t="s">
        <v>3164</v>
      </c>
      <c r="I208" s="426"/>
      <c r="J208" s="426"/>
      <c r="K208" s="349"/>
    </row>
    <row r="209" spans="2:11" ht="15" customHeight="1">
      <c r="B209" s="366"/>
      <c r="C209" s="334"/>
      <c r="D209" s="334"/>
      <c r="E209" s="334"/>
      <c r="F209" s="327" t="s">
        <v>146</v>
      </c>
      <c r="G209" s="313"/>
      <c r="H209" s="427" t="s">
        <v>147</v>
      </c>
      <c r="I209" s="427"/>
      <c r="J209" s="427"/>
      <c r="K209" s="367"/>
    </row>
    <row r="210" spans="2:11" ht="15" customHeight="1">
      <c r="B210" s="366"/>
      <c r="C210" s="334"/>
      <c r="D210" s="334"/>
      <c r="E210" s="334"/>
      <c r="F210" s="327" t="s">
        <v>575</v>
      </c>
      <c r="G210" s="313"/>
      <c r="H210" s="427" t="s">
        <v>672</v>
      </c>
      <c r="I210" s="427"/>
      <c r="J210" s="427"/>
      <c r="K210" s="367"/>
    </row>
    <row r="211" spans="2:11" ht="15" customHeight="1">
      <c r="B211" s="366"/>
      <c r="C211" s="334"/>
      <c r="D211" s="334"/>
      <c r="E211" s="334"/>
      <c r="F211" s="368"/>
      <c r="G211" s="313"/>
      <c r="H211" s="369"/>
      <c r="I211" s="369"/>
      <c r="J211" s="369"/>
      <c r="K211" s="367"/>
    </row>
    <row r="212" spans="2:11" ht="15" customHeight="1">
      <c r="B212" s="366"/>
      <c r="C212" s="308" t="s">
        <v>3127</v>
      </c>
      <c r="D212" s="334"/>
      <c r="E212" s="334"/>
      <c r="F212" s="327">
        <v>1</v>
      </c>
      <c r="G212" s="313"/>
      <c r="H212" s="427" t="s">
        <v>3165</v>
      </c>
      <c r="I212" s="427"/>
      <c r="J212" s="427"/>
      <c r="K212" s="367"/>
    </row>
    <row r="213" spans="2:11" ht="15" customHeight="1">
      <c r="B213" s="366"/>
      <c r="C213" s="334"/>
      <c r="D213" s="334"/>
      <c r="E213" s="334"/>
      <c r="F213" s="327">
        <v>2</v>
      </c>
      <c r="G213" s="313"/>
      <c r="H213" s="427" t="s">
        <v>3166</v>
      </c>
      <c r="I213" s="427"/>
      <c r="J213" s="427"/>
      <c r="K213" s="367"/>
    </row>
    <row r="214" spans="2:11" ht="15" customHeight="1">
      <c r="B214" s="366"/>
      <c r="C214" s="334"/>
      <c r="D214" s="334"/>
      <c r="E214" s="334"/>
      <c r="F214" s="327">
        <v>3</v>
      </c>
      <c r="G214" s="313"/>
      <c r="H214" s="427" t="s">
        <v>3167</v>
      </c>
      <c r="I214" s="427"/>
      <c r="J214" s="427"/>
      <c r="K214" s="367"/>
    </row>
    <row r="215" spans="2:11" ht="15" customHeight="1">
      <c r="B215" s="366"/>
      <c r="C215" s="334"/>
      <c r="D215" s="334"/>
      <c r="E215" s="334"/>
      <c r="F215" s="327">
        <v>4</v>
      </c>
      <c r="G215" s="313"/>
      <c r="H215" s="427" t="s">
        <v>3168</v>
      </c>
      <c r="I215" s="427"/>
      <c r="J215" s="427"/>
      <c r="K215" s="367"/>
    </row>
    <row r="216" spans="2:11" ht="12.75" customHeight="1">
      <c r="B216" s="370"/>
      <c r="C216" s="371"/>
      <c r="D216" s="371"/>
      <c r="E216" s="371"/>
      <c r="F216" s="371"/>
      <c r="G216" s="371"/>
      <c r="H216" s="371"/>
      <c r="I216" s="371"/>
      <c r="J216" s="371"/>
      <c r="K216" s="372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1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83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ht="13.5">
      <c r="B8" s="29"/>
      <c r="C8" s="30"/>
      <c r="D8" s="38" t="s">
        <v>155</v>
      </c>
      <c r="E8" s="30"/>
      <c r="F8" s="30"/>
      <c r="G8" s="30"/>
      <c r="H8" s="30"/>
      <c r="I8" s="127"/>
      <c r="J8" s="30"/>
      <c r="K8" s="32"/>
    </row>
    <row r="9" spans="2:11" s="1" customFormat="1" ht="22.5" customHeight="1">
      <c r="B9" s="42"/>
      <c r="C9" s="43"/>
      <c r="D9" s="43"/>
      <c r="E9" s="416" t="s">
        <v>156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38" t="s">
        <v>583</v>
      </c>
      <c r="E10" s="43"/>
      <c r="F10" s="43"/>
      <c r="G10" s="43"/>
      <c r="H10" s="43"/>
      <c r="I10" s="128"/>
      <c r="J10" s="43"/>
      <c r="K10" s="46"/>
    </row>
    <row r="11" spans="2:11" s="1" customFormat="1" ht="36.95" customHeight="1">
      <c r="B11" s="42"/>
      <c r="C11" s="43"/>
      <c r="D11" s="43"/>
      <c r="E11" s="418" t="s">
        <v>584</v>
      </c>
      <c r="F11" s="419"/>
      <c r="G11" s="419"/>
      <c r="H11" s="419"/>
      <c r="I11" s="128"/>
      <c r="J11" s="43"/>
      <c r="K11" s="46"/>
    </row>
    <row r="12" spans="2:11" s="1" customFormat="1" ht="13.5">
      <c r="B12" s="42"/>
      <c r="C12" s="43"/>
      <c r="D12" s="43"/>
      <c r="E12" s="43"/>
      <c r="F12" s="43"/>
      <c r="G12" s="43"/>
      <c r="H12" s="43"/>
      <c r="I12" s="128"/>
      <c r="J12" s="43"/>
      <c r="K12" s="46"/>
    </row>
    <row r="13" spans="2:11" s="1" customFormat="1" ht="14.45" customHeight="1">
      <c r="B13" s="42"/>
      <c r="C13" s="43"/>
      <c r="D13" s="38" t="s">
        <v>20</v>
      </c>
      <c r="E13" s="43"/>
      <c r="F13" s="36" t="s">
        <v>21</v>
      </c>
      <c r="G13" s="43"/>
      <c r="H13" s="43"/>
      <c r="I13" s="129" t="s">
        <v>22</v>
      </c>
      <c r="J13" s="36" t="s">
        <v>21</v>
      </c>
      <c r="K13" s="46"/>
    </row>
    <row r="14" spans="2:11" s="1" customFormat="1" ht="14.45" customHeight="1">
      <c r="B14" s="42"/>
      <c r="C14" s="43"/>
      <c r="D14" s="38" t="s">
        <v>23</v>
      </c>
      <c r="E14" s="43"/>
      <c r="F14" s="36" t="s">
        <v>24</v>
      </c>
      <c r="G14" s="43"/>
      <c r="H14" s="43"/>
      <c r="I14" s="129" t="s">
        <v>25</v>
      </c>
      <c r="J14" s="130" t="str">
        <f>'Rekapitulace stavby'!AN8</f>
        <v>22. 3. 2018</v>
      </c>
      <c r="K14" s="46"/>
    </row>
    <row r="15" spans="2:11" s="1" customFormat="1" ht="10.9" customHeight="1">
      <c r="B15" s="42"/>
      <c r="C15" s="43"/>
      <c r="D15" s="43"/>
      <c r="E15" s="43"/>
      <c r="F15" s="43"/>
      <c r="G15" s="43"/>
      <c r="H15" s="43"/>
      <c r="I15" s="128"/>
      <c r="J15" s="43"/>
      <c r="K15" s="46"/>
    </row>
    <row r="16" spans="2:11" s="1" customFormat="1" ht="14.45" customHeight="1">
      <c r="B16" s="42"/>
      <c r="C16" s="43"/>
      <c r="D16" s="38" t="s">
        <v>27</v>
      </c>
      <c r="E16" s="43"/>
      <c r="F16" s="43"/>
      <c r="G16" s="43"/>
      <c r="H16" s="43"/>
      <c r="I16" s="129" t="s">
        <v>28</v>
      </c>
      <c r="J16" s="36" t="s">
        <v>21</v>
      </c>
      <c r="K16" s="46"/>
    </row>
    <row r="17" spans="2:11" s="1" customFormat="1" ht="18" customHeight="1">
      <c r="B17" s="42"/>
      <c r="C17" s="43"/>
      <c r="D17" s="43"/>
      <c r="E17" s="36" t="s">
        <v>24</v>
      </c>
      <c r="F17" s="43"/>
      <c r="G17" s="43"/>
      <c r="H17" s="43"/>
      <c r="I17" s="129" t="s">
        <v>29</v>
      </c>
      <c r="J17" s="36" t="s">
        <v>21</v>
      </c>
      <c r="K17" s="46"/>
    </row>
    <row r="18" spans="2:11" s="1" customFormat="1" ht="6.95" customHeight="1">
      <c r="B18" s="42"/>
      <c r="C18" s="43"/>
      <c r="D18" s="43"/>
      <c r="E18" s="43"/>
      <c r="F18" s="43"/>
      <c r="G18" s="43"/>
      <c r="H18" s="43"/>
      <c r="I18" s="128"/>
      <c r="J18" s="43"/>
      <c r="K18" s="46"/>
    </row>
    <row r="19" spans="2:11" s="1" customFormat="1" ht="14.45" customHeight="1">
      <c r="B19" s="42"/>
      <c r="C19" s="43"/>
      <c r="D19" s="38" t="s">
        <v>30</v>
      </c>
      <c r="E19" s="43"/>
      <c r="F19" s="43"/>
      <c r="G19" s="43"/>
      <c r="H19" s="43"/>
      <c r="I19" s="129" t="s">
        <v>28</v>
      </c>
      <c r="J19" s="36" t="str">
        <f>IF('Rekapitulace stavby'!AN13="Vyplň údaj","",IF('Rekapitulace stavby'!AN13="","",'Rekapitulace stavby'!AN13))</f>
        <v/>
      </c>
      <c r="K19" s="46"/>
    </row>
    <row r="20" spans="2:11" s="1" customFormat="1" ht="18" customHeight="1">
      <c r="B20" s="42"/>
      <c r="C20" s="43"/>
      <c r="D20" s="43"/>
      <c r="E20" s="36" t="str">
        <f>IF('Rekapitulace stavby'!E14="Vyplň údaj","",IF('Rekapitulace stavby'!E14="","",'Rekapitulace stavby'!E14))</f>
        <v/>
      </c>
      <c r="F20" s="43"/>
      <c r="G20" s="43"/>
      <c r="H20" s="43"/>
      <c r="I20" s="129" t="s">
        <v>29</v>
      </c>
      <c r="J20" s="36" t="str">
        <f>IF('Rekapitulace stavby'!AN14="Vyplň údaj","",IF('Rekapitulace stavby'!AN14="","",'Rekapitulace stavby'!AN14))</f>
        <v/>
      </c>
      <c r="K20" s="46"/>
    </row>
    <row r="21" spans="2:11" s="1" customFormat="1" ht="6.95" customHeight="1">
      <c r="B21" s="42"/>
      <c r="C21" s="43"/>
      <c r="D21" s="43"/>
      <c r="E21" s="43"/>
      <c r="F21" s="43"/>
      <c r="G21" s="43"/>
      <c r="H21" s="43"/>
      <c r="I21" s="128"/>
      <c r="J21" s="43"/>
      <c r="K21" s="46"/>
    </row>
    <row r="22" spans="2:11" s="1" customFormat="1" ht="14.45" customHeight="1">
      <c r="B22" s="42"/>
      <c r="C22" s="43"/>
      <c r="D22" s="38" t="s">
        <v>32</v>
      </c>
      <c r="E22" s="43"/>
      <c r="F22" s="43"/>
      <c r="G22" s="43"/>
      <c r="H22" s="43"/>
      <c r="I22" s="129" t="s">
        <v>28</v>
      </c>
      <c r="J22" s="36" t="s">
        <v>21</v>
      </c>
      <c r="K22" s="46"/>
    </row>
    <row r="23" spans="2:11" s="1" customFormat="1" ht="18" customHeight="1">
      <c r="B23" s="42"/>
      <c r="C23" s="43"/>
      <c r="D23" s="43"/>
      <c r="E23" s="36" t="s">
        <v>24</v>
      </c>
      <c r="F23" s="43"/>
      <c r="G23" s="43"/>
      <c r="H23" s="43"/>
      <c r="I23" s="129" t="s">
        <v>29</v>
      </c>
      <c r="J23" s="36" t="s">
        <v>21</v>
      </c>
      <c r="K23" s="46"/>
    </row>
    <row r="24" spans="2:11" s="1" customFormat="1" ht="6.95" customHeight="1">
      <c r="B24" s="42"/>
      <c r="C24" s="43"/>
      <c r="D24" s="43"/>
      <c r="E24" s="43"/>
      <c r="F24" s="43"/>
      <c r="G24" s="43"/>
      <c r="H24" s="43"/>
      <c r="I24" s="128"/>
      <c r="J24" s="43"/>
      <c r="K24" s="46"/>
    </row>
    <row r="25" spans="2:11" s="1" customFormat="1" ht="14.45" customHeight="1">
      <c r="B25" s="42"/>
      <c r="C25" s="43"/>
      <c r="D25" s="38" t="s">
        <v>34</v>
      </c>
      <c r="E25" s="43"/>
      <c r="F25" s="43"/>
      <c r="G25" s="43"/>
      <c r="H25" s="43"/>
      <c r="I25" s="128"/>
      <c r="J25" s="43"/>
      <c r="K25" s="46"/>
    </row>
    <row r="26" spans="2:11" s="7" customFormat="1" ht="22.5" customHeight="1">
      <c r="B26" s="131"/>
      <c r="C26" s="132"/>
      <c r="D26" s="132"/>
      <c r="E26" s="380" t="s">
        <v>21</v>
      </c>
      <c r="F26" s="380"/>
      <c r="G26" s="380"/>
      <c r="H26" s="380"/>
      <c r="I26" s="133"/>
      <c r="J26" s="132"/>
      <c r="K26" s="134"/>
    </row>
    <row r="27" spans="2:11" s="1" customFormat="1" ht="6.95" customHeight="1">
      <c r="B27" s="42"/>
      <c r="C27" s="43"/>
      <c r="D27" s="43"/>
      <c r="E27" s="43"/>
      <c r="F27" s="43"/>
      <c r="G27" s="43"/>
      <c r="H27" s="43"/>
      <c r="I27" s="128"/>
      <c r="J27" s="43"/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25.35" customHeight="1">
      <c r="B29" s="42"/>
      <c r="C29" s="43"/>
      <c r="D29" s="137" t="s">
        <v>35</v>
      </c>
      <c r="E29" s="43"/>
      <c r="F29" s="43"/>
      <c r="G29" s="43"/>
      <c r="H29" s="43"/>
      <c r="I29" s="128"/>
      <c r="J29" s="138">
        <f>ROUND(J86,2)</f>
        <v>0</v>
      </c>
      <c r="K29" s="46"/>
    </row>
    <row r="30" spans="2:11" s="1" customFormat="1" ht="6.95" customHeight="1">
      <c r="B30" s="42"/>
      <c r="C30" s="43"/>
      <c r="D30" s="86"/>
      <c r="E30" s="86"/>
      <c r="F30" s="86"/>
      <c r="G30" s="86"/>
      <c r="H30" s="86"/>
      <c r="I30" s="135"/>
      <c r="J30" s="86"/>
      <c r="K30" s="136"/>
    </row>
    <row r="31" spans="2:11" s="1" customFormat="1" ht="14.45" customHeight="1">
      <c r="B31" s="42"/>
      <c r="C31" s="43"/>
      <c r="D31" s="43"/>
      <c r="E31" s="43"/>
      <c r="F31" s="47" t="s">
        <v>37</v>
      </c>
      <c r="G31" s="43"/>
      <c r="H31" s="43"/>
      <c r="I31" s="139" t="s">
        <v>36</v>
      </c>
      <c r="J31" s="47" t="s">
        <v>38</v>
      </c>
      <c r="K31" s="46"/>
    </row>
    <row r="32" spans="2:11" s="1" customFormat="1" ht="14.45" customHeight="1">
      <c r="B32" s="42"/>
      <c r="C32" s="43"/>
      <c r="D32" s="50" t="s">
        <v>39</v>
      </c>
      <c r="E32" s="50" t="s">
        <v>40</v>
      </c>
      <c r="F32" s="140">
        <f>ROUND(SUM(BE86:BE109),2)</f>
        <v>0</v>
      </c>
      <c r="G32" s="43"/>
      <c r="H32" s="43"/>
      <c r="I32" s="141">
        <v>0.21</v>
      </c>
      <c r="J32" s="140">
        <f>ROUND(ROUND((SUM(BE86:BE109)),2)*I32,2)</f>
        <v>0</v>
      </c>
      <c r="K32" s="46"/>
    </row>
    <row r="33" spans="2:11" s="1" customFormat="1" ht="14.45" customHeight="1">
      <c r="B33" s="42"/>
      <c r="C33" s="43"/>
      <c r="D33" s="43"/>
      <c r="E33" s="50" t="s">
        <v>41</v>
      </c>
      <c r="F33" s="140">
        <f>ROUND(SUM(BF86:BF109),2)</f>
        <v>0</v>
      </c>
      <c r="G33" s="43"/>
      <c r="H33" s="43"/>
      <c r="I33" s="141">
        <v>0.15</v>
      </c>
      <c r="J33" s="140">
        <f>ROUND(ROUND((SUM(BF86:BF109)),2)*I33,2)</f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42</v>
      </c>
      <c r="F34" s="140">
        <f>ROUND(SUM(BG86:BG109),2)</f>
        <v>0</v>
      </c>
      <c r="G34" s="43"/>
      <c r="H34" s="43"/>
      <c r="I34" s="141">
        <v>0.21</v>
      </c>
      <c r="J34" s="140">
        <v>0</v>
      </c>
      <c r="K34" s="46"/>
    </row>
    <row r="35" spans="2:11" s="1" customFormat="1" ht="14.45" customHeight="1" hidden="1">
      <c r="B35" s="42"/>
      <c r="C35" s="43"/>
      <c r="D35" s="43"/>
      <c r="E35" s="50" t="s">
        <v>43</v>
      </c>
      <c r="F35" s="140">
        <f>ROUND(SUM(BH86:BH109),2)</f>
        <v>0</v>
      </c>
      <c r="G35" s="43"/>
      <c r="H35" s="43"/>
      <c r="I35" s="141">
        <v>0.15</v>
      </c>
      <c r="J35" s="140">
        <v>0</v>
      </c>
      <c r="K35" s="46"/>
    </row>
    <row r="36" spans="2:11" s="1" customFormat="1" ht="14.45" customHeight="1" hidden="1">
      <c r="B36" s="42"/>
      <c r="C36" s="43"/>
      <c r="D36" s="43"/>
      <c r="E36" s="50" t="s">
        <v>44</v>
      </c>
      <c r="F36" s="140">
        <f>ROUND(SUM(BI86:BI109),2)</f>
        <v>0</v>
      </c>
      <c r="G36" s="43"/>
      <c r="H36" s="43"/>
      <c r="I36" s="141">
        <v>0</v>
      </c>
      <c r="J36" s="140">
        <v>0</v>
      </c>
      <c r="K36" s="46"/>
    </row>
    <row r="37" spans="2:11" s="1" customFormat="1" ht="6.95" customHeight="1">
      <c r="B37" s="42"/>
      <c r="C37" s="43"/>
      <c r="D37" s="43"/>
      <c r="E37" s="43"/>
      <c r="F37" s="43"/>
      <c r="G37" s="43"/>
      <c r="H37" s="43"/>
      <c r="I37" s="128"/>
      <c r="J37" s="43"/>
      <c r="K37" s="46"/>
    </row>
    <row r="38" spans="2:11" s="1" customFormat="1" ht="25.35" customHeight="1">
      <c r="B38" s="42"/>
      <c r="C38" s="142"/>
      <c r="D38" s="143" t="s">
        <v>45</v>
      </c>
      <c r="E38" s="80"/>
      <c r="F38" s="80"/>
      <c r="G38" s="144" t="s">
        <v>46</v>
      </c>
      <c r="H38" s="145" t="s">
        <v>47</v>
      </c>
      <c r="I38" s="146"/>
      <c r="J38" s="147">
        <f>SUM(J29:J36)</f>
        <v>0</v>
      </c>
      <c r="K38" s="148"/>
    </row>
    <row r="39" spans="2:11" s="1" customFormat="1" ht="14.45" customHeight="1">
      <c r="B39" s="57"/>
      <c r="C39" s="58"/>
      <c r="D39" s="58"/>
      <c r="E39" s="58"/>
      <c r="F39" s="58"/>
      <c r="G39" s="58"/>
      <c r="H39" s="58"/>
      <c r="I39" s="149"/>
      <c r="J39" s="58"/>
      <c r="K39" s="59"/>
    </row>
    <row r="43" spans="2:11" s="1" customFormat="1" ht="6.95" customHeight="1">
      <c r="B43" s="150"/>
      <c r="C43" s="151"/>
      <c r="D43" s="151"/>
      <c r="E43" s="151"/>
      <c r="F43" s="151"/>
      <c r="G43" s="151"/>
      <c r="H43" s="151"/>
      <c r="I43" s="152"/>
      <c r="J43" s="151"/>
      <c r="K43" s="153"/>
    </row>
    <row r="44" spans="2:11" s="1" customFormat="1" ht="36.95" customHeight="1">
      <c r="B44" s="42"/>
      <c r="C44" s="31" t="s">
        <v>157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6.95" customHeight="1">
      <c r="B45" s="42"/>
      <c r="C45" s="43"/>
      <c r="D45" s="43"/>
      <c r="E45" s="43"/>
      <c r="F45" s="43"/>
      <c r="G45" s="43"/>
      <c r="H45" s="43"/>
      <c r="I45" s="128"/>
      <c r="J45" s="43"/>
      <c r="K45" s="46"/>
    </row>
    <row r="46" spans="2:11" s="1" customFormat="1" ht="14.45" customHeight="1">
      <c r="B46" s="42"/>
      <c r="C46" s="38" t="s">
        <v>18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2.5" customHeight="1">
      <c r="B47" s="42"/>
      <c r="C47" s="43"/>
      <c r="D47" s="43"/>
      <c r="E47" s="416" t="str">
        <f>E7</f>
        <v>IVC v Jablunkově</v>
      </c>
      <c r="F47" s="417"/>
      <c r="G47" s="417"/>
      <c r="H47" s="417"/>
      <c r="I47" s="128"/>
      <c r="J47" s="43"/>
      <c r="K47" s="46"/>
    </row>
    <row r="48" spans="2:11" ht="13.5">
      <c r="B48" s="29"/>
      <c r="C48" s="38" t="s">
        <v>155</v>
      </c>
      <c r="D48" s="30"/>
      <c r="E48" s="30"/>
      <c r="F48" s="30"/>
      <c r="G48" s="30"/>
      <c r="H48" s="30"/>
      <c r="I48" s="127"/>
      <c r="J48" s="30"/>
      <c r="K48" s="32"/>
    </row>
    <row r="49" spans="2:11" s="1" customFormat="1" ht="22.5" customHeight="1">
      <c r="B49" s="42"/>
      <c r="C49" s="43"/>
      <c r="D49" s="43"/>
      <c r="E49" s="416" t="s">
        <v>156</v>
      </c>
      <c r="F49" s="419"/>
      <c r="G49" s="419"/>
      <c r="H49" s="419"/>
      <c r="I49" s="128"/>
      <c r="J49" s="43"/>
      <c r="K49" s="46"/>
    </row>
    <row r="50" spans="2:11" s="1" customFormat="1" ht="14.45" customHeight="1">
      <c r="B50" s="42"/>
      <c r="C50" s="38" t="s">
        <v>583</v>
      </c>
      <c r="D50" s="43"/>
      <c r="E50" s="43"/>
      <c r="F50" s="43"/>
      <c r="G50" s="43"/>
      <c r="H50" s="43"/>
      <c r="I50" s="128"/>
      <c r="J50" s="43"/>
      <c r="K50" s="46"/>
    </row>
    <row r="51" spans="2:11" s="1" customFormat="1" ht="23.25" customHeight="1">
      <c r="B51" s="42"/>
      <c r="C51" s="43"/>
      <c r="D51" s="43"/>
      <c r="E51" s="418" t="str">
        <f>E11</f>
        <v>IO 01 - Sanace podloží dle provedeného průzkumu</v>
      </c>
      <c r="F51" s="419"/>
      <c r="G51" s="419"/>
      <c r="H51" s="419"/>
      <c r="I51" s="128"/>
      <c r="J51" s="43"/>
      <c r="K51" s="46"/>
    </row>
    <row r="52" spans="2:11" s="1" customFormat="1" ht="6.95" customHeight="1">
      <c r="B52" s="42"/>
      <c r="C52" s="43"/>
      <c r="D52" s="43"/>
      <c r="E52" s="43"/>
      <c r="F52" s="43"/>
      <c r="G52" s="43"/>
      <c r="H52" s="43"/>
      <c r="I52" s="128"/>
      <c r="J52" s="43"/>
      <c r="K52" s="46"/>
    </row>
    <row r="53" spans="2:11" s="1" customFormat="1" ht="18" customHeight="1">
      <c r="B53" s="42"/>
      <c r="C53" s="38" t="s">
        <v>23</v>
      </c>
      <c r="D53" s="43"/>
      <c r="E53" s="43"/>
      <c r="F53" s="36" t="str">
        <f>F14</f>
        <v xml:space="preserve"> </v>
      </c>
      <c r="G53" s="43"/>
      <c r="H53" s="43"/>
      <c r="I53" s="129" t="s">
        <v>25</v>
      </c>
      <c r="J53" s="130" t="str">
        <f>IF(J14="","",J14)</f>
        <v>22. 3. 2018</v>
      </c>
      <c r="K53" s="46"/>
    </row>
    <row r="54" spans="2:11" s="1" customFormat="1" ht="6.95" customHeight="1">
      <c r="B54" s="42"/>
      <c r="C54" s="43"/>
      <c r="D54" s="43"/>
      <c r="E54" s="43"/>
      <c r="F54" s="43"/>
      <c r="G54" s="43"/>
      <c r="H54" s="43"/>
      <c r="I54" s="128"/>
      <c r="J54" s="43"/>
      <c r="K54" s="46"/>
    </row>
    <row r="55" spans="2:11" s="1" customFormat="1" ht="13.5">
      <c r="B55" s="42"/>
      <c r="C55" s="38" t="s">
        <v>27</v>
      </c>
      <c r="D55" s="43"/>
      <c r="E55" s="43"/>
      <c r="F55" s="36" t="str">
        <f>E17</f>
        <v xml:space="preserve"> </v>
      </c>
      <c r="G55" s="43"/>
      <c r="H55" s="43"/>
      <c r="I55" s="129" t="s">
        <v>32</v>
      </c>
      <c r="J55" s="36" t="str">
        <f>E23</f>
        <v xml:space="preserve"> </v>
      </c>
      <c r="K55" s="46"/>
    </row>
    <row r="56" spans="2:11" s="1" customFormat="1" ht="14.45" customHeight="1">
      <c r="B56" s="42"/>
      <c r="C56" s="38" t="s">
        <v>30</v>
      </c>
      <c r="D56" s="43"/>
      <c r="E56" s="43"/>
      <c r="F56" s="36" t="str">
        <f>IF(E20="","",E20)</f>
        <v/>
      </c>
      <c r="G56" s="43"/>
      <c r="H56" s="43"/>
      <c r="I56" s="128"/>
      <c r="J56" s="43"/>
      <c r="K56" s="46"/>
    </row>
    <row r="57" spans="2:11" s="1" customFormat="1" ht="10.3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29.25" customHeight="1">
      <c r="B58" s="42"/>
      <c r="C58" s="154" t="s">
        <v>158</v>
      </c>
      <c r="D58" s="142"/>
      <c r="E58" s="142"/>
      <c r="F58" s="142"/>
      <c r="G58" s="142"/>
      <c r="H58" s="142"/>
      <c r="I58" s="155"/>
      <c r="J58" s="156" t="s">
        <v>159</v>
      </c>
      <c r="K58" s="157"/>
    </row>
    <row r="59" spans="2:11" s="1" customFormat="1" ht="10.35" customHeight="1">
      <c r="B59" s="42"/>
      <c r="C59" s="43"/>
      <c r="D59" s="43"/>
      <c r="E59" s="43"/>
      <c r="F59" s="43"/>
      <c r="G59" s="43"/>
      <c r="H59" s="43"/>
      <c r="I59" s="128"/>
      <c r="J59" s="43"/>
      <c r="K59" s="46"/>
    </row>
    <row r="60" spans="2:47" s="1" customFormat="1" ht="29.25" customHeight="1">
      <c r="B60" s="42"/>
      <c r="C60" s="158" t="s">
        <v>160</v>
      </c>
      <c r="D60" s="43"/>
      <c r="E60" s="43"/>
      <c r="F60" s="43"/>
      <c r="G60" s="43"/>
      <c r="H60" s="43"/>
      <c r="I60" s="128"/>
      <c r="J60" s="138">
        <f>J86</f>
        <v>0</v>
      </c>
      <c r="K60" s="46"/>
      <c r="AU60" s="25" t="s">
        <v>161</v>
      </c>
    </row>
    <row r="61" spans="2:11" s="8" customFormat="1" ht="24.95" customHeight="1">
      <c r="B61" s="159"/>
      <c r="C61" s="160"/>
      <c r="D61" s="161" t="s">
        <v>162</v>
      </c>
      <c r="E61" s="162"/>
      <c r="F61" s="162"/>
      <c r="G61" s="162"/>
      <c r="H61" s="162"/>
      <c r="I61" s="163"/>
      <c r="J61" s="164">
        <f>J87</f>
        <v>0</v>
      </c>
      <c r="K61" s="165"/>
    </row>
    <row r="62" spans="2:11" s="9" customFormat="1" ht="19.9" customHeight="1">
      <c r="B62" s="166"/>
      <c r="C62" s="167"/>
      <c r="D62" s="168" t="s">
        <v>163</v>
      </c>
      <c r="E62" s="169"/>
      <c r="F62" s="169"/>
      <c r="G62" s="169"/>
      <c r="H62" s="169"/>
      <c r="I62" s="170"/>
      <c r="J62" s="171">
        <f>J88</f>
        <v>0</v>
      </c>
      <c r="K62" s="172"/>
    </row>
    <row r="63" spans="2:11" s="9" customFormat="1" ht="19.9" customHeight="1">
      <c r="B63" s="166"/>
      <c r="C63" s="167"/>
      <c r="D63" s="168" t="s">
        <v>165</v>
      </c>
      <c r="E63" s="169"/>
      <c r="F63" s="169"/>
      <c r="G63" s="169"/>
      <c r="H63" s="169"/>
      <c r="I63" s="170"/>
      <c r="J63" s="171">
        <f>J103</f>
        <v>0</v>
      </c>
      <c r="K63" s="172"/>
    </row>
    <row r="64" spans="2:11" s="9" customFormat="1" ht="19.9" customHeight="1">
      <c r="B64" s="166"/>
      <c r="C64" s="167"/>
      <c r="D64" s="168" t="s">
        <v>171</v>
      </c>
      <c r="E64" s="169"/>
      <c r="F64" s="169"/>
      <c r="G64" s="169"/>
      <c r="H64" s="169"/>
      <c r="I64" s="170"/>
      <c r="J64" s="171">
        <f>J108</f>
        <v>0</v>
      </c>
      <c r="K64" s="172"/>
    </row>
    <row r="65" spans="2:11" s="1" customFormat="1" ht="21.75" customHeight="1">
      <c r="B65" s="42"/>
      <c r="C65" s="43"/>
      <c r="D65" s="43"/>
      <c r="E65" s="43"/>
      <c r="F65" s="43"/>
      <c r="G65" s="43"/>
      <c r="H65" s="43"/>
      <c r="I65" s="128"/>
      <c r="J65" s="43"/>
      <c r="K65" s="46"/>
    </row>
    <row r="66" spans="2:11" s="1" customFormat="1" ht="6.95" customHeight="1">
      <c r="B66" s="57"/>
      <c r="C66" s="58"/>
      <c r="D66" s="58"/>
      <c r="E66" s="58"/>
      <c r="F66" s="58"/>
      <c r="G66" s="58"/>
      <c r="H66" s="58"/>
      <c r="I66" s="149"/>
      <c r="J66" s="58"/>
      <c r="K66" s="59"/>
    </row>
    <row r="70" spans="2:12" s="1" customFormat="1" ht="6.95" customHeight="1">
      <c r="B70" s="60"/>
      <c r="C70" s="61"/>
      <c r="D70" s="61"/>
      <c r="E70" s="61"/>
      <c r="F70" s="61"/>
      <c r="G70" s="61"/>
      <c r="H70" s="61"/>
      <c r="I70" s="152"/>
      <c r="J70" s="61"/>
      <c r="K70" s="61"/>
      <c r="L70" s="62"/>
    </row>
    <row r="71" spans="2:12" s="1" customFormat="1" ht="36.95" customHeight="1">
      <c r="B71" s="42"/>
      <c r="C71" s="63" t="s">
        <v>173</v>
      </c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6.95" customHeight="1">
      <c r="B72" s="42"/>
      <c r="C72" s="64"/>
      <c r="D72" s="64"/>
      <c r="E72" s="64"/>
      <c r="F72" s="64"/>
      <c r="G72" s="64"/>
      <c r="H72" s="64"/>
      <c r="I72" s="173"/>
      <c r="J72" s="64"/>
      <c r="K72" s="64"/>
      <c r="L72" s="62"/>
    </row>
    <row r="73" spans="2:12" s="1" customFormat="1" ht="14.45" customHeight="1">
      <c r="B73" s="42"/>
      <c r="C73" s="66" t="s">
        <v>18</v>
      </c>
      <c r="D73" s="64"/>
      <c r="E73" s="64"/>
      <c r="F73" s="64"/>
      <c r="G73" s="64"/>
      <c r="H73" s="64"/>
      <c r="I73" s="173"/>
      <c r="J73" s="64"/>
      <c r="K73" s="64"/>
      <c r="L73" s="62"/>
    </row>
    <row r="74" spans="2:12" s="1" customFormat="1" ht="22.5" customHeight="1">
      <c r="B74" s="42"/>
      <c r="C74" s="64"/>
      <c r="D74" s="64"/>
      <c r="E74" s="420" t="str">
        <f>E7</f>
        <v>IVC v Jablunkově</v>
      </c>
      <c r="F74" s="421"/>
      <c r="G74" s="421"/>
      <c r="H74" s="421"/>
      <c r="I74" s="173"/>
      <c r="J74" s="64"/>
      <c r="K74" s="64"/>
      <c r="L74" s="62"/>
    </row>
    <row r="75" spans="2:12" ht="13.5">
      <c r="B75" s="29"/>
      <c r="C75" s="66" t="s">
        <v>155</v>
      </c>
      <c r="D75" s="273"/>
      <c r="E75" s="273"/>
      <c r="F75" s="273"/>
      <c r="G75" s="273"/>
      <c r="H75" s="273"/>
      <c r="J75" s="273"/>
      <c r="K75" s="273"/>
      <c r="L75" s="274"/>
    </row>
    <row r="76" spans="2:12" s="1" customFormat="1" ht="22.5" customHeight="1">
      <c r="B76" s="42"/>
      <c r="C76" s="64"/>
      <c r="D76" s="64"/>
      <c r="E76" s="420" t="s">
        <v>156</v>
      </c>
      <c r="F76" s="422"/>
      <c r="G76" s="422"/>
      <c r="H76" s="422"/>
      <c r="I76" s="173"/>
      <c r="J76" s="64"/>
      <c r="K76" s="64"/>
      <c r="L76" s="62"/>
    </row>
    <row r="77" spans="2:12" s="1" customFormat="1" ht="14.45" customHeight="1">
      <c r="B77" s="42"/>
      <c r="C77" s="66" t="s">
        <v>583</v>
      </c>
      <c r="D77" s="64"/>
      <c r="E77" s="64"/>
      <c r="F77" s="64"/>
      <c r="G77" s="64"/>
      <c r="H77" s="64"/>
      <c r="I77" s="173"/>
      <c r="J77" s="64"/>
      <c r="K77" s="64"/>
      <c r="L77" s="62"/>
    </row>
    <row r="78" spans="2:12" s="1" customFormat="1" ht="23.25" customHeight="1">
      <c r="B78" s="42"/>
      <c r="C78" s="64"/>
      <c r="D78" s="64"/>
      <c r="E78" s="391" t="str">
        <f>E11</f>
        <v>IO 01 - Sanace podloží dle provedeného průzkumu</v>
      </c>
      <c r="F78" s="422"/>
      <c r="G78" s="422"/>
      <c r="H78" s="422"/>
      <c r="I78" s="173"/>
      <c r="J78" s="64"/>
      <c r="K78" s="64"/>
      <c r="L78" s="62"/>
    </row>
    <row r="79" spans="2:12" s="1" customFormat="1" ht="6.95" customHeight="1">
      <c r="B79" s="42"/>
      <c r="C79" s="64"/>
      <c r="D79" s="64"/>
      <c r="E79" s="64"/>
      <c r="F79" s="64"/>
      <c r="G79" s="64"/>
      <c r="H79" s="64"/>
      <c r="I79" s="173"/>
      <c r="J79" s="64"/>
      <c r="K79" s="64"/>
      <c r="L79" s="62"/>
    </row>
    <row r="80" spans="2:12" s="1" customFormat="1" ht="18" customHeight="1">
      <c r="B80" s="42"/>
      <c r="C80" s="66" t="s">
        <v>23</v>
      </c>
      <c r="D80" s="64"/>
      <c r="E80" s="64"/>
      <c r="F80" s="174" t="str">
        <f>F14</f>
        <v xml:space="preserve"> </v>
      </c>
      <c r="G80" s="64"/>
      <c r="H80" s="64"/>
      <c r="I80" s="175" t="s">
        <v>25</v>
      </c>
      <c r="J80" s="74" t="str">
        <f>IF(J14="","",J14)</f>
        <v>22. 3. 2018</v>
      </c>
      <c r="K80" s="64"/>
      <c r="L80" s="62"/>
    </row>
    <row r="81" spans="2:12" s="1" customFormat="1" ht="6.95" customHeight="1">
      <c r="B81" s="42"/>
      <c r="C81" s="64"/>
      <c r="D81" s="64"/>
      <c r="E81" s="64"/>
      <c r="F81" s="64"/>
      <c r="G81" s="64"/>
      <c r="H81" s="64"/>
      <c r="I81" s="173"/>
      <c r="J81" s="64"/>
      <c r="K81" s="64"/>
      <c r="L81" s="62"/>
    </row>
    <row r="82" spans="2:12" s="1" customFormat="1" ht="13.5">
      <c r="B82" s="42"/>
      <c r="C82" s="66" t="s">
        <v>27</v>
      </c>
      <c r="D82" s="64"/>
      <c r="E82" s="64"/>
      <c r="F82" s="174" t="str">
        <f>E17</f>
        <v xml:space="preserve"> </v>
      </c>
      <c r="G82" s="64"/>
      <c r="H82" s="64"/>
      <c r="I82" s="175" t="s">
        <v>32</v>
      </c>
      <c r="J82" s="174" t="str">
        <f>E23</f>
        <v xml:space="preserve"> </v>
      </c>
      <c r="K82" s="64"/>
      <c r="L82" s="62"/>
    </row>
    <row r="83" spans="2:12" s="1" customFormat="1" ht="14.45" customHeight="1">
      <c r="B83" s="42"/>
      <c r="C83" s="66" t="s">
        <v>30</v>
      </c>
      <c r="D83" s="64"/>
      <c r="E83" s="64"/>
      <c r="F83" s="174" t="str">
        <f>IF(E20="","",E20)</f>
        <v/>
      </c>
      <c r="G83" s="64"/>
      <c r="H83" s="64"/>
      <c r="I83" s="173"/>
      <c r="J83" s="64"/>
      <c r="K83" s="64"/>
      <c r="L83" s="62"/>
    </row>
    <row r="84" spans="2:12" s="1" customFormat="1" ht="10.35" customHeight="1">
      <c r="B84" s="42"/>
      <c r="C84" s="64"/>
      <c r="D84" s="64"/>
      <c r="E84" s="64"/>
      <c r="F84" s="64"/>
      <c r="G84" s="64"/>
      <c r="H84" s="64"/>
      <c r="I84" s="173"/>
      <c r="J84" s="64"/>
      <c r="K84" s="64"/>
      <c r="L84" s="62"/>
    </row>
    <row r="85" spans="2:20" s="10" customFormat="1" ht="29.25" customHeight="1">
      <c r="B85" s="176"/>
      <c r="C85" s="177" t="s">
        <v>174</v>
      </c>
      <c r="D85" s="178" t="s">
        <v>54</v>
      </c>
      <c r="E85" s="178" t="s">
        <v>50</v>
      </c>
      <c r="F85" s="178" t="s">
        <v>175</v>
      </c>
      <c r="G85" s="178" t="s">
        <v>176</v>
      </c>
      <c r="H85" s="178" t="s">
        <v>177</v>
      </c>
      <c r="I85" s="179" t="s">
        <v>178</v>
      </c>
      <c r="J85" s="178" t="s">
        <v>159</v>
      </c>
      <c r="K85" s="180" t="s">
        <v>179</v>
      </c>
      <c r="L85" s="181"/>
      <c r="M85" s="82" t="s">
        <v>180</v>
      </c>
      <c r="N85" s="83" t="s">
        <v>39</v>
      </c>
      <c r="O85" s="83" t="s">
        <v>181</v>
      </c>
      <c r="P85" s="83" t="s">
        <v>182</v>
      </c>
      <c r="Q85" s="83" t="s">
        <v>183</v>
      </c>
      <c r="R85" s="83" t="s">
        <v>184</v>
      </c>
      <c r="S85" s="83" t="s">
        <v>185</v>
      </c>
      <c r="T85" s="84" t="s">
        <v>186</v>
      </c>
    </row>
    <row r="86" spans="2:63" s="1" customFormat="1" ht="29.25" customHeight="1">
      <c r="B86" s="42"/>
      <c r="C86" s="88" t="s">
        <v>160</v>
      </c>
      <c r="D86" s="64"/>
      <c r="E86" s="64"/>
      <c r="F86" s="64"/>
      <c r="G86" s="64"/>
      <c r="H86" s="64"/>
      <c r="I86" s="173"/>
      <c r="J86" s="182">
        <f>BK86</f>
        <v>0</v>
      </c>
      <c r="K86" s="64"/>
      <c r="L86" s="62"/>
      <c r="M86" s="85"/>
      <c r="N86" s="86"/>
      <c r="O86" s="86"/>
      <c r="P86" s="183">
        <f>P87</f>
        <v>0</v>
      </c>
      <c r="Q86" s="86"/>
      <c r="R86" s="183">
        <f>R87</f>
        <v>462.76649999999995</v>
      </c>
      <c r="S86" s="86"/>
      <c r="T86" s="184">
        <f>T87</f>
        <v>0</v>
      </c>
      <c r="AT86" s="25" t="s">
        <v>68</v>
      </c>
      <c r="AU86" s="25" t="s">
        <v>161</v>
      </c>
      <c r="BK86" s="185">
        <f>BK87</f>
        <v>0</v>
      </c>
    </row>
    <row r="87" spans="2:63" s="11" customFormat="1" ht="37.35" customHeight="1">
      <c r="B87" s="186"/>
      <c r="C87" s="187"/>
      <c r="D87" s="188" t="s">
        <v>68</v>
      </c>
      <c r="E87" s="189" t="s">
        <v>187</v>
      </c>
      <c r="F87" s="189" t="s">
        <v>188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P88+P103+P108</f>
        <v>0</v>
      </c>
      <c r="Q87" s="194"/>
      <c r="R87" s="195">
        <f>R88+R103+R108</f>
        <v>462.76649999999995</v>
      </c>
      <c r="S87" s="194"/>
      <c r="T87" s="196">
        <f>T88+T103+T108</f>
        <v>0</v>
      </c>
      <c r="AR87" s="197" t="s">
        <v>76</v>
      </c>
      <c r="AT87" s="198" t="s">
        <v>68</v>
      </c>
      <c r="AU87" s="198" t="s">
        <v>69</v>
      </c>
      <c r="AY87" s="197" t="s">
        <v>189</v>
      </c>
      <c r="BK87" s="199">
        <f>BK88+BK103+BK108</f>
        <v>0</v>
      </c>
    </row>
    <row r="88" spans="2:63" s="11" customFormat="1" ht="19.9" customHeight="1">
      <c r="B88" s="186"/>
      <c r="C88" s="187"/>
      <c r="D88" s="200" t="s">
        <v>68</v>
      </c>
      <c r="E88" s="201" t="s">
        <v>76</v>
      </c>
      <c r="F88" s="201" t="s">
        <v>190</v>
      </c>
      <c r="G88" s="187"/>
      <c r="H88" s="187"/>
      <c r="I88" s="190"/>
      <c r="J88" s="202">
        <f>BK88</f>
        <v>0</v>
      </c>
      <c r="K88" s="187"/>
      <c r="L88" s="192"/>
      <c r="M88" s="193"/>
      <c r="N88" s="194"/>
      <c r="O88" s="194"/>
      <c r="P88" s="195">
        <f>SUM(P89:P102)</f>
        <v>0</v>
      </c>
      <c r="Q88" s="194"/>
      <c r="R88" s="195">
        <f>SUM(R89:R102)</f>
        <v>0</v>
      </c>
      <c r="S88" s="194"/>
      <c r="T88" s="196">
        <f>SUM(T89:T102)</f>
        <v>0</v>
      </c>
      <c r="AR88" s="197" t="s">
        <v>76</v>
      </c>
      <c r="AT88" s="198" t="s">
        <v>68</v>
      </c>
      <c r="AU88" s="198" t="s">
        <v>76</v>
      </c>
      <c r="AY88" s="197" t="s">
        <v>189</v>
      </c>
      <c r="BK88" s="199">
        <f>SUM(BK89:BK102)</f>
        <v>0</v>
      </c>
    </row>
    <row r="89" spans="2:65" s="1" customFormat="1" ht="22.5" customHeight="1">
      <c r="B89" s="42"/>
      <c r="C89" s="203" t="s">
        <v>76</v>
      </c>
      <c r="D89" s="203" t="s">
        <v>191</v>
      </c>
      <c r="E89" s="204" t="s">
        <v>585</v>
      </c>
      <c r="F89" s="205" t="s">
        <v>586</v>
      </c>
      <c r="G89" s="206" t="s">
        <v>248</v>
      </c>
      <c r="H89" s="207">
        <v>252.75</v>
      </c>
      <c r="I89" s="208"/>
      <c r="J89" s="209">
        <f>ROUND(I89*H89,2)</f>
        <v>0</v>
      </c>
      <c r="K89" s="205" t="s">
        <v>195</v>
      </c>
      <c r="L89" s="62"/>
      <c r="M89" s="210" t="s">
        <v>21</v>
      </c>
      <c r="N89" s="211" t="s">
        <v>40</v>
      </c>
      <c r="O89" s="43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25" t="s">
        <v>196</v>
      </c>
      <c r="AT89" s="25" t="s">
        <v>191</v>
      </c>
      <c r="AU89" s="25" t="s">
        <v>80</v>
      </c>
      <c r="AY89" s="25" t="s">
        <v>189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25" t="s">
        <v>76</v>
      </c>
      <c r="BK89" s="214">
        <f>ROUND(I89*H89,2)</f>
        <v>0</v>
      </c>
      <c r="BL89" s="25" t="s">
        <v>196</v>
      </c>
      <c r="BM89" s="25" t="s">
        <v>587</v>
      </c>
    </row>
    <row r="90" spans="2:51" s="12" customFormat="1" ht="13.5">
      <c r="B90" s="215"/>
      <c r="C90" s="216"/>
      <c r="D90" s="217" t="s">
        <v>198</v>
      </c>
      <c r="E90" s="218" t="s">
        <v>21</v>
      </c>
      <c r="F90" s="219" t="s">
        <v>588</v>
      </c>
      <c r="G90" s="216"/>
      <c r="H90" s="220">
        <v>233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198</v>
      </c>
      <c r="AU90" s="226" t="s">
        <v>80</v>
      </c>
      <c r="AV90" s="12" t="s">
        <v>80</v>
      </c>
      <c r="AW90" s="12" t="s">
        <v>33</v>
      </c>
      <c r="AX90" s="12" t="s">
        <v>69</v>
      </c>
      <c r="AY90" s="226" t="s">
        <v>189</v>
      </c>
    </row>
    <row r="91" spans="2:51" s="12" customFormat="1" ht="13.5">
      <c r="B91" s="215"/>
      <c r="C91" s="216"/>
      <c r="D91" s="217" t="s">
        <v>198</v>
      </c>
      <c r="E91" s="218" t="s">
        <v>21</v>
      </c>
      <c r="F91" s="219" t="s">
        <v>589</v>
      </c>
      <c r="G91" s="216"/>
      <c r="H91" s="220">
        <v>19.75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198</v>
      </c>
      <c r="AU91" s="226" t="s">
        <v>80</v>
      </c>
      <c r="AV91" s="12" t="s">
        <v>80</v>
      </c>
      <c r="AW91" s="12" t="s">
        <v>33</v>
      </c>
      <c r="AX91" s="12" t="s">
        <v>69</v>
      </c>
      <c r="AY91" s="226" t="s">
        <v>189</v>
      </c>
    </row>
    <row r="92" spans="2:51" s="13" customFormat="1" ht="13.5">
      <c r="B92" s="227"/>
      <c r="C92" s="228"/>
      <c r="D92" s="229" t="s">
        <v>198</v>
      </c>
      <c r="E92" s="230" t="s">
        <v>21</v>
      </c>
      <c r="F92" s="231" t="s">
        <v>200</v>
      </c>
      <c r="G92" s="228"/>
      <c r="H92" s="232">
        <v>252.75</v>
      </c>
      <c r="I92" s="233"/>
      <c r="J92" s="228"/>
      <c r="K92" s="228"/>
      <c r="L92" s="234"/>
      <c r="M92" s="235"/>
      <c r="N92" s="236"/>
      <c r="O92" s="236"/>
      <c r="P92" s="236"/>
      <c r="Q92" s="236"/>
      <c r="R92" s="236"/>
      <c r="S92" s="236"/>
      <c r="T92" s="237"/>
      <c r="AT92" s="238" t="s">
        <v>198</v>
      </c>
      <c r="AU92" s="238" t="s">
        <v>80</v>
      </c>
      <c r="AV92" s="13" t="s">
        <v>115</v>
      </c>
      <c r="AW92" s="13" t="s">
        <v>33</v>
      </c>
      <c r="AX92" s="13" t="s">
        <v>76</v>
      </c>
      <c r="AY92" s="238" t="s">
        <v>189</v>
      </c>
    </row>
    <row r="93" spans="2:65" s="1" customFormat="1" ht="22.5" customHeight="1">
      <c r="B93" s="42"/>
      <c r="C93" s="203" t="s">
        <v>80</v>
      </c>
      <c r="D93" s="203" t="s">
        <v>191</v>
      </c>
      <c r="E93" s="204" t="s">
        <v>258</v>
      </c>
      <c r="F93" s="205" t="s">
        <v>259</v>
      </c>
      <c r="G93" s="206" t="s">
        <v>248</v>
      </c>
      <c r="H93" s="207">
        <v>75.825</v>
      </c>
      <c r="I93" s="208"/>
      <c r="J93" s="209">
        <f>ROUND(I93*H93,2)</f>
        <v>0</v>
      </c>
      <c r="K93" s="205" t="s">
        <v>195</v>
      </c>
      <c r="L93" s="62"/>
      <c r="M93" s="210" t="s">
        <v>21</v>
      </c>
      <c r="N93" s="211" t="s">
        <v>40</v>
      </c>
      <c r="O93" s="43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25" t="s">
        <v>196</v>
      </c>
      <c r="AT93" s="25" t="s">
        <v>191</v>
      </c>
      <c r="AU93" s="25" t="s">
        <v>80</v>
      </c>
      <c r="AY93" s="25" t="s">
        <v>189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25" t="s">
        <v>76</v>
      </c>
      <c r="BK93" s="214">
        <f>ROUND(I93*H93,2)</f>
        <v>0</v>
      </c>
      <c r="BL93" s="25" t="s">
        <v>196</v>
      </c>
      <c r="BM93" s="25" t="s">
        <v>590</v>
      </c>
    </row>
    <row r="94" spans="2:51" s="12" customFormat="1" ht="13.5">
      <c r="B94" s="215"/>
      <c r="C94" s="216"/>
      <c r="D94" s="229" t="s">
        <v>198</v>
      </c>
      <c r="E94" s="239" t="s">
        <v>21</v>
      </c>
      <c r="F94" s="240" t="s">
        <v>591</v>
      </c>
      <c r="G94" s="216"/>
      <c r="H94" s="241">
        <v>75.825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198</v>
      </c>
      <c r="AU94" s="226" t="s">
        <v>80</v>
      </c>
      <c r="AV94" s="12" t="s">
        <v>80</v>
      </c>
      <c r="AW94" s="12" t="s">
        <v>33</v>
      </c>
      <c r="AX94" s="12" t="s">
        <v>76</v>
      </c>
      <c r="AY94" s="226" t="s">
        <v>189</v>
      </c>
    </row>
    <row r="95" spans="2:65" s="1" customFormat="1" ht="22.5" customHeight="1">
      <c r="B95" s="42"/>
      <c r="C95" s="203" t="s">
        <v>115</v>
      </c>
      <c r="D95" s="203" t="s">
        <v>191</v>
      </c>
      <c r="E95" s="204" t="s">
        <v>272</v>
      </c>
      <c r="F95" s="205" t="s">
        <v>273</v>
      </c>
      <c r="G95" s="206" t="s">
        <v>248</v>
      </c>
      <c r="H95" s="207">
        <v>252.75</v>
      </c>
      <c r="I95" s="208"/>
      <c r="J95" s="209">
        <f>ROUND(I95*H95,2)</f>
        <v>0</v>
      </c>
      <c r="K95" s="205" t="s">
        <v>195</v>
      </c>
      <c r="L95" s="62"/>
      <c r="M95" s="210" t="s">
        <v>21</v>
      </c>
      <c r="N95" s="211" t="s">
        <v>40</v>
      </c>
      <c r="O95" s="43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25" t="s">
        <v>196</v>
      </c>
      <c r="AT95" s="25" t="s">
        <v>191</v>
      </c>
      <c r="AU95" s="25" t="s">
        <v>80</v>
      </c>
      <c r="AY95" s="25" t="s">
        <v>189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25" t="s">
        <v>76</v>
      </c>
      <c r="BK95" s="214">
        <f>ROUND(I95*H95,2)</f>
        <v>0</v>
      </c>
      <c r="BL95" s="25" t="s">
        <v>196</v>
      </c>
      <c r="BM95" s="25" t="s">
        <v>592</v>
      </c>
    </row>
    <row r="96" spans="2:51" s="12" customFormat="1" ht="13.5">
      <c r="B96" s="215"/>
      <c r="C96" s="216"/>
      <c r="D96" s="229" t="s">
        <v>198</v>
      </c>
      <c r="E96" s="239" t="s">
        <v>21</v>
      </c>
      <c r="F96" s="240" t="s">
        <v>593</v>
      </c>
      <c r="G96" s="216"/>
      <c r="H96" s="241">
        <v>252.75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198</v>
      </c>
      <c r="AU96" s="226" t="s">
        <v>80</v>
      </c>
      <c r="AV96" s="12" t="s">
        <v>80</v>
      </c>
      <c r="AW96" s="12" t="s">
        <v>33</v>
      </c>
      <c r="AX96" s="12" t="s">
        <v>76</v>
      </c>
      <c r="AY96" s="226" t="s">
        <v>189</v>
      </c>
    </row>
    <row r="97" spans="2:65" s="1" customFormat="1" ht="22.5" customHeight="1">
      <c r="B97" s="42"/>
      <c r="C97" s="203" t="s">
        <v>196</v>
      </c>
      <c r="D97" s="203" t="s">
        <v>191</v>
      </c>
      <c r="E97" s="204" t="s">
        <v>277</v>
      </c>
      <c r="F97" s="205" t="s">
        <v>278</v>
      </c>
      <c r="G97" s="206" t="s">
        <v>248</v>
      </c>
      <c r="H97" s="207">
        <v>252.75</v>
      </c>
      <c r="I97" s="208"/>
      <c r="J97" s="209">
        <f>ROUND(I97*H97,2)</f>
        <v>0</v>
      </c>
      <c r="K97" s="205" t="s">
        <v>195</v>
      </c>
      <c r="L97" s="62"/>
      <c r="M97" s="210" t="s">
        <v>21</v>
      </c>
      <c r="N97" s="211" t="s">
        <v>40</v>
      </c>
      <c r="O97" s="43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25" t="s">
        <v>196</v>
      </c>
      <c r="AT97" s="25" t="s">
        <v>191</v>
      </c>
      <c r="AU97" s="25" t="s">
        <v>80</v>
      </c>
      <c r="AY97" s="25" t="s">
        <v>189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25" t="s">
        <v>76</v>
      </c>
      <c r="BK97" s="214">
        <f>ROUND(I97*H97,2)</f>
        <v>0</v>
      </c>
      <c r="BL97" s="25" t="s">
        <v>196</v>
      </c>
      <c r="BM97" s="25" t="s">
        <v>594</v>
      </c>
    </row>
    <row r="98" spans="2:51" s="12" customFormat="1" ht="13.5">
      <c r="B98" s="215"/>
      <c r="C98" s="216"/>
      <c r="D98" s="229" t="s">
        <v>198</v>
      </c>
      <c r="E98" s="239" t="s">
        <v>21</v>
      </c>
      <c r="F98" s="240" t="s">
        <v>593</v>
      </c>
      <c r="G98" s="216"/>
      <c r="H98" s="241">
        <v>252.75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198</v>
      </c>
      <c r="AU98" s="226" t="s">
        <v>80</v>
      </c>
      <c r="AV98" s="12" t="s">
        <v>80</v>
      </c>
      <c r="AW98" s="12" t="s">
        <v>33</v>
      </c>
      <c r="AX98" s="12" t="s">
        <v>76</v>
      </c>
      <c r="AY98" s="226" t="s">
        <v>189</v>
      </c>
    </row>
    <row r="99" spans="2:65" s="1" customFormat="1" ht="22.5" customHeight="1">
      <c r="B99" s="42"/>
      <c r="C99" s="203" t="s">
        <v>213</v>
      </c>
      <c r="D99" s="203" t="s">
        <v>191</v>
      </c>
      <c r="E99" s="204" t="s">
        <v>282</v>
      </c>
      <c r="F99" s="205" t="s">
        <v>283</v>
      </c>
      <c r="G99" s="206" t="s">
        <v>284</v>
      </c>
      <c r="H99" s="207">
        <v>417.038</v>
      </c>
      <c r="I99" s="208"/>
      <c r="J99" s="209">
        <f>ROUND(I99*H99,2)</f>
        <v>0</v>
      </c>
      <c r="K99" s="205" t="s">
        <v>195</v>
      </c>
      <c r="L99" s="62"/>
      <c r="M99" s="210" t="s">
        <v>21</v>
      </c>
      <c r="N99" s="211" t="s">
        <v>40</v>
      </c>
      <c r="O99" s="43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25" t="s">
        <v>196</v>
      </c>
      <c r="AT99" s="25" t="s">
        <v>191</v>
      </c>
      <c r="AU99" s="25" t="s">
        <v>80</v>
      </c>
      <c r="AY99" s="25" t="s">
        <v>189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25" t="s">
        <v>76</v>
      </c>
      <c r="BK99" s="214">
        <f>ROUND(I99*H99,2)</f>
        <v>0</v>
      </c>
      <c r="BL99" s="25" t="s">
        <v>196</v>
      </c>
      <c r="BM99" s="25" t="s">
        <v>595</v>
      </c>
    </row>
    <row r="100" spans="2:51" s="12" customFormat="1" ht="13.5">
      <c r="B100" s="215"/>
      <c r="C100" s="216"/>
      <c r="D100" s="229" t="s">
        <v>198</v>
      </c>
      <c r="E100" s="239" t="s">
        <v>21</v>
      </c>
      <c r="F100" s="240" t="s">
        <v>596</v>
      </c>
      <c r="G100" s="216"/>
      <c r="H100" s="241">
        <v>417.038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198</v>
      </c>
      <c r="AU100" s="226" t="s">
        <v>80</v>
      </c>
      <c r="AV100" s="12" t="s">
        <v>80</v>
      </c>
      <c r="AW100" s="12" t="s">
        <v>33</v>
      </c>
      <c r="AX100" s="12" t="s">
        <v>76</v>
      </c>
      <c r="AY100" s="226" t="s">
        <v>189</v>
      </c>
    </row>
    <row r="101" spans="2:65" s="1" customFormat="1" ht="22.5" customHeight="1">
      <c r="B101" s="42"/>
      <c r="C101" s="203" t="s">
        <v>218</v>
      </c>
      <c r="D101" s="203" t="s">
        <v>191</v>
      </c>
      <c r="E101" s="204" t="s">
        <v>335</v>
      </c>
      <c r="F101" s="205" t="s">
        <v>336</v>
      </c>
      <c r="G101" s="206" t="s">
        <v>194</v>
      </c>
      <c r="H101" s="207">
        <v>505.5</v>
      </c>
      <c r="I101" s="208"/>
      <c r="J101" s="209">
        <f>ROUND(I101*H101,2)</f>
        <v>0</v>
      </c>
      <c r="K101" s="205" t="s">
        <v>195</v>
      </c>
      <c r="L101" s="62"/>
      <c r="M101" s="210" t="s">
        <v>21</v>
      </c>
      <c r="N101" s="211" t="s">
        <v>40</v>
      </c>
      <c r="O101" s="43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25" t="s">
        <v>196</v>
      </c>
      <c r="AT101" s="25" t="s">
        <v>191</v>
      </c>
      <c r="AU101" s="25" t="s">
        <v>80</v>
      </c>
      <c r="AY101" s="25" t="s">
        <v>189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25" t="s">
        <v>76</v>
      </c>
      <c r="BK101" s="214">
        <f>ROUND(I101*H101,2)</f>
        <v>0</v>
      </c>
      <c r="BL101" s="25" t="s">
        <v>196</v>
      </c>
      <c r="BM101" s="25" t="s">
        <v>597</v>
      </c>
    </row>
    <row r="102" spans="2:51" s="12" customFormat="1" ht="13.5">
      <c r="B102" s="215"/>
      <c r="C102" s="216"/>
      <c r="D102" s="217" t="s">
        <v>198</v>
      </c>
      <c r="E102" s="218" t="s">
        <v>21</v>
      </c>
      <c r="F102" s="219" t="s">
        <v>598</v>
      </c>
      <c r="G102" s="216"/>
      <c r="H102" s="220">
        <v>505.5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198</v>
      </c>
      <c r="AU102" s="226" t="s">
        <v>80</v>
      </c>
      <c r="AV102" s="12" t="s">
        <v>80</v>
      </c>
      <c r="AW102" s="12" t="s">
        <v>33</v>
      </c>
      <c r="AX102" s="12" t="s">
        <v>76</v>
      </c>
      <c r="AY102" s="226" t="s">
        <v>189</v>
      </c>
    </row>
    <row r="103" spans="2:63" s="11" customFormat="1" ht="29.85" customHeight="1">
      <c r="B103" s="186"/>
      <c r="C103" s="187"/>
      <c r="D103" s="200" t="s">
        <v>68</v>
      </c>
      <c r="E103" s="201" t="s">
        <v>213</v>
      </c>
      <c r="F103" s="201" t="s">
        <v>354</v>
      </c>
      <c r="G103" s="187"/>
      <c r="H103" s="187"/>
      <c r="I103" s="190"/>
      <c r="J103" s="202">
        <f>BK103</f>
        <v>0</v>
      </c>
      <c r="K103" s="187"/>
      <c r="L103" s="192"/>
      <c r="M103" s="193"/>
      <c r="N103" s="194"/>
      <c r="O103" s="194"/>
      <c r="P103" s="195">
        <f>SUM(P104:P107)</f>
        <v>0</v>
      </c>
      <c r="Q103" s="194"/>
      <c r="R103" s="195">
        <f>SUM(R104:R107)</f>
        <v>462.76649999999995</v>
      </c>
      <c r="S103" s="194"/>
      <c r="T103" s="196">
        <f>SUM(T104:T107)</f>
        <v>0</v>
      </c>
      <c r="AR103" s="197" t="s">
        <v>76</v>
      </c>
      <c r="AT103" s="198" t="s">
        <v>68</v>
      </c>
      <c r="AU103" s="198" t="s">
        <v>76</v>
      </c>
      <c r="AY103" s="197" t="s">
        <v>189</v>
      </c>
      <c r="BK103" s="199">
        <f>SUM(BK104:BK107)</f>
        <v>0</v>
      </c>
    </row>
    <row r="104" spans="2:65" s="1" customFormat="1" ht="22.5" customHeight="1">
      <c r="B104" s="42"/>
      <c r="C104" s="203" t="s">
        <v>223</v>
      </c>
      <c r="D104" s="203" t="s">
        <v>191</v>
      </c>
      <c r="E104" s="204" t="s">
        <v>362</v>
      </c>
      <c r="F104" s="205" t="s">
        <v>363</v>
      </c>
      <c r="G104" s="206" t="s">
        <v>194</v>
      </c>
      <c r="H104" s="207">
        <v>466</v>
      </c>
      <c r="I104" s="208"/>
      <c r="J104" s="209">
        <f>ROUND(I104*H104,2)</f>
        <v>0</v>
      </c>
      <c r="K104" s="205" t="s">
        <v>195</v>
      </c>
      <c r="L104" s="62"/>
      <c r="M104" s="210" t="s">
        <v>21</v>
      </c>
      <c r="N104" s="211" t="s">
        <v>40</v>
      </c>
      <c r="O104" s="43"/>
      <c r="P104" s="212">
        <f>O104*H104</f>
        <v>0</v>
      </c>
      <c r="Q104" s="212">
        <v>0.378</v>
      </c>
      <c r="R104" s="212">
        <f>Q104*H104</f>
        <v>176.148</v>
      </c>
      <c r="S104" s="212">
        <v>0</v>
      </c>
      <c r="T104" s="213">
        <f>S104*H104</f>
        <v>0</v>
      </c>
      <c r="AR104" s="25" t="s">
        <v>196</v>
      </c>
      <c r="AT104" s="25" t="s">
        <v>191</v>
      </c>
      <c r="AU104" s="25" t="s">
        <v>80</v>
      </c>
      <c r="AY104" s="25" t="s">
        <v>189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25" t="s">
        <v>76</v>
      </c>
      <c r="BK104" s="214">
        <f>ROUND(I104*H104,2)</f>
        <v>0</v>
      </c>
      <c r="BL104" s="25" t="s">
        <v>196</v>
      </c>
      <c r="BM104" s="25" t="s">
        <v>599</v>
      </c>
    </row>
    <row r="105" spans="2:51" s="12" customFormat="1" ht="13.5">
      <c r="B105" s="215"/>
      <c r="C105" s="216"/>
      <c r="D105" s="229" t="s">
        <v>198</v>
      </c>
      <c r="E105" s="239" t="s">
        <v>21</v>
      </c>
      <c r="F105" s="240" t="s">
        <v>510</v>
      </c>
      <c r="G105" s="216"/>
      <c r="H105" s="241">
        <v>466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198</v>
      </c>
      <c r="AU105" s="226" t="s">
        <v>80</v>
      </c>
      <c r="AV105" s="12" t="s">
        <v>80</v>
      </c>
      <c r="AW105" s="12" t="s">
        <v>33</v>
      </c>
      <c r="AX105" s="12" t="s">
        <v>76</v>
      </c>
      <c r="AY105" s="226" t="s">
        <v>189</v>
      </c>
    </row>
    <row r="106" spans="2:65" s="1" customFormat="1" ht="22.5" customHeight="1">
      <c r="B106" s="42"/>
      <c r="C106" s="203" t="s">
        <v>228</v>
      </c>
      <c r="D106" s="203" t="s">
        <v>191</v>
      </c>
      <c r="E106" s="204" t="s">
        <v>600</v>
      </c>
      <c r="F106" s="205" t="s">
        <v>601</v>
      </c>
      <c r="G106" s="206" t="s">
        <v>194</v>
      </c>
      <c r="H106" s="207">
        <v>505.5</v>
      </c>
      <c r="I106" s="208"/>
      <c r="J106" s="209">
        <f>ROUND(I106*H106,2)</f>
        <v>0</v>
      </c>
      <c r="K106" s="205" t="s">
        <v>195</v>
      </c>
      <c r="L106" s="62"/>
      <c r="M106" s="210" t="s">
        <v>21</v>
      </c>
      <c r="N106" s="211" t="s">
        <v>40</v>
      </c>
      <c r="O106" s="43"/>
      <c r="P106" s="212">
        <f>O106*H106</f>
        <v>0</v>
      </c>
      <c r="Q106" s="212">
        <v>0.567</v>
      </c>
      <c r="R106" s="212">
        <f>Q106*H106</f>
        <v>286.6185</v>
      </c>
      <c r="S106" s="212">
        <v>0</v>
      </c>
      <c r="T106" s="213">
        <f>S106*H106</f>
        <v>0</v>
      </c>
      <c r="AR106" s="25" t="s">
        <v>196</v>
      </c>
      <c r="AT106" s="25" t="s">
        <v>191</v>
      </c>
      <c r="AU106" s="25" t="s">
        <v>80</v>
      </c>
      <c r="AY106" s="25" t="s">
        <v>189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25" t="s">
        <v>76</v>
      </c>
      <c r="BK106" s="214">
        <f>ROUND(I106*H106,2)</f>
        <v>0</v>
      </c>
      <c r="BL106" s="25" t="s">
        <v>196</v>
      </c>
      <c r="BM106" s="25" t="s">
        <v>602</v>
      </c>
    </row>
    <row r="107" spans="2:51" s="12" customFormat="1" ht="13.5">
      <c r="B107" s="215"/>
      <c r="C107" s="216"/>
      <c r="D107" s="217" t="s">
        <v>198</v>
      </c>
      <c r="E107" s="218" t="s">
        <v>21</v>
      </c>
      <c r="F107" s="219" t="s">
        <v>603</v>
      </c>
      <c r="G107" s="216"/>
      <c r="H107" s="220">
        <v>505.5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198</v>
      </c>
      <c r="AU107" s="226" t="s">
        <v>80</v>
      </c>
      <c r="AV107" s="12" t="s">
        <v>80</v>
      </c>
      <c r="AW107" s="12" t="s">
        <v>33</v>
      </c>
      <c r="AX107" s="12" t="s">
        <v>76</v>
      </c>
      <c r="AY107" s="226" t="s">
        <v>189</v>
      </c>
    </row>
    <row r="108" spans="2:63" s="11" customFormat="1" ht="29.85" customHeight="1">
      <c r="B108" s="186"/>
      <c r="C108" s="187"/>
      <c r="D108" s="200" t="s">
        <v>68</v>
      </c>
      <c r="E108" s="201" t="s">
        <v>569</v>
      </c>
      <c r="F108" s="201" t="s">
        <v>570</v>
      </c>
      <c r="G108" s="187"/>
      <c r="H108" s="187"/>
      <c r="I108" s="190"/>
      <c r="J108" s="202">
        <f>BK108</f>
        <v>0</v>
      </c>
      <c r="K108" s="187"/>
      <c r="L108" s="192"/>
      <c r="M108" s="193"/>
      <c r="N108" s="194"/>
      <c r="O108" s="194"/>
      <c r="P108" s="195">
        <f>P109</f>
        <v>0</v>
      </c>
      <c r="Q108" s="194"/>
      <c r="R108" s="195">
        <f>R109</f>
        <v>0</v>
      </c>
      <c r="S108" s="194"/>
      <c r="T108" s="196">
        <f>T109</f>
        <v>0</v>
      </c>
      <c r="AR108" s="197" t="s">
        <v>76</v>
      </c>
      <c r="AT108" s="198" t="s">
        <v>68</v>
      </c>
      <c r="AU108" s="198" t="s">
        <v>76</v>
      </c>
      <c r="AY108" s="197" t="s">
        <v>189</v>
      </c>
      <c r="BK108" s="199">
        <f>BK109</f>
        <v>0</v>
      </c>
    </row>
    <row r="109" spans="2:65" s="1" customFormat="1" ht="22.5" customHeight="1">
      <c r="B109" s="42"/>
      <c r="C109" s="203" t="s">
        <v>232</v>
      </c>
      <c r="D109" s="203" t="s">
        <v>191</v>
      </c>
      <c r="E109" s="204" t="s">
        <v>604</v>
      </c>
      <c r="F109" s="205" t="s">
        <v>605</v>
      </c>
      <c r="G109" s="206" t="s">
        <v>284</v>
      </c>
      <c r="H109" s="207">
        <v>462.767</v>
      </c>
      <c r="I109" s="208"/>
      <c r="J109" s="209">
        <f>ROUND(I109*H109,2)</f>
        <v>0</v>
      </c>
      <c r="K109" s="205" t="s">
        <v>195</v>
      </c>
      <c r="L109" s="62"/>
      <c r="M109" s="210" t="s">
        <v>21</v>
      </c>
      <c r="N109" s="275" t="s">
        <v>40</v>
      </c>
      <c r="O109" s="276"/>
      <c r="P109" s="277">
        <f>O109*H109</f>
        <v>0</v>
      </c>
      <c r="Q109" s="277">
        <v>0</v>
      </c>
      <c r="R109" s="277">
        <f>Q109*H109</f>
        <v>0</v>
      </c>
      <c r="S109" s="277">
        <v>0</v>
      </c>
      <c r="T109" s="278">
        <f>S109*H109</f>
        <v>0</v>
      </c>
      <c r="AR109" s="25" t="s">
        <v>196</v>
      </c>
      <c r="AT109" s="25" t="s">
        <v>191</v>
      </c>
      <c r="AU109" s="25" t="s">
        <v>80</v>
      </c>
      <c r="AY109" s="25" t="s">
        <v>189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25" t="s">
        <v>76</v>
      </c>
      <c r="BK109" s="214">
        <f>ROUND(I109*H109,2)</f>
        <v>0</v>
      </c>
      <c r="BL109" s="25" t="s">
        <v>196</v>
      </c>
      <c r="BM109" s="25" t="s">
        <v>606</v>
      </c>
    </row>
    <row r="110" spans="2:12" s="1" customFormat="1" ht="6.95" customHeight="1">
      <c r="B110" s="57"/>
      <c r="C110" s="58"/>
      <c r="D110" s="58"/>
      <c r="E110" s="58"/>
      <c r="F110" s="58"/>
      <c r="G110" s="58"/>
      <c r="H110" s="58"/>
      <c r="I110" s="149"/>
      <c r="J110" s="58"/>
      <c r="K110" s="58"/>
      <c r="L110" s="62"/>
    </row>
  </sheetData>
  <sheetProtection password="CC35" sheet="1" objects="1" scenarios="1" formatCells="0" formatColumns="0" formatRows="0" sort="0" autoFilter="0"/>
  <autoFilter ref="C85:K109"/>
  <mergeCells count="12">
    <mergeCell ref="G1:H1"/>
    <mergeCell ref="L2:V2"/>
    <mergeCell ref="E49:H49"/>
    <mergeCell ref="E51:H51"/>
    <mergeCell ref="E74:H74"/>
    <mergeCell ref="E76:H76"/>
    <mergeCell ref="E78:H78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86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607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02 - Zrušení stávajících přípojek kanalizace (splašková a deštová)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02 - Zrušení stávajících přípojek kanalizace (splašková a deštová)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80</v>
      </c>
      <c r="D77" s="203" t="s">
        <v>191</v>
      </c>
      <c r="E77" s="204" t="s">
        <v>608</v>
      </c>
      <c r="F77" s="205" t="s">
        <v>609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610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89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611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03 - Nová přípojka vodovodu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03 - Nová přípojka vodovodu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612</v>
      </c>
      <c r="F77" s="205" t="s">
        <v>613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614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92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615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04.1 - Nová přípojka splaškové kanalizace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04.1 - Nová přípojka splaškové kanalizace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616</v>
      </c>
      <c r="F77" s="205" t="s">
        <v>617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618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95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619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ROUND(SUM(BE76:BE80),2)</f>
        <v>0</v>
      </c>
      <c r="G30" s="43"/>
      <c r="H30" s="43"/>
      <c r="I30" s="141">
        <v>0.21</v>
      </c>
      <c r="J30" s="140">
        <f>ROUND(ROUND((SUM(BE76:BE80)),2)*I30,2)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ROUND(SUM(BF76:BF80),2)</f>
        <v>0</v>
      </c>
      <c r="G31" s="43"/>
      <c r="H31" s="43"/>
      <c r="I31" s="141">
        <v>0.15</v>
      </c>
      <c r="J31" s="140">
        <f>ROUND(ROUND((SUM(BF76:BF80)),2)*I31,2)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ROUND(SUM(BG76:BG80),2)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ROUND(SUM(BH76:BH80),2)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ROUND(SUM(BI76:BI80),2)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04.2 - Nová přípojka deštové kanalizace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04.2 - Nová přípojka deštové kanalizace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SUM(P77:P80)</f>
        <v>0</v>
      </c>
      <c r="Q76" s="86"/>
      <c r="R76" s="183">
        <f>SUM(R77:R80)</f>
        <v>0</v>
      </c>
      <c r="S76" s="86"/>
      <c r="T76" s="184">
        <f>SUM(T77:T80)</f>
        <v>0</v>
      </c>
      <c r="AT76" s="25" t="s">
        <v>68</v>
      </c>
      <c r="AU76" s="25" t="s">
        <v>161</v>
      </c>
      <c r="BK76" s="185">
        <f>SUM(BK77:BK80)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620</v>
      </c>
      <c r="F77" s="205" t="s">
        <v>621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622</v>
      </c>
    </row>
    <row r="78" spans="2:51" s="12" customFormat="1" ht="13.5">
      <c r="B78" s="215"/>
      <c r="C78" s="216"/>
      <c r="D78" s="229" t="s">
        <v>198</v>
      </c>
      <c r="E78" s="239" t="s">
        <v>21</v>
      </c>
      <c r="F78" s="240" t="s">
        <v>76</v>
      </c>
      <c r="G78" s="216"/>
      <c r="H78" s="241">
        <v>1</v>
      </c>
      <c r="I78" s="221"/>
      <c r="J78" s="216"/>
      <c r="K78" s="216"/>
      <c r="L78" s="222"/>
      <c r="M78" s="223"/>
      <c r="N78" s="224"/>
      <c r="O78" s="224"/>
      <c r="P78" s="224"/>
      <c r="Q78" s="224"/>
      <c r="R78" s="224"/>
      <c r="S78" s="224"/>
      <c r="T78" s="225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65" s="1" customFormat="1" ht="22.5" customHeight="1">
      <c r="B79" s="42"/>
      <c r="C79" s="203" t="s">
        <v>80</v>
      </c>
      <c r="D79" s="203" t="s">
        <v>191</v>
      </c>
      <c r="E79" s="204" t="s">
        <v>623</v>
      </c>
      <c r="F79" s="205" t="s">
        <v>624</v>
      </c>
      <c r="G79" s="206" t="s">
        <v>580</v>
      </c>
      <c r="H79" s="207">
        <v>1</v>
      </c>
      <c r="I79" s="208"/>
      <c r="J79" s="209">
        <f>ROUND(I79*H79,2)</f>
        <v>0</v>
      </c>
      <c r="K79" s="205" t="s">
        <v>21</v>
      </c>
      <c r="L79" s="62"/>
      <c r="M79" s="210" t="s">
        <v>21</v>
      </c>
      <c r="N79" s="211" t="s">
        <v>40</v>
      </c>
      <c r="O79" s="43"/>
      <c r="P79" s="212">
        <f>O79*H79</f>
        <v>0</v>
      </c>
      <c r="Q79" s="212">
        <v>0</v>
      </c>
      <c r="R79" s="212">
        <f>Q79*H79</f>
        <v>0</v>
      </c>
      <c r="S79" s="212">
        <v>0</v>
      </c>
      <c r="T79" s="213">
        <f>S79*H79</f>
        <v>0</v>
      </c>
      <c r="AR79" s="25" t="s">
        <v>196</v>
      </c>
      <c r="AT79" s="25" t="s">
        <v>191</v>
      </c>
      <c r="AU79" s="25" t="s">
        <v>69</v>
      </c>
      <c r="AY79" s="25" t="s">
        <v>189</v>
      </c>
      <c r="BE79" s="214">
        <f>IF(N79="základní",J79,0)</f>
        <v>0</v>
      </c>
      <c r="BF79" s="214">
        <f>IF(N79="snížená",J79,0)</f>
        <v>0</v>
      </c>
      <c r="BG79" s="214">
        <f>IF(N79="zákl. přenesená",J79,0)</f>
        <v>0</v>
      </c>
      <c r="BH79" s="214">
        <f>IF(N79="sníž. přenesená",J79,0)</f>
        <v>0</v>
      </c>
      <c r="BI79" s="214">
        <f>IF(N79="nulová",J79,0)</f>
        <v>0</v>
      </c>
      <c r="BJ79" s="25" t="s">
        <v>76</v>
      </c>
      <c r="BK79" s="214">
        <f>ROUND(I79*H79,2)</f>
        <v>0</v>
      </c>
      <c r="BL79" s="25" t="s">
        <v>196</v>
      </c>
      <c r="BM79" s="25" t="s">
        <v>625</v>
      </c>
    </row>
    <row r="80" spans="2:51" s="12" customFormat="1" ht="13.5">
      <c r="B80" s="215"/>
      <c r="C80" s="216"/>
      <c r="D80" s="217" t="s">
        <v>198</v>
      </c>
      <c r="E80" s="218" t="s">
        <v>21</v>
      </c>
      <c r="F80" s="219" t="s">
        <v>76</v>
      </c>
      <c r="G80" s="216"/>
      <c r="H80" s="220">
        <v>1</v>
      </c>
      <c r="I80" s="221"/>
      <c r="J80" s="216"/>
      <c r="K80" s="216"/>
      <c r="L80" s="222"/>
      <c r="M80" s="270"/>
      <c r="N80" s="271"/>
      <c r="O80" s="271"/>
      <c r="P80" s="271"/>
      <c r="Q80" s="271"/>
      <c r="R80" s="271"/>
      <c r="S80" s="271"/>
      <c r="T80" s="272"/>
      <c r="AT80" s="226" t="s">
        <v>198</v>
      </c>
      <c r="AU80" s="226" t="s">
        <v>69</v>
      </c>
      <c r="AV80" s="12" t="s">
        <v>80</v>
      </c>
      <c r="AW80" s="12" t="s">
        <v>33</v>
      </c>
      <c r="AX80" s="12" t="s">
        <v>76</v>
      </c>
      <c r="AY80" s="226" t="s">
        <v>189</v>
      </c>
    </row>
    <row r="81" spans="2:12" s="1" customFormat="1" ht="6.95" customHeight="1">
      <c r="B81" s="57"/>
      <c r="C81" s="58"/>
      <c r="D81" s="58"/>
      <c r="E81" s="58"/>
      <c r="F81" s="58"/>
      <c r="G81" s="58"/>
      <c r="H81" s="58"/>
      <c r="I81" s="149"/>
      <c r="J81" s="58"/>
      <c r="K81" s="58"/>
      <c r="L81" s="62"/>
    </row>
  </sheetData>
  <sheetProtection password="CC35" sheet="1" objects="1" scenarios="1" formatCells="0" formatColumns="0" formatRows="0" sort="0" autoFilter="0"/>
  <autoFilter ref="C75:K80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98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626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05 - Rekonstrukce skříně HUP  stávající přípojky plynu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05 - Rekonstrukce skříně HUP  stávající přípojky plynu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627</v>
      </c>
      <c r="F77" s="205" t="s">
        <v>628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629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7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22"/>
      <c r="C1" s="122"/>
      <c r="D1" s="123" t="s">
        <v>1</v>
      </c>
      <c r="E1" s="122"/>
      <c r="F1" s="124" t="s">
        <v>149</v>
      </c>
      <c r="G1" s="423" t="s">
        <v>150</v>
      </c>
      <c r="H1" s="423"/>
      <c r="I1" s="125"/>
      <c r="J1" s="124" t="s">
        <v>151</v>
      </c>
      <c r="K1" s="123" t="s">
        <v>152</v>
      </c>
      <c r="L1" s="124" t="s">
        <v>153</v>
      </c>
      <c r="M1" s="124"/>
      <c r="N1" s="124"/>
      <c r="O1" s="124"/>
      <c r="P1" s="124"/>
      <c r="Q1" s="124"/>
      <c r="R1" s="124"/>
      <c r="S1" s="124"/>
      <c r="T1" s="124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AT2" s="25" t="s">
        <v>101</v>
      </c>
    </row>
    <row r="3" spans="2:46" ht="6.95" customHeight="1">
      <c r="B3" s="26"/>
      <c r="C3" s="27"/>
      <c r="D3" s="27"/>
      <c r="E3" s="27"/>
      <c r="F3" s="27"/>
      <c r="G3" s="27"/>
      <c r="H3" s="27"/>
      <c r="I3" s="126"/>
      <c r="J3" s="27"/>
      <c r="K3" s="28"/>
      <c r="AT3" s="25" t="s">
        <v>80</v>
      </c>
    </row>
    <row r="4" spans="2:46" ht="36.95" customHeight="1">
      <c r="B4" s="29"/>
      <c r="C4" s="30"/>
      <c r="D4" s="31" t="s">
        <v>154</v>
      </c>
      <c r="E4" s="30"/>
      <c r="F4" s="30"/>
      <c r="G4" s="30"/>
      <c r="H4" s="30"/>
      <c r="I4" s="127"/>
      <c r="J4" s="30"/>
      <c r="K4" s="32"/>
      <c r="M4" s="33" t="s">
        <v>12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27"/>
      <c r="J5" s="30"/>
      <c r="K5" s="32"/>
    </row>
    <row r="6" spans="2:11" ht="13.5">
      <c r="B6" s="29"/>
      <c r="C6" s="30"/>
      <c r="D6" s="38" t="s">
        <v>18</v>
      </c>
      <c r="E6" s="30"/>
      <c r="F6" s="30"/>
      <c r="G6" s="30"/>
      <c r="H6" s="30"/>
      <c r="I6" s="127"/>
      <c r="J6" s="30"/>
      <c r="K6" s="32"/>
    </row>
    <row r="7" spans="2:11" ht="22.5" customHeight="1">
      <c r="B7" s="29"/>
      <c r="C7" s="30"/>
      <c r="D7" s="30"/>
      <c r="E7" s="416" t="str">
        <f>'Rekapitulace stavby'!K6</f>
        <v>IVC v Jablunkově</v>
      </c>
      <c r="F7" s="417"/>
      <c r="G7" s="417"/>
      <c r="H7" s="417"/>
      <c r="I7" s="127"/>
      <c r="J7" s="30"/>
      <c r="K7" s="32"/>
    </row>
    <row r="8" spans="2:11" s="1" customFormat="1" ht="13.5">
      <c r="B8" s="42"/>
      <c r="C8" s="43"/>
      <c r="D8" s="38" t="s">
        <v>155</v>
      </c>
      <c r="E8" s="43"/>
      <c r="F8" s="43"/>
      <c r="G8" s="43"/>
      <c r="H8" s="43"/>
      <c r="I8" s="128"/>
      <c r="J8" s="43"/>
      <c r="K8" s="46"/>
    </row>
    <row r="9" spans="2:11" s="1" customFormat="1" ht="36.95" customHeight="1">
      <c r="B9" s="42"/>
      <c r="C9" s="43"/>
      <c r="D9" s="43"/>
      <c r="E9" s="418" t="s">
        <v>630</v>
      </c>
      <c r="F9" s="419"/>
      <c r="G9" s="419"/>
      <c r="H9" s="419"/>
      <c r="I9" s="128"/>
      <c r="J9" s="43"/>
      <c r="K9" s="46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28"/>
      <c r="J10" s="43"/>
      <c r="K10" s="46"/>
    </row>
    <row r="11" spans="2:11" s="1" customFormat="1" ht="14.45" customHeight="1">
      <c r="B11" s="42"/>
      <c r="C11" s="43"/>
      <c r="D11" s="38" t="s">
        <v>20</v>
      </c>
      <c r="E11" s="43"/>
      <c r="F11" s="36" t="s">
        <v>21</v>
      </c>
      <c r="G11" s="43"/>
      <c r="H11" s="43"/>
      <c r="I11" s="129" t="s">
        <v>22</v>
      </c>
      <c r="J11" s="36" t="s">
        <v>21</v>
      </c>
      <c r="K11" s="46"/>
    </row>
    <row r="12" spans="2:11" s="1" customFormat="1" ht="14.45" customHeight="1">
      <c r="B12" s="42"/>
      <c r="C12" s="43"/>
      <c r="D12" s="38" t="s">
        <v>23</v>
      </c>
      <c r="E12" s="43"/>
      <c r="F12" s="36" t="s">
        <v>24</v>
      </c>
      <c r="G12" s="43"/>
      <c r="H12" s="43"/>
      <c r="I12" s="129" t="s">
        <v>25</v>
      </c>
      <c r="J12" s="130" t="str">
        <f>'Rekapitulace stavby'!AN8</f>
        <v>22. 3. 2018</v>
      </c>
      <c r="K12" s="46"/>
    </row>
    <row r="13" spans="2:11" s="1" customFormat="1" ht="10.9" customHeight="1">
      <c r="B13" s="42"/>
      <c r="C13" s="43"/>
      <c r="D13" s="43"/>
      <c r="E13" s="43"/>
      <c r="F13" s="43"/>
      <c r="G13" s="43"/>
      <c r="H13" s="43"/>
      <c r="I13" s="128"/>
      <c r="J13" s="43"/>
      <c r="K13" s="46"/>
    </row>
    <row r="14" spans="2:11" s="1" customFormat="1" ht="14.45" customHeight="1">
      <c r="B14" s="42"/>
      <c r="C14" s="43"/>
      <c r="D14" s="38" t="s">
        <v>27</v>
      </c>
      <c r="E14" s="43"/>
      <c r="F14" s="43"/>
      <c r="G14" s="43"/>
      <c r="H14" s="43"/>
      <c r="I14" s="129" t="s">
        <v>28</v>
      </c>
      <c r="J14" s="36" t="s">
        <v>21</v>
      </c>
      <c r="K14" s="46"/>
    </row>
    <row r="15" spans="2:11" s="1" customFormat="1" ht="18" customHeight="1">
      <c r="B15" s="42"/>
      <c r="C15" s="43"/>
      <c r="D15" s="43"/>
      <c r="E15" s="36" t="s">
        <v>24</v>
      </c>
      <c r="F15" s="43"/>
      <c r="G15" s="43"/>
      <c r="H15" s="43"/>
      <c r="I15" s="129" t="s">
        <v>29</v>
      </c>
      <c r="J15" s="36" t="s">
        <v>21</v>
      </c>
      <c r="K15" s="46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28"/>
      <c r="J16" s="43"/>
      <c r="K16" s="46"/>
    </row>
    <row r="17" spans="2:11" s="1" customFormat="1" ht="14.45" customHeight="1">
      <c r="B17" s="42"/>
      <c r="C17" s="43"/>
      <c r="D17" s="38" t="s">
        <v>30</v>
      </c>
      <c r="E17" s="43"/>
      <c r="F17" s="43"/>
      <c r="G17" s="43"/>
      <c r="H17" s="43"/>
      <c r="I17" s="129" t="s">
        <v>28</v>
      </c>
      <c r="J17" s="36" t="str">
        <f>IF('Rekapitulace stavby'!AN13="Vyplň údaj","",IF('Rekapitulace stavby'!AN13="","",'Rekapitulace stavby'!AN13))</f>
        <v/>
      </c>
      <c r="K17" s="46"/>
    </row>
    <row r="18" spans="2:11" s="1" customFormat="1" ht="18" customHeight="1">
      <c r="B18" s="42"/>
      <c r="C18" s="43"/>
      <c r="D18" s="43"/>
      <c r="E18" s="36" t="str">
        <f>IF('Rekapitulace stavby'!E14="Vyplň údaj","",IF('Rekapitulace stavby'!E14="","",'Rekapitulace stavby'!E14))</f>
        <v/>
      </c>
      <c r="F18" s="43"/>
      <c r="G18" s="43"/>
      <c r="H18" s="43"/>
      <c r="I18" s="129" t="s">
        <v>29</v>
      </c>
      <c r="J18" s="36" t="str">
        <f>IF('Rekapitulace stavby'!AN14="Vyplň údaj","",IF('Rekapitulace stavby'!AN14="","",'Rekapitulace stavby'!AN14))</f>
        <v/>
      </c>
      <c r="K18" s="46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28"/>
      <c r="J19" s="43"/>
      <c r="K19" s="46"/>
    </row>
    <row r="20" spans="2:11" s="1" customFormat="1" ht="14.45" customHeight="1">
      <c r="B20" s="42"/>
      <c r="C20" s="43"/>
      <c r="D20" s="38" t="s">
        <v>32</v>
      </c>
      <c r="E20" s="43"/>
      <c r="F20" s="43"/>
      <c r="G20" s="43"/>
      <c r="H20" s="43"/>
      <c r="I20" s="129" t="s">
        <v>28</v>
      </c>
      <c r="J20" s="36" t="s">
        <v>21</v>
      </c>
      <c r="K20" s="46"/>
    </row>
    <row r="21" spans="2:11" s="1" customFormat="1" ht="18" customHeight="1">
      <c r="B21" s="42"/>
      <c r="C21" s="43"/>
      <c r="D21" s="43"/>
      <c r="E21" s="36" t="s">
        <v>24</v>
      </c>
      <c r="F21" s="43"/>
      <c r="G21" s="43"/>
      <c r="H21" s="43"/>
      <c r="I21" s="129" t="s">
        <v>29</v>
      </c>
      <c r="J21" s="36" t="s">
        <v>21</v>
      </c>
      <c r="K21" s="46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28"/>
      <c r="J22" s="43"/>
      <c r="K22" s="46"/>
    </row>
    <row r="23" spans="2:11" s="1" customFormat="1" ht="14.45" customHeight="1">
      <c r="B23" s="42"/>
      <c r="C23" s="43"/>
      <c r="D23" s="38" t="s">
        <v>34</v>
      </c>
      <c r="E23" s="43"/>
      <c r="F23" s="43"/>
      <c r="G23" s="43"/>
      <c r="H23" s="43"/>
      <c r="I23" s="128"/>
      <c r="J23" s="43"/>
      <c r="K23" s="46"/>
    </row>
    <row r="24" spans="2:11" s="7" customFormat="1" ht="22.5" customHeight="1">
      <c r="B24" s="131"/>
      <c r="C24" s="132"/>
      <c r="D24" s="132"/>
      <c r="E24" s="380" t="s">
        <v>21</v>
      </c>
      <c r="F24" s="380"/>
      <c r="G24" s="380"/>
      <c r="H24" s="380"/>
      <c r="I24" s="133"/>
      <c r="J24" s="132"/>
      <c r="K24" s="134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28"/>
      <c r="J25" s="43"/>
      <c r="K25" s="46"/>
    </row>
    <row r="26" spans="2:11" s="1" customFormat="1" ht="6.95" customHeight="1">
      <c r="B26" s="42"/>
      <c r="C26" s="43"/>
      <c r="D26" s="86"/>
      <c r="E26" s="86"/>
      <c r="F26" s="86"/>
      <c r="G26" s="86"/>
      <c r="H26" s="86"/>
      <c r="I26" s="135"/>
      <c r="J26" s="86"/>
      <c r="K26" s="136"/>
    </row>
    <row r="27" spans="2:11" s="1" customFormat="1" ht="25.35" customHeight="1">
      <c r="B27" s="42"/>
      <c r="C27" s="43"/>
      <c r="D27" s="137" t="s">
        <v>35</v>
      </c>
      <c r="E27" s="43"/>
      <c r="F27" s="43"/>
      <c r="G27" s="43"/>
      <c r="H27" s="43"/>
      <c r="I27" s="128"/>
      <c r="J27" s="138">
        <f>ROUND(J76,2)</f>
        <v>0</v>
      </c>
      <c r="K27" s="46"/>
    </row>
    <row r="28" spans="2:11" s="1" customFormat="1" ht="6.95" customHeight="1">
      <c r="B28" s="42"/>
      <c r="C28" s="43"/>
      <c r="D28" s="86"/>
      <c r="E28" s="86"/>
      <c r="F28" s="86"/>
      <c r="G28" s="86"/>
      <c r="H28" s="86"/>
      <c r="I28" s="135"/>
      <c r="J28" s="86"/>
      <c r="K28" s="136"/>
    </row>
    <row r="29" spans="2:11" s="1" customFormat="1" ht="14.45" customHeight="1">
      <c r="B29" s="42"/>
      <c r="C29" s="43"/>
      <c r="D29" s="43"/>
      <c r="E29" s="43"/>
      <c r="F29" s="47" t="s">
        <v>37</v>
      </c>
      <c r="G29" s="43"/>
      <c r="H29" s="43"/>
      <c r="I29" s="139" t="s">
        <v>36</v>
      </c>
      <c r="J29" s="47" t="s">
        <v>38</v>
      </c>
      <c r="K29" s="46"/>
    </row>
    <row r="30" spans="2:11" s="1" customFormat="1" ht="14.45" customHeight="1">
      <c r="B30" s="42"/>
      <c r="C30" s="43"/>
      <c r="D30" s="50" t="s">
        <v>39</v>
      </c>
      <c r="E30" s="50" t="s">
        <v>40</v>
      </c>
      <c r="F30" s="140">
        <f>ROUND(SUM(BE76:BE78),2)</f>
        <v>0</v>
      </c>
      <c r="G30" s="43"/>
      <c r="H30" s="43"/>
      <c r="I30" s="141">
        <v>0.21</v>
      </c>
      <c r="J30" s="140">
        <f>ROUND(ROUND((SUM(BE76:BE78)),2)*I30,2)</f>
        <v>0</v>
      </c>
      <c r="K30" s="46"/>
    </row>
    <row r="31" spans="2:11" s="1" customFormat="1" ht="14.45" customHeight="1">
      <c r="B31" s="42"/>
      <c r="C31" s="43"/>
      <c r="D31" s="43"/>
      <c r="E31" s="50" t="s">
        <v>41</v>
      </c>
      <c r="F31" s="140">
        <f>ROUND(SUM(BF76:BF78),2)</f>
        <v>0</v>
      </c>
      <c r="G31" s="43"/>
      <c r="H31" s="43"/>
      <c r="I31" s="141">
        <v>0.15</v>
      </c>
      <c r="J31" s="140">
        <f>ROUND(ROUND((SUM(BF76:BF78)),2)*I31,2)</f>
        <v>0</v>
      </c>
      <c r="K31" s="46"/>
    </row>
    <row r="32" spans="2:11" s="1" customFormat="1" ht="14.45" customHeight="1" hidden="1">
      <c r="B32" s="42"/>
      <c r="C32" s="43"/>
      <c r="D32" s="43"/>
      <c r="E32" s="50" t="s">
        <v>42</v>
      </c>
      <c r="F32" s="140">
        <f>ROUND(SUM(BG76:BG78),2)</f>
        <v>0</v>
      </c>
      <c r="G32" s="43"/>
      <c r="H32" s="43"/>
      <c r="I32" s="141">
        <v>0.21</v>
      </c>
      <c r="J32" s="140">
        <v>0</v>
      </c>
      <c r="K32" s="46"/>
    </row>
    <row r="33" spans="2:11" s="1" customFormat="1" ht="14.45" customHeight="1" hidden="1">
      <c r="B33" s="42"/>
      <c r="C33" s="43"/>
      <c r="D33" s="43"/>
      <c r="E33" s="50" t="s">
        <v>43</v>
      </c>
      <c r="F33" s="140">
        <f>ROUND(SUM(BH76:BH78),2)</f>
        <v>0</v>
      </c>
      <c r="G33" s="43"/>
      <c r="H33" s="43"/>
      <c r="I33" s="141">
        <v>0.15</v>
      </c>
      <c r="J33" s="140">
        <v>0</v>
      </c>
      <c r="K33" s="46"/>
    </row>
    <row r="34" spans="2:11" s="1" customFormat="1" ht="14.45" customHeight="1" hidden="1">
      <c r="B34" s="42"/>
      <c r="C34" s="43"/>
      <c r="D34" s="43"/>
      <c r="E34" s="50" t="s">
        <v>44</v>
      </c>
      <c r="F34" s="140">
        <f>ROUND(SUM(BI76:BI78),2)</f>
        <v>0</v>
      </c>
      <c r="G34" s="43"/>
      <c r="H34" s="43"/>
      <c r="I34" s="141">
        <v>0</v>
      </c>
      <c r="J34" s="140">
        <v>0</v>
      </c>
      <c r="K34" s="46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28"/>
      <c r="J35" s="43"/>
      <c r="K35" s="46"/>
    </row>
    <row r="36" spans="2:11" s="1" customFormat="1" ht="25.35" customHeight="1">
      <c r="B36" s="42"/>
      <c r="C36" s="142"/>
      <c r="D36" s="143" t="s">
        <v>45</v>
      </c>
      <c r="E36" s="80"/>
      <c r="F36" s="80"/>
      <c r="G36" s="144" t="s">
        <v>46</v>
      </c>
      <c r="H36" s="145" t="s">
        <v>47</v>
      </c>
      <c r="I36" s="146"/>
      <c r="J36" s="147">
        <f>SUM(J27:J34)</f>
        <v>0</v>
      </c>
      <c r="K36" s="148"/>
    </row>
    <row r="37" spans="2:11" s="1" customFormat="1" ht="14.45" customHeight="1">
      <c r="B37" s="57"/>
      <c r="C37" s="58"/>
      <c r="D37" s="58"/>
      <c r="E37" s="58"/>
      <c r="F37" s="58"/>
      <c r="G37" s="58"/>
      <c r="H37" s="58"/>
      <c r="I37" s="149"/>
      <c r="J37" s="58"/>
      <c r="K37" s="59"/>
    </row>
    <row r="41" spans="2:11" s="1" customFormat="1" ht="6.95" customHeight="1">
      <c r="B41" s="150"/>
      <c r="C41" s="151"/>
      <c r="D41" s="151"/>
      <c r="E41" s="151"/>
      <c r="F41" s="151"/>
      <c r="G41" s="151"/>
      <c r="H41" s="151"/>
      <c r="I41" s="152"/>
      <c r="J41" s="151"/>
      <c r="K41" s="153"/>
    </row>
    <row r="42" spans="2:11" s="1" customFormat="1" ht="36.95" customHeight="1">
      <c r="B42" s="42"/>
      <c r="C42" s="31" t="s">
        <v>157</v>
      </c>
      <c r="D42" s="43"/>
      <c r="E42" s="43"/>
      <c r="F42" s="43"/>
      <c r="G42" s="43"/>
      <c r="H42" s="43"/>
      <c r="I42" s="128"/>
      <c r="J42" s="43"/>
      <c r="K42" s="46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28"/>
      <c r="J43" s="43"/>
      <c r="K43" s="46"/>
    </row>
    <row r="44" spans="2:11" s="1" customFormat="1" ht="14.45" customHeight="1">
      <c r="B44" s="42"/>
      <c r="C44" s="38" t="s">
        <v>18</v>
      </c>
      <c r="D44" s="43"/>
      <c r="E44" s="43"/>
      <c r="F44" s="43"/>
      <c r="G44" s="43"/>
      <c r="H44" s="43"/>
      <c r="I44" s="128"/>
      <c r="J44" s="43"/>
      <c r="K44" s="46"/>
    </row>
    <row r="45" spans="2:11" s="1" customFormat="1" ht="22.5" customHeight="1">
      <c r="B45" s="42"/>
      <c r="C45" s="43"/>
      <c r="D45" s="43"/>
      <c r="E45" s="416" t="str">
        <f>E7</f>
        <v>IVC v Jablunkově</v>
      </c>
      <c r="F45" s="417"/>
      <c r="G45" s="417"/>
      <c r="H45" s="417"/>
      <c r="I45" s="128"/>
      <c r="J45" s="43"/>
      <c r="K45" s="46"/>
    </row>
    <row r="46" spans="2:11" s="1" customFormat="1" ht="14.45" customHeight="1">
      <c r="B46" s="42"/>
      <c r="C46" s="38" t="s">
        <v>155</v>
      </c>
      <c r="D46" s="43"/>
      <c r="E46" s="43"/>
      <c r="F46" s="43"/>
      <c r="G46" s="43"/>
      <c r="H46" s="43"/>
      <c r="I46" s="128"/>
      <c r="J46" s="43"/>
      <c r="K46" s="46"/>
    </row>
    <row r="47" spans="2:11" s="1" customFormat="1" ht="23.25" customHeight="1">
      <c r="B47" s="42"/>
      <c r="C47" s="43"/>
      <c r="D47" s="43"/>
      <c r="E47" s="418" t="str">
        <f>E9</f>
        <v>IO 06 - Úprava stávající přípojky NN</v>
      </c>
      <c r="F47" s="419"/>
      <c r="G47" s="419"/>
      <c r="H47" s="419"/>
      <c r="I47" s="128"/>
      <c r="J47" s="43"/>
      <c r="K47" s="46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28"/>
      <c r="J48" s="43"/>
      <c r="K48" s="46"/>
    </row>
    <row r="49" spans="2:11" s="1" customFormat="1" ht="18" customHeight="1">
      <c r="B49" s="42"/>
      <c r="C49" s="38" t="s">
        <v>23</v>
      </c>
      <c r="D49" s="43"/>
      <c r="E49" s="43"/>
      <c r="F49" s="36" t="str">
        <f>F12</f>
        <v xml:space="preserve"> </v>
      </c>
      <c r="G49" s="43"/>
      <c r="H49" s="43"/>
      <c r="I49" s="129" t="s">
        <v>25</v>
      </c>
      <c r="J49" s="130" t="str">
        <f>IF(J12="","",J12)</f>
        <v>22. 3. 2018</v>
      </c>
      <c r="K49" s="46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28"/>
      <c r="J50" s="43"/>
      <c r="K50" s="46"/>
    </row>
    <row r="51" spans="2:11" s="1" customFormat="1" ht="13.5">
      <c r="B51" s="42"/>
      <c r="C51" s="38" t="s">
        <v>27</v>
      </c>
      <c r="D51" s="43"/>
      <c r="E51" s="43"/>
      <c r="F51" s="36" t="str">
        <f>E15</f>
        <v xml:space="preserve"> </v>
      </c>
      <c r="G51" s="43"/>
      <c r="H51" s="43"/>
      <c r="I51" s="129" t="s">
        <v>32</v>
      </c>
      <c r="J51" s="36" t="str">
        <f>E21</f>
        <v xml:space="preserve"> </v>
      </c>
      <c r="K51" s="46"/>
    </row>
    <row r="52" spans="2:11" s="1" customFormat="1" ht="14.45" customHeight="1">
      <c r="B52" s="42"/>
      <c r="C52" s="38" t="s">
        <v>30</v>
      </c>
      <c r="D52" s="43"/>
      <c r="E52" s="43"/>
      <c r="F52" s="36" t="str">
        <f>IF(E18="","",E18)</f>
        <v/>
      </c>
      <c r="G52" s="43"/>
      <c r="H52" s="43"/>
      <c r="I52" s="128"/>
      <c r="J52" s="43"/>
      <c r="K52" s="46"/>
    </row>
    <row r="53" spans="2:11" s="1" customFormat="1" ht="10.35" customHeight="1">
      <c r="B53" s="42"/>
      <c r="C53" s="43"/>
      <c r="D53" s="43"/>
      <c r="E53" s="43"/>
      <c r="F53" s="43"/>
      <c r="G53" s="43"/>
      <c r="H53" s="43"/>
      <c r="I53" s="128"/>
      <c r="J53" s="43"/>
      <c r="K53" s="46"/>
    </row>
    <row r="54" spans="2:11" s="1" customFormat="1" ht="29.25" customHeight="1">
      <c r="B54" s="42"/>
      <c r="C54" s="154" t="s">
        <v>158</v>
      </c>
      <c r="D54" s="142"/>
      <c r="E54" s="142"/>
      <c r="F54" s="142"/>
      <c r="G54" s="142"/>
      <c r="H54" s="142"/>
      <c r="I54" s="155"/>
      <c r="J54" s="156" t="s">
        <v>159</v>
      </c>
      <c r="K54" s="157"/>
    </row>
    <row r="55" spans="2:11" s="1" customFormat="1" ht="10.35" customHeight="1">
      <c r="B55" s="42"/>
      <c r="C55" s="43"/>
      <c r="D55" s="43"/>
      <c r="E55" s="43"/>
      <c r="F55" s="43"/>
      <c r="G55" s="43"/>
      <c r="H55" s="43"/>
      <c r="I55" s="128"/>
      <c r="J55" s="43"/>
      <c r="K55" s="46"/>
    </row>
    <row r="56" spans="2:47" s="1" customFormat="1" ht="29.25" customHeight="1">
      <c r="B56" s="42"/>
      <c r="C56" s="158" t="s">
        <v>160</v>
      </c>
      <c r="D56" s="43"/>
      <c r="E56" s="43"/>
      <c r="F56" s="43"/>
      <c r="G56" s="43"/>
      <c r="H56" s="43"/>
      <c r="I56" s="128"/>
      <c r="J56" s="138">
        <f>J76</f>
        <v>0</v>
      </c>
      <c r="K56" s="46"/>
      <c r="AU56" s="25" t="s">
        <v>161</v>
      </c>
    </row>
    <row r="57" spans="2:11" s="1" customFormat="1" ht="21.75" customHeight="1">
      <c r="B57" s="42"/>
      <c r="C57" s="43"/>
      <c r="D57" s="43"/>
      <c r="E57" s="43"/>
      <c r="F57" s="43"/>
      <c r="G57" s="43"/>
      <c r="H57" s="43"/>
      <c r="I57" s="128"/>
      <c r="J57" s="43"/>
      <c r="K57" s="46"/>
    </row>
    <row r="58" spans="2:11" s="1" customFormat="1" ht="6.95" customHeight="1">
      <c r="B58" s="57"/>
      <c r="C58" s="58"/>
      <c r="D58" s="58"/>
      <c r="E58" s="58"/>
      <c r="F58" s="58"/>
      <c r="G58" s="58"/>
      <c r="H58" s="58"/>
      <c r="I58" s="149"/>
      <c r="J58" s="58"/>
      <c r="K58" s="59"/>
    </row>
    <row r="62" spans="2:12" s="1" customFormat="1" ht="6.95" customHeight="1">
      <c r="B62" s="60"/>
      <c r="C62" s="61"/>
      <c r="D62" s="61"/>
      <c r="E62" s="61"/>
      <c r="F62" s="61"/>
      <c r="G62" s="61"/>
      <c r="H62" s="61"/>
      <c r="I62" s="152"/>
      <c r="J62" s="61"/>
      <c r="K62" s="61"/>
      <c r="L62" s="62"/>
    </row>
    <row r="63" spans="2:12" s="1" customFormat="1" ht="36.95" customHeight="1">
      <c r="B63" s="42"/>
      <c r="C63" s="63" t="s">
        <v>173</v>
      </c>
      <c r="D63" s="64"/>
      <c r="E63" s="64"/>
      <c r="F63" s="64"/>
      <c r="G63" s="64"/>
      <c r="H63" s="64"/>
      <c r="I63" s="173"/>
      <c r="J63" s="64"/>
      <c r="K63" s="64"/>
      <c r="L63" s="62"/>
    </row>
    <row r="64" spans="2:12" s="1" customFormat="1" ht="6.95" customHeight="1">
      <c r="B64" s="42"/>
      <c r="C64" s="64"/>
      <c r="D64" s="64"/>
      <c r="E64" s="64"/>
      <c r="F64" s="64"/>
      <c r="G64" s="64"/>
      <c r="H64" s="64"/>
      <c r="I64" s="173"/>
      <c r="J64" s="64"/>
      <c r="K64" s="64"/>
      <c r="L64" s="62"/>
    </row>
    <row r="65" spans="2:12" s="1" customFormat="1" ht="14.45" customHeight="1">
      <c r="B65" s="42"/>
      <c r="C65" s="66" t="s">
        <v>18</v>
      </c>
      <c r="D65" s="64"/>
      <c r="E65" s="64"/>
      <c r="F65" s="64"/>
      <c r="G65" s="64"/>
      <c r="H65" s="64"/>
      <c r="I65" s="173"/>
      <c r="J65" s="64"/>
      <c r="K65" s="64"/>
      <c r="L65" s="62"/>
    </row>
    <row r="66" spans="2:12" s="1" customFormat="1" ht="22.5" customHeight="1">
      <c r="B66" s="42"/>
      <c r="C66" s="64"/>
      <c r="D66" s="64"/>
      <c r="E66" s="420" t="str">
        <f>E7</f>
        <v>IVC v Jablunkově</v>
      </c>
      <c r="F66" s="421"/>
      <c r="G66" s="421"/>
      <c r="H66" s="421"/>
      <c r="I66" s="173"/>
      <c r="J66" s="64"/>
      <c r="K66" s="64"/>
      <c r="L66" s="62"/>
    </row>
    <row r="67" spans="2:12" s="1" customFormat="1" ht="14.45" customHeight="1">
      <c r="B67" s="42"/>
      <c r="C67" s="66" t="s">
        <v>155</v>
      </c>
      <c r="D67" s="64"/>
      <c r="E67" s="64"/>
      <c r="F67" s="64"/>
      <c r="G67" s="64"/>
      <c r="H67" s="64"/>
      <c r="I67" s="173"/>
      <c r="J67" s="64"/>
      <c r="K67" s="64"/>
      <c r="L67" s="62"/>
    </row>
    <row r="68" spans="2:12" s="1" customFormat="1" ht="23.25" customHeight="1">
      <c r="B68" s="42"/>
      <c r="C68" s="64"/>
      <c r="D68" s="64"/>
      <c r="E68" s="391" t="str">
        <f>E9</f>
        <v>IO 06 - Úprava stávající přípojky NN</v>
      </c>
      <c r="F68" s="422"/>
      <c r="G68" s="422"/>
      <c r="H68" s="422"/>
      <c r="I68" s="173"/>
      <c r="J68" s="64"/>
      <c r="K68" s="64"/>
      <c r="L68" s="62"/>
    </row>
    <row r="69" spans="2:12" s="1" customFormat="1" ht="6.95" customHeight="1">
      <c r="B69" s="42"/>
      <c r="C69" s="64"/>
      <c r="D69" s="64"/>
      <c r="E69" s="64"/>
      <c r="F69" s="64"/>
      <c r="G69" s="64"/>
      <c r="H69" s="64"/>
      <c r="I69" s="173"/>
      <c r="J69" s="64"/>
      <c r="K69" s="64"/>
      <c r="L69" s="62"/>
    </row>
    <row r="70" spans="2:12" s="1" customFormat="1" ht="18" customHeight="1">
      <c r="B70" s="42"/>
      <c r="C70" s="66" t="s">
        <v>23</v>
      </c>
      <c r="D70" s="64"/>
      <c r="E70" s="64"/>
      <c r="F70" s="174" t="str">
        <f>F12</f>
        <v xml:space="preserve"> </v>
      </c>
      <c r="G70" s="64"/>
      <c r="H70" s="64"/>
      <c r="I70" s="175" t="s">
        <v>25</v>
      </c>
      <c r="J70" s="74" t="str">
        <f>IF(J12="","",J12)</f>
        <v>22. 3. 2018</v>
      </c>
      <c r="K70" s="64"/>
      <c r="L70" s="62"/>
    </row>
    <row r="71" spans="2:12" s="1" customFormat="1" ht="6.95" customHeight="1">
      <c r="B71" s="42"/>
      <c r="C71" s="64"/>
      <c r="D71" s="64"/>
      <c r="E71" s="64"/>
      <c r="F71" s="64"/>
      <c r="G71" s="64"/>
      <c r="H71" s="64"/>
      <c r="I71" s="173"/>
      <c r="J71" s="64"/>
      <c r="K71" s="64"/>
      <c r="L71" s="62"/>
    </row>
    <row r="72" spans="2:12" s="1" customFormat="1" ht="13.5">
      <c r="B72" s="42"/>
      <c r="C72" s="66" t="s">
        <v>27</v>
      </c>
      <c r="D72" s="64"/>
      <c r="E72" s="64"/>
      <c r="F72" s="174" t="str">
        <f>E15</f>
        <v xml:space="preserve"> </v>
      </c>
      <c r="G72" s="64"/>
      <c r="H72" s="64"/>
      <c r="I72" s="175" t="s">
        <v>32</v>
      </c>
      <c r="J72" s="174" t="str">
        <f>E21</f>
        <v xml:space="preserve"> </v>
      </c>
      <c r="K72" s="64"/>
      <c r="L72" s="62"/>
    </row>
    <row r="73" spans="2:12" s="1" customFormat="1" ht="14.45" customHeight="1">
      <c r="B73" s="42"/>
      <c r="C73" s="66" t="s">
        <v>30</v>
      </c>
      <c r="D73" s="64"/>
      <c r="E73" s="64"/>
      <c r="F73" s="174" t="str">
        <f>IF(E18="","",E18)</f>
        <v/>
      </c>
      <c r="G73" s="64"/>
      <c r="H73" s="64"/>
      <c r="I73" s="173"/>
      <c r="J73" s="64"/>
      <c r="K73" s="64"/>
      <c r="L73" s="62"/>
    </row>
    <row r="74" spans="2:12" s="1" customFormat="1" ht="10.35" customHeight="1">
      <c r="B74" s="42"/>
      <c r="C74" s="64"/>
      <c r="D74" s="64"/>
      <c r="E74" s="64"/>
      <c r="F74" s="64"/>
      <c r="G74" s="64"/>
      <c r="H74" s="64"/>
      <c r="I74" s="173"/>
      <c r="J74" s="64"/>
      <c r="K74" s="64"/>
      <c r="L74" s="62"/>
    </row>
    <row r="75" spans="2:20" s="10" customFormat="1" ht="29.25" customHeight="1">
      <c r="B75" s="176"/>
      <c r="C75" s="177" t="s">
        <v>174</v>
      </c>
      <c r="D75" s="178" t="s">
        <v>54</v>
      </c>
      <c r="E75" s="178" t="s">
        <v>50</v>
      </c>
      <c r="F75" s="178" t="s">
        <v>175</v>
      </c>
      <c r="G75" s="178" t="s">
        <v>176</v>
      </c>
      <c r="H75" s="178" t="s">
        <v>177</v>
      </c>
      <c r="I75" s="179" t="s">
        <v>178</v>
      </c>
      <c r="J75" s="178" t="s">
        <v>159</v>
      </c>
      <c r="K75" s="180" t="s">
        <v>179</v>
      </c>
      <c r="L75" s="181"/>
      <c r="M75" s="82" t="s">
        <v>180</v>
      </c>
      <c r="N75" s="83" t="s">
        <v>39</v>
      </c>
      <c r="O75" s="83" t="s">
        <v>181</v>
      </c>
      <c r="P75" s="83" t="s">
        <v>182</v>
      </c>
      <c r="Q75" s="83" t="s">
        <v>183</v>
      </c>
      <c r="R75" s="83" t="s">
        <v>184</v>
      </c>
      <c r="S75" s="83" t="s">
        <v>185</v>
      </c>
      <c r="T75" s="84" t="s">
        <v>186</v>
      </c>
    </row>
    <row r="76" spans="2:63" s="1" customFormat="1" ht="29.25" customHeight="1">
      <c r="B76" s="42"/>
      <c r="C76" s="279" t="s">
        <v>160</v>
      </c>
      <c r="D76" s="64"/>
      <c r="E76" s="64"/>
      <c r="F76" s="64"/>
      <c r="G76" s="64"/>
      <c r="H76" s="64"/>
      <c r="I76" s="173"/>
      <c r="J76" s="182">
        <f>BK76</f>
        <v>0</v>
      </c>
      <c r="K76" s="64"/>
      <c r="L76" s="62"/>
      <c r="M76" s="85"/>
      <c r="N76" s="86"/>
      <c r="O76" s="86"/>
      <c r="P76" s="183">
        <f>SUM(P77:P78)</f>
        <v>0</v>
      </c>
      <c r="Q76" s="86"/>
      <c r="R76" s="183">
        <f>SUM(R77:R78)</f>
        <v>0</v>
      </c>
      <c r="S76" s="86"/>
      <c r="T76" s="184">
        <f>SUM(T77:T78)</f>
        <v>0</v>
      </c>
      <c r="AT76" s="25" t="s">
        <v>68</v>
      </c>
      <c r="AU76" s="25" t="s">
        <v>161</v>
      </c>
      <c r="BK76" s="185">
        <f>SUM(BK77:BK78)</f>
        <v>0</v>
      </c>
    </row>
    <row r="77" spans="2:65" s="1" customFormat="1" ht="22.5" customHeight="1">
      <c r="B77" s="42"/>
      <c r="C77" s="203" t="s">
        <v>76</v>
      </c>
      <c r="D77" s="203" t="s">
        <v>191</v>
      </c>
      <c r="E77" s="204" t="s">
        <v>631</v>
      </c>
      <c r="F77" s="205" t="s">
        <v>632</v>
      </c>
      <c r="G77" s="206" t="s">
        <v>580</v>
      </c>
      <c r="H77" s="207">
        <v>1</v>
      </c>
      <c r="I77" s="208"/>
      <c r="J77" s="209">
        <f>ROUND(I77*H77,2)</f>
        <v>0</v>
      </c>
      <c r="K77" s="205" t="s">
        <v>21</v>
      </c>
      <c r="L77" s="62"/>
      <c r="M77" s="210" t="s">
        <v>21</v>
      </c>
      <c r="N77" s="211" t="s">
        <v>40</v>
      </c>
      <c r="O77" s="43"/>
      <c r="P77" s="212">
        <f>O77*H77</f>
        <v>0</v>
      </c>
      <c r="Q77" s="212">
        <v>0</v>
      </c>
      <c r="R77" s="212">
        <f>Q77*H77</f>
        <v>0</v>
      </c>
      <c r="S77" s="212">
        <v>0</v>
      </c>
      <c r="T77" s="213">
        <f>S77*H77</f>
        <v>0</v>
      </c>
      <c r="AR77" s="25" t="s">
        <v>196</v>
      </c>
      <c r="AT77" s="25" t="s">
        <v>191</v>
      </c>
      <c r="AU77" s="25" t="s">
        <v>69</v>
      </c>
      <c r="AY77" s="25" t="s">
        <v>189</v>
      </c>
      <c r="BE77" s="214">
        <f>IF(N77="základní",J77,0)</f>
        <v>0</v>
      </c>
      <c r="BF77" s="214">
        <f>IF(N77="snížená",J77,0)</f>
        <v>0</v>
      </c>
      <c r="BG77" s="214">
        <f>IF(N77="zákl. přenesená",J77,0)</f>
        <v>0</v>
      </c>
      <c r="BH77" s="214">
        <f>IF(N77="sníž. přenesená",J77,0)</f>
        <v>0</v>
      </c>
      <c r="BI77" s="214">
        <f>IF(N77="nulová",J77,0)</f>
        <v>0</v>
      </c>
      <c r="BJ77" s="25" t="s">
        <v>76</v>
      </c>
      <c r="BK77" s="214">
        <f>ROUND(I77*H77,2)</f>
        <v>0</v>
      </c>
      <c r="BL77" s="25" t="s">
        <v>196</v>
      </c>
      <c r="BM77" s="25" t="s">
        <v>633</v>
      </c>
    </row>
    <row r="78" spans="2:51" s="12" customFormat="1" ht="13.5">
      <c r="B78" s="215"/>
      <c r="C78" s="216"/>
      <c r="D78" s="217" t="s">
        <v>198</v>
      </c>
      <c r="E78" s="218" t="s">
        <v>21</v>
      </c>
      <c r="F78" s="219" t="s">
        <v>76</v>
      </c>
      <c r="G78" s="216"/>
      <c r="H78" s="220">
        <v>1</v>
      </c>
      <c r="I78" s="221"/>
      <c r="J78" s="216"/>
      <c r="K78" s="216"/>
      <c r="L78" s="222"/>
      <c r="M78" s="270"/>
      <c r="N78" s="271"/>
      <c r="O78" s="271"/>
      <c r="P78" s="271"/>
      <c r="Q78" s="271"/>
      <c r="R78" s="271"/>
      <c r="S78" s="271"/>
      <c r="T78" s="272"/>
      <c r="AT78" s="226" t="s">
        <v>198</v>
      </c>
      <c r="AU78" s="226" t="s">
        <v>69</v>
      </c>
      <c r="AV78" s="12" t="s">
        <v>80</v>
      </c>
      <c r="AW78" s="12" t="s">
        <v>33</v>
      </c>
      <c r="AX78" s="12" t="s">
        <v>76</v>
      </c>
      <c r="AY78" s="226" t="s">
        <v>189</v>
      </c>
    </row>
    <row r="79" spans="2:12" s="1" customFormat="1" ht="6.95" customHeight="1">
      <c r="B79" s="57"/>
      <c r="C79" s="58"/>
      <c r="D79" s="58"/>
      <c r="E79" s="58"/>
      <c r="F79" s="58"/>
      <c r="G79" s="58"/>
      <c r="H79" s="58"/>
      <c r="I79" s="149"/>
      <c r="J79" s="58"/>
      <c r="K79" s="58"/>
      <c r="L79" s="62"/>
    </row>
  </sheetData>
  <sheetProtection password="CC35" sheet="1" objects="1" scenarios="1" formatCells="0" formatColumns="0" formatRows="0" sort="0" autoFilter="0"/>
  <autoFilter ref="C75:K78"/>
  <mergeCells count="9"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Divín Pavel</dc:creator>
  <cp:keywords/>
  <dc:description/>
  <cp:lastModifiedBy>Divín Pavel</cp:lastModifiedBy>
  <dcterms:created xsi:type="dcterms:W3CDTF">2018-03-23T12:07:25Z</dcterms:created>
  <dcterms:modified xsi:type="dcterms:W3CDTF">2018-03-23T12:07:57Z</dcterms:modified>
  <cp:category/>
  <cp:version/>
  <cp:contentType/>
  <cp:contentStatus/>
</cp:coreProperties>
</file>