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tavební část" sheetId="2" r:id="rId2"/>
    <sheet name="02 - Stavební část - Neuz..." sheetId="3" r:id="rId3"/>
    <sheet name="04 - Zarízení vytápění a ..." sheetId="4" r:id="rId4"/>
    <sheet name="05 - Zařízení zdravotechniky" sheetId="5" r:id="rId5"/>
    <sheet name="06 - Elektroinstalace vče..." sheetId="6" r:id="rId6"/>
    <sheet name="07 - Přeložka plynovodu S...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Print_Titles" localSheetId="0">'Rekapitulace stavby'!$49:$49</definedName>
    <definedName name="_xlnm._FilterDatabase" localSheetId="1" hidden="1">'01 - Stavební část'!$C$111:$K$984</definedName>
    <definedName name="_xlnm.Print_Area" localSheetId="1">'01 - Stavební část'!$C$4:$J$36,'01 - Stavební část'!$C$42:$J$93,'01 - Stavební část'!$C$99:$K$984</definedName>
    <definedName name="_xlnm.Print_Titles" localSheetId="1">'01 - Stavební část'!$111:$111</definedName>
    <definedName name="_xlnm._FilterDatabase" localSheetId="2" hidden="1">'02 - Stavební část - Neuz...'!$C$86:$K$201</definedName>
    <definedName name="_xlnm.Print_Area" localSheetId="2">'02 - Stavební část - Neuz...'!$C$4:$J$36,'02 - Stavební část - Neuz...'!$C$42:$J$68,'02 - Stavební část - Neuz...'!$C$74:$K$201</definedName>
    <definedName name="_xlnm.Print_Titles" localSheetId="2">'02 - Stavební část - Neuz...'!$86:$86</definedName>
    <definedName name="_xlnm._FilterDatabase" localSheetId="3" hidden="1">'04 - Zarízení vytápění a ...'!$C$118:$K$361</definedName>
    <definedName name="_xlnm.Print_Area" localSheetId="3">'04 - Zarízení vytápění a ...'!$C$4:$J$36,'04 - Zarízení vytápění a ...'!$C$42:$J$100,'04 - Zarízení vytápění a ...'!$C$106:$K$361</definedName>
    <definedName name="_xlnm.Print_Titles" localSheetId="3">'04 - Zarízení vytápění a ...'!$118:$118</definedName>
    <definedName name="_xlnm._FilterDatabase" localSheetId="4" hidden="1">'05 - Zařízení zdravotechniky'!$C$88:$K$212</definedName>
    <definedName name="_xlnm.Print_Area" localSheetId="4">'05 - Zařízení zdravotechniky'!$C$4:$J$36,'05 - Zařízení zdravotechniky'!$C$42:$J$70,'05 - Zařízení zdravotechniky'!$C$76:$K$212</definedName>
    <definedName name="_xlnm.Print_Titles" localSheetId="4">'05 - Zařízení zdravotechniky'!$88:$88</definedName>
    <definedName name="_xlnm._FilterDatabase" localSheetId="5" hidden="1">'06 - Elektroinstalace vče...'!$C$79:$K$141</definedName>
    <definedName name="_xlnm.Print_Area" localSheetId="5">'06 - Elektroinstalace vče...'!$C$4:$J$36,'06 - Elektroinstalace vče...'!$C$42:$J$61,'06 - Elektroinstalace vče...'!$C$67:$K$141</definedName>
    <definedName name="_xlnm.Print_Titles" localSheetId="5">'06 - Elektroinstalace vče...'!$79:$79</definedName>
    <definedName name="_xlnm._FilterDatabase" localSheetId="6" hidden="1">'07 - Přeložka plynovodu S...'!$C$99:$K$196</definedName>
    <definedName name="_xlnm.Print_Area" localSheetId="6">'07 - Přeložka plynovodu S...'!$C$4:$J$36,'07 - Přeložka plynovodu S...'!$C$42:$J$81,'07 - Přeložka plynovodu S...'!$C$87:$K$196</definedName>
    <definedName name="_xlnm.Print_Titles" localSheetId="6">'07 - Přeložka plynovodu S...'!$99:$99</definedName>
    <definedName name="_xlnm._FilterDatabase" localSheetId="7" hidden="1">'VRN - Vedlejší rozpočtové...'!$C$76:$K$87</definedName>
    <definedName name="_xlnm.Print_Area" localSheetId="7">'VRN - Vedlejší rozpočtové...'!$C$4:$J$36,'VRN - Vedlejší rozpočtové...'!$C$42:$J$58,'VRN - Vedlejší rozpočtové...'!$C$64:$K$87</definedName>
    <definedName name="_xlnm.Print_Titles" localSheetId="7">'VRN - Vedlejší rozpočtové...'!$76:$76</definedName>
    <definedName name="_xlnm.Print_Area" localSheetId="8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8"/>
  <c r="AX58"/>
  <c i="8"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F34"/>
  <c i="1" r="BD58"/>
  <c i="8" r="BH79"/>
  <c r="F33"/>
  <c i="1" r="BC58"/>
  <c i="8" r="BG79"/>
  <c r="F32"/>
  <c i="1" r="BB58"/>
  <c i="8" r="BF79"/>
  <c r="J31"/>
  <c i="1" r="AW58"/>
  <c i="8" r="F31"/>
  <c i="1" r="BA58"/>
  <c i="8" r="T79"/>
  <c r="T78"/>
  <c r="T77"/>
  <c r="R79"/>
  <c r="R78"/>
  <c r="R77"/>
  <c r="P79"/>
  <c r="P78"/>
  <c r="P77"/>
  <c i="1" r="AU58"/>
  <c i="8" r="BK79"/>
  <c r="BK78"/>
  <c r="J78"/>
  <c r="BK77"/>
  <c r="J77"/>
  <c r="J56"/>
  <c r="J27"/>
  <c i="1" r="AG58"/>
  <c i="8" r="J79"/>
  <c r="BE79"/>
  <c r="J30"/>
  <c i="1" r="AV58"/>
  <c i="8" r="F30"/>
  <c i="1" r="AZ58"/>
  <c i="8" r="J57"/>
  <c r="F73"/>
  <c r="F71"/>
  <c r="E69"/>
  <c r="F51"/>
  <c r="F49"/>
  <c r="E47"/>
  <c r="J36"/>
  <c r="J21"/>
  <c r="E21"/>
  <c r="J73"/>
  <c r="J51"/>
  <c r="J20"/>
  <c r="J18"/>
  <c r="E18"/>
  <c r="F74"/>
  <c r="F52"/>
  <c r="J17"/>
  <c r="J12"/>
  <c r="J71"/>
  <c r="J49"/>
  <c r="E7"/>
  <c r="E67"/>
  <c r="E45"/>
  <c i="7" r="J186"/>
  <c r="J140"/>
  <c r="J101"/>
  <c i="1" r="AY57"/>
  <c r="AX57"/>
  <c i="7"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T189"/>
  <c r="R190"/>
  <c r="R189"/>
  <c r="P190"/>
  <c r="P189"/>
  <c r="BK190"/>
  <c r="BK189"/>
  <c r="J189"/>
  <c r="J190"/>
  <c r="BE190"/>
  <c r="J80"/>
  <c r="BI188"/>
  <c r="BH188"/>
  <c r="BG188"/>
  <c r="BF188"/>
  <c r="T188"/>
  <c r="T187"/>
  <c r="R188"/>
  <c r="R187"/>
  <c r="P188"/>
  <c r="P187"/>
  <c r="BK188"/>
  <c r="BK187"/>
  <c r="J187"/>
  <c r="J188"/>
  <c r="BE188"/>
  <c r="J79"/>
  <c r="J78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77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T174"/>
  <c r="R175"/>
  <c r="R174"/>
  <c r="P175"/>
  <c r="P174"/>
  <c r="BK175"/>
  <c r="BK174"/>
  <c r="J174"/>
  <c r="J175"/>
  <c r="BE175"/>
  <c r="J76"/>
  <c r="BI173"/>
  <c r="BH173"/>
  <c r="BG173"/>
  <c r="BF173"/>
  <c r="T173"/>
  <c r="T172"/>
  <c r="R173"/>
  <c r="R172"/>
  <c r="P173"/>
  <c r="P172"/>
  <c r="BK173"/>
  <c r="BK172"/>
  <c r="J172"/>
  <c r="J173"/>
  <c r="BE173"/>
  <c r="J75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74"/>
  <c r="BI167"/>
  <c r="BH167"/>
  <c r="BG167"/>
  <c r="BF167"/>
  <c r="T167"/>
  <c r="T166"/>
  <c r="R167"/>
  <c r="R166"/>
  <c r="P167"/>
  <c r="P166"/>
  <c r="BK167"/>
  <c r="BK166"/>
  <c r="J166"/>
  <c r="J167"/>
  <c r="BE167"/>
  <c r="J73"/>
  <c r="BI165"/>
  <c r="BH165"/>
  <c r="BG165"/>
  <c r="BF165"/>
  <c r="T165"/>
  <c r="R165"/>
  <c r="P165"/>
  <c r="BK165"/>
  <c r="J165"/>
  <c r="BE165"/>
  <c r="BI164"/>
  <c r="BH164"/>
  <c r="BG164"/>
  <c r="BF164"/>
  <c r="T164"/>
  <c r="T163"/>
  <c r="R164"/>
  <c r="R163"/>
  <c r="P164"/>
  <c r="P163"/>
  <c r="BK164"/>
  <c r="BK163"/>
  <c r="J163"/>
  <c r="J164"/>
  <c r="BE164"/>
  <c r="J72"/>
  <c r="BI162"/>
  <c r="BH162"/>
  <c r="BG162"/>
  <c r="BF162"/>
  <c r="T162"/>
  <c r="T161"/>
  <c r="R162"/>
  <c r="R161"/>
  <c r="P162"/>
  <c r="P161"/>
  <c r="BK162"/>
  <c r="BK161"/>
  <c r="J161"/>
  <c r="J162"/>
  <c r="BE162"/>
  <c r="J7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70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9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68"/>
  <c r="BI143"/>
  <c r="BH143"/>
  <c r="BG143"/>
  <c r="BF143"/>
  <c r="T143"/>
  <c r="R143"/>
  <c r="P143"/>
  <c r="BK143"/>
  <c r="J143"/>
  <c r="BE143"/>
  <c r="BI142"/>
  <c r="BH142"/>
  <c r="BG142"/>
  <c r="BF142"/>
  <c r="T142"/>
  <c r="T141"/>
  <c r="R142"/>
  <c r="R141"/>
  <c r="P142"/>
  <c r="P141"/>
  <c r="BK142"/>
  <c r="BK141"/>
  <c r="J141"/>
  <c r="J142"/>
  <c r="BE142"/>
  <c r="J67"/>
  <c r="J66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65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4"/>
  <c r="BI124"/>
  <c r="BH124"/>
  <c r="BG124"/>
  <c r="BF124"/>
  <c r="T124"/>
  <c r="T123"/>
  <c r="R124"/>
  <c r="R123"/>
  <c r="P124"/>
  <c r="P123"/>
  <c r="BK124"/>
  <c r="BK123"/>
  <c r="J123"/>
  <c r="J124"/>
  <c r="BE124"/>
  <c r="J6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T118"/>
  <c r="R119"/>
  <c r="R118"/>
  <c r="P119"/>
  <c r="P118"/>
  <c r="BK119"/>
  <c r="BK118"/>
  <c r="J118"/>
  <c r="J119"/>
  <c r="BE119"/>
  <c r="J62"/>
  <c r="BI117"/>
  <c r="BH117"/>
  <c r="BG117"/>
  <c r="BF117"/>
  <c r="T117"/>
  <c r="T116"/>
  <c r="R117"/>
  <c r="R116"/>
  <c r="P117"/>
  <c r="P116"/>
  <c r="BK117"/>
  <c r="BK116"/>
  <c r="J116"/>
  <c r="J117"/>
  <c r="BE117"/>
  <c r="J61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R108"/>
  <c r="R107"/>
  <c r="P108"/>
  <c r="P107"/>
  <c r="BK108"/>
  <c r="BK107"/>
  <c r="J107"/>
  <c r="J108"/>
  <c r="BE108"/>
  <c r="J59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F34"/>
  <c i="1" r="BD57"/>
  <c i="7" r="BH103"/>
  <c r="F33"/>
  <c i="1" r="BC57"/>
  <c i="7" r="BG103"/>
  <c r="F32"/>
  <c i="1" r="BB57"/>
  <c i="7" r="BF103"/>
  <c r="J31"/>
  <c i="1" r="AW57"/>
  <c i="7" r="F31"/>
  <c i="1" r="BA57"/>
  <c i="7" r="T103"/>
  <c r="T102"/>
  <c r="T100"/>
  <c r="R103"/>
  <c r="R102"/>
  <c r="R100"/>
  <c r="P103"/>
  <c r="P102"/>
  <c r="P100"/>
  <c i="1" r="AU57"/>
  <c i="7" r="BK103"/>
  <c r="BK102"/>
  <c r="J102"/>
  <c r="BK100"/>
  <c r="J100"/>
  <c r="J56"/>
  <c r="J27"/>
  <c i="1" r="AG57"/>
  <c i="7" r="J103"/>
  <c r="BE103"/>
  <c r="J30"/>
  <c i="1" r="AV57"/>
  <c i="7" r="F30"/>
  <c i="1" r="AZ57"/>
  <c i="7" r="J58"/>
  <c r="J57"/>
  <c r="F96"/>
  <c r="F94"/>
  <c r="E92"/>
  <c r="F51"/>
  <c r="F49"/>
  <c r="E47"/>
  <c r="J36"/>
  <c r="J21"/>
  <c r="E21"/>
  <c r="J96"/>
  <c r="J51"/>
  <c r="J20"/>
  <c r="J18"/>
  <c r="E18"/>
  <c r="F97"/>
  <c r="F52"/>
  <c r="J17"/>
  <c r="J12"/>
  <c r="J94"/>
  <c r="J49"/>
  <c r="E7"/>
  <c r="E90"/>
  <c r="E45"/>
  <c i="1" r="AY56"/>
  <c r="AX56"/>
  <c i="6"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60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6"/>
  <c i="6" r="BH82"/>
  <c r="F33"/>
  <c i="1" r="BC56"/>
  <c i="6" r="BG82"/>
  <c r="F32"/>
  <c i="1" r="BB56"/>
  <c i="6" r="BF82"/>
  <c r="J31"/>
  <c i="1" r="AW56"/>
  <c i="6" r="F31"/>
  <c i="1" r="BA56"/>
  <c i="6" r="T82"/>
  <c r="T81"/>
  <c r="T80"/>
  <c r="R82"/>
  <c r="R81"/>
  <c r="R80"/>
  <c r="P82"/>
  <c r="P81"/>
  <c r="P80"/>
  <c i="1" r="AU56"/>
  <c i="6" r="BK82"/>
  <c r="BK81"/>
  <c r="J81"/>
  <c r="BK80"/>
  <c r="J80"/>
  <c r="J56"/>
  <c r="J27"/>
  <c i="1" r="AG56"/>
  <c i="6" r="J82"/>
  <c r="BE82"/>
  <c r="J30"/>
  <c i="1" r="AV56"/>
  <c i="6" r="F30"/>
  <c i="1" r="AZ56"/>
  <c i="6" r="J57"/>
  <c r="F76"/>
  <c r="F74"/>
  <c r="E72"/>
  <c r="F51"/>
  <c r="F49"/>
  <c r="E47"/>
  <c r="J36"/>
  <c r="J21"/>
  <c r="E21"/>
  <c r="J76"/>
  <c r="J51"/>
  <c r="J20"/>
  <c r="J18"/>
  <c r="E18"/>
  <c r="F77"/>
  <c r="F52"/>
  <c r="J17"/>
  <c r="J12"/>
  <c r="J74"/>
  <c r="J49"/>
  <c r="E7"/>
  <c r="E70"/>
  <c r="E45"/>
  <c i="1" r="AY55"/>
  <c r="AX55"/>
  <c i="5"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8"/>
  <c r="BH208"/>
  <c r="BG208"/>
  <c r="BF208"/>
  <c r="T208"/>
  <c r="T207"/>
  <c r="T206"/>
  <c r="R208"/>
  <c r="R207"/>
  <c r="R206"/>
  <c r="P208"/>
  <c r="P207"/>
  <c r="P206"/>
  <c r="BK208"/>
  <c r="BK207"/>
  <c r="J207"/>
  <c r="BK206"/>
  <c r="J206"/>
  <c r="J208"/>
  <c r="BE208"/>
  <c r="J69"/>
  <c r="J68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T180"/>
  <c r="R181"/>
  <c r="R180"/>
  <c r="P181"/>
  <c r="P180"/>
  <c r="BK181"/>
  <c r="BK180"/>
  <c r="J180"/>
  <c r="J181"/>
  <c r="BE181"/>
  <c r="J67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66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5"/>
  <c r="J64"/>
  <c r="BI124"/>
  <c r="BH124"/>
  <c r="BG124"/>
  <c r="BF124"/>
  <c r="T124"/>
  <c r="T123"/>
  <c r="R124"/>
  <c r="R123"/>
  <c r="P124"/>
  <c r="P123"/>
  <c r="BK124"/>
  <c r="BK123"/>
  <c r="J123"/>
  <c r="J124"/>
  <c r="BE124"/>
  <c r="J63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2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4"/>
  <c r="BH104"/>
  <c r="BG104"/>
  <c r="BF104"/>
  <c r="T104"/>
  <c r="T103"/>
  <c r="R104"/>
  <c r="R103"/>
  <c r="P104"/>
  <c r="P103"/>
  <c r="BK104"/>
  <c r="BK103"/>
  <c r="J103"/>
  <c r="J104"/>
  <c r="BE104"/>
  <c r="J59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4"/>
  <c i="1" r="BD55"/>
  <c i="5" r="BH92"/>
  <c r="F33"/>
  <c i="1" r="BC55"/>
  <c i="5" r="BG92"/>
  <c r="F32"/>
  <c i="1" r="BB55"/>
  <c i="5" r="BF92"/>
  <c r="J31"/>
  <c i="1" r="AW55"/>
  <c i="5" r="F31"/>
  <c i="1" r="BA55"/>
  <c i="5" r="T92"/>
  <c r="T91"/>
  <c r="T90"/>
  <c r="T89"/>
  <c r="R92"/>
  <c r="R91"/>
  <c r="R90"/>
  <c r="R89"/>
  <c r="P92"/>
  <c r="P91"/>
  <c r="P90"/>
  <c r="P89"/>
  <c i="1" r="AU55"/>
  <c i="5" r="BK92"/>
  <c r="BK91"/>
  <c r="J91"/>
  <c r="BK90"/>
  <c r="J90"/>
  <c r="BK89"/>
  <c r="J89"/>
  <c r="J56"/>
  <c r="J27"/>
  <c i="1" r="AG55"/>
  <c i="5" r="J92"/>
  <c r="BE92"/>
  <c r="J30"/>
  <c i="1" r="AV55"/>
  <c i="5" r="F30"/>
  <c i="1" r="AZ55"/>
  <c i="5" r="J58"/>
  <c r="J57"/>
  <c r="F85"/>
  <c r="F83"/>
  <c r="E81"/>
  <c r="F51"/>
  <c r="F49"/>
  <c r="E47"/>
  <c r="J36"/>
  <c r="J21"/>
  <c r="E21"/>
  <c r="J85"/>
  <c r="J51"/>
  <c r="J20"/>
  <c r="J18"/>
  <c r="E18"/>
  <c r="F86"/>
  <c r="F52"/>
  <c r="J17"/>
  <c r="J12"/>
  <c r="J83"/>
  <c r="J49"/>
  <c r="E7"/>
  <c r="E79"/>
  <c r="E45"/>
  <c i="4" r="J244"/>
  <c r="J234"/>
  <c r="J158"/>
  <c r="J120"/>
  <c i="1" r="AY54"/>
  <c r="AX54"/>
  <c i="4"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T358"/>
  <c r="R359"/>
  <c r="R358"/>
  <c r="P359"/>
  <c r="P358"/>
  <c r="BK359"/>
  <c r="BK358"/>
  <c r="J358"/>
  <c r="J359"/>
  <c r="BE359"/>
  <c r="J99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T353"/>
  <c r="R354"/>
  <c r="R353"/>
  <c r="P354"/>
  <c r="P353"/>
  <c r="BK354"/>
  <c r="BK353"/>
  <c r="J353"/>
  <c r="J354"/>
  <c r="BE354"/>
  <c r="J98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T349"/>
  <c r="R350"/>
  <c r="R349"/>
  <c r="P350"/>
  <c r="P349"/>
  <c r="BK350"/>
  <c r="BK349"/>
  <c r="J349"/>
  <c r="J350"/>
  <c r="BE350"/>
  <c r="J97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T344"/>
  <c r="R345"/>
  <c r="R344"/>
  <c r="P345"/>
  <c r="P344"/>
  <c r="BK345"/>
  <c r="BK344"/>
  <c r="J344"/>
  <c r="J345"/>
  <c r="BE345"/>
  <c r="J96"/>
  <c r="BI343"/>
  <c r="BH343"/>
  <c r="BG343"/>
  <c r="BF343"/>
  <c r="T343"/>
  <c r="R343"/>
  <c r="P343"/>
  <c r="BK343"/>
  <c r="J343"/>
  <c r="BE343"/>
  <c r="BI342"/>
  <c r="BH342"/>
  <c r="BG342"/>
  <c r="BF342"/>
  <c r="T342"/>
  <c r="T341"/>
  <c r="R342"/>
  <c r="R341"/>
  <c r="P342"/>
  <c r="P341"/>
  <c r="BK342"/>
  <c r="BK341"/>
  <c r="J341"/>
  <c r="J342"/>
  <c r="BE342"/>
  <c r="J95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T333"/>
  <c r="R334"/>
  <c r="R333"/>
  <c r="P334"/>
  <c r="P333"/>
  <c r="BK334"/>
  <c r="BK333"/>
  <c r="J333"/>
  <c r="J334"/>
  <c r="BE334"/>
  <c r="J94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T320"/>
  <c r="R321"/>
  <c r="R320"/>
  <c r="P321"/>
  <c r="P320"/>
  <c r="BK321"/>
  <c r="BK320"/>
  <c r="J320"/>
  <c r="J321"/>
  <c r="BE321"/>
  <c r="J93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3"/>
  <c r="BH293"/>
  <c r="BG293"/>
  <c r="BF293"/>
  <c r="T293"/>
  <c r="T292"/>
  <c r="R293"/>
  <c r="R292"/>
  <c r="P293"/>
  <c r="P292"/>
  <c r="BK293"/>
  <c r="BK292"/>
  <c r="J292"/>
  <c r="J293"/>
  <c r="BE293"/>
  <c r="J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91"/>
  <c r="BI287"/>
  <c r="BH287"/>
  <c r="BG287"/>
  <c r="BF287"/>
  <c r="T287"/>
  <c r="T286"/>
  <c r="R287"/>
  <c r="R286"/>
  <c r="P287"/>
  <c r="P286"/>
  <c r="BK287"/>
  <c r="BK286"/>
  <c r="J286"/>
  <c r="J287"/>
  <c r="BE287"/>
  <c r="J90"/>
  <c r="BI285"/>
  <c r="BH285"/>
  <c r="BG285"/>
  <c r="BF285"/>
  <c r="T285"/>
  <c r="T284"/>
  <c r="R285"/>
  <c r="R284"/>
  <c r="P285"/>
  <c r="P284"/>
  <c r="BK285"/>
  <c r="BK284"/>
  <c r="J284"/>
  <c r="J285"/>
  <c r="BE285"/>
  <c r="J89"/>
  <c r="BI283"/>
  <c r="BH283"/>
  <c r="BG283"/>
  <c r="BF283"/>
  <c r="T283"/>
  <c r="R283"/>
  <c r="P283"/>
  <c r="BK283"/>
  <c r="J283"/>
  <c r="BE283"/>
  <c r="BI282"/>
  <c r="BH282"/>
  <c r="BG282"/>
  <c r="BF282"/>
  <c r="T282"/>
  <c r="T281"/>
  <c r="R282"/>
  <c r="R281"/>
  <c r="P282"/>
  <c r="P281"/>
  <c r="BK282"/>
  <c r="BK281"/>
  <c r="J281"/>
  <c r="J282"/>
  <c r="BE282"/>
  <c r="J88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T269"/>
  <c r="R270"/>
  <c r="R269"/>
  <c r="P270"/>
  <c r="P269"/>
  <c r="BK270"/>
  <c r="BK269"/>
  <c r="J269"/>
  <c r="J270"/>
  <c r="BE270"/>
  <c r="J87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T264"/>
  <c r="R265"/>
  <c r="R264"/>
  <c r="P265"/>
  <c r="P264"/>
  <c r="BK265"/>
  <c r="BK264"/>
  <c r="J264"/>
  <c r="J265"/>
  <c r="BE265"/>
  <c r="J86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T257"/>
  <c r="R258"/>
  <c r="R257"/>
  <c r="P258"/>
  <c r="P257"/>
  <c r="BK258"/>
  <c r="BK257"/>
  <c r="J257"/>
  <c r="J258"/>
  <c r="BE258"/>
  <c r="J85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T249"/>
  <c r="R250"/>
  <c r="R249"/>
  <c r="P250"/>
  <c r="P249"/>
  <c r="BK250"/>
  <c r="BK249"/>
  <c r="J249"/>
  <c r="J250"/>
  <c r="BE250"/>
  <c r="J84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T245"/>
  <c r="R246"/>
  <c r="R245"/>
  <c r="P246"/>
  <c r="P245"/>
  <c r="BK246"/>
  <c r="BK245"/>
  <c r="J245"/>
  <c r="J246"/>
  <c r="BE246"/>
  <c r="J83"/>
  <c r="J82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T235"/>
  <c r="R236"/>
  <c r="R235"/>
  <c r="P236"/>
  <c r="P235"/>
  <c r="BK236"/>
  <c r="BK235"/>
  <c r="J235"/>
  <c r="J236"/>
  <c r="BE236"/>
  <c r="J81"/>
  <c r="J80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T217"/>
  <c r="R218"/>
  <c r="R217"/>
  <c r="P218"/>
  <c r="P217"/>
  <c r="BK218"/>
  <c r="BK217"/>
  <c r="J217"/>
  <c r="J218"/>
  <c r="BE218"/>
  <c r="J79"/>
  <c r="BI216"/>
  <c r="BH216"/>
  <c r="BG216"/>
  <c r="BF216"/>
  <c r="T216"/>
  <c r="T215"/>
  <c r="R216"/>
  <c r="R215"/>
  <c r="P216"/>
  <c r="P215"/>
  <c r="BK216"/>
  <c r="BK215"/>
  <c r="J215"/>
  <c r="J216"/>
  <c r="BE216"/>
  <c r="J78"/>
  <c r="BI214"/>
  <c r="BH214"/>
  <c r="BG214"/>
  <c r="BF214"/>
  <c r="T214"/>
  <c r="T213"/>
  <c r="R214"/>
  <c r="R213"/>
  <c r="P214"/>
  <c r="P213"/>
  <c r="BK214"/>
  <c r="BK213"/>
  <c r="J213"/>
  <c r="J214"/>
  <c r="BE214"/>
  <c r="J77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76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T185"/>
  <c r="R186"/>
  <c r="R185"/>
  <c r="P186"/>
  <c r="P185"/>
  <c r="BK186"/>
  <c r="BK185"/>
  <c r="J185"/>
  <c r="J186"/>
  <c r="BE186"/>
  <c r="J7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74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73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72"/>
  <c r="BI172"/>
  <c r="BH172"/>
  <c r="BG172"/>
  <c r="BF172"/>
  <c r="T172"/>
  <c r="T171"/>
  <c r="R172"/>
  <c r="R171"/>
  <c r="P172"/>
  <c r="P171"/>
  <c r="BK172"/>
  <c r="BK171"/>
  <c r="J171"/>
  <c r="J172"/>
  <c r="BE172"/>
  <c r="J71"/>
  <c r="BI170"/>
  <c r="BH170"/>
  <c r="BG170"/>
  <c r="BF170"/>
  <c r="T170"/>
  <c r="T169"/>
  <c r="R170"/>
  <c r="R169"/>
  <c r="P170"/>
  <c r="P169"/>
  <c r="BK170"/>
  <c r="BK169"/>
  <c r="J169"/>
  <c r="J170"/>
  <c r="BE170"/>
  <c r="J70"/>
  <c r="BI168"/>
  <c r="BH168"/>
  <c r="BG168"/>
  <c r="BF168"/>
  <c r="T168"/>
  <c r="T167"/>
  <c r="R168"/>
  <c r="R167"/>
  <c r="P168"/>
  <c r="P167"/>
  <c r="BK168"/>
  <c r="BK167"/>
  <c r="J167"/>
  <c r="J168"/>
  <c r="BE168"/>
  <c r="J69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7"/>
  <c r="J66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5"/>
  <c r="BI153"/>
  <c r="BH153"/>
  <c r="BG153"/>
  <c r="BF153"/>
  <c r="T153"/>
  <c r="T152"/>
  <c r="R153"/>
  <c r="R152"/>
  <c r="P153"/>
  <c r="P152"/>
  <c r="BK153"/>
  <c r="BK152"/>
  <c r="J152"/>
  <c r="J153"/>
  <c r="BE153"/>
  <c r="J64"/>
  <c r="BI151"/>
  <c r="BH151"/>
  <c r="BG151"/>
  <c r="BF151"/>
  <c r="T151"/>
  <c r="R151"/>
  <c r="P151"/>
  <c r="BK151"/>
  <c r="J151"/>
  <c r="BE151"/>
  <c r="BI150"/>
  <c r="BH150"/>
  <c r="BG150"/>
  <c r="BF150"/>
  <c r="T150"/>
  <c r="T149"/>
  <c r="R150"/>
  <c r="R149"/>
  <c r="P150"/>
  <c r="P149"/>
  <c r="BK150"/>
  <c r="BK149"/>
  <c r="J149"/>
  <c r="J150"/>
  <c r="BE150"/>
  <c r="J63"/>
  <c r="BI148"/>
  <c r="BH148"/>
  <c r="BG148"/>
  <c r="BF148"/>
  <c r="T148"/>
  <c r="T147"/>
  <c r="R148"/>
  <c r="R147"/>
  <c r="P148"/>
  <c r="P147"/>
  <c r="BK148"/>
  <c r="BK147"/>
  <c r="J147"/>
  <c r="J148"/>
  <c r="BE148"/>
  <c r="J62"/>
  <c r="BI146"/>
  <c r="BH146"/>
  <c r="BG146"/>
  <c r="BF146"/>
  <c r="T146"/>
  <c r="T145"/>
  <c r="R146"/>
  <c r="R145"/>
  <c r="P146"/>
  <c r="P145"/>
  <c r="BK146"/>
  <c r="BK145"/>
  <c r="J145"/>
  <c r="J146"/>
  <c r="BE146"/>
  <c r="J61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6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T123"/>
  <c r="R124"/>
  <c r="R123"/>
  <c r="P124"/>
  <c r="P123"/>
  <c r="BK124"/>
  <c r="BK123"/>
  <c r="J123"/>
  <c r="J124"/>
  <c r="BE124"/>
  <c r="J59"/>
  <c r="BI122"/>
  <c r="F34"/>
  <c i="1" r="BD54"/>
  <c i="4" r="BH122"/>
  <c r="F33"/>
  <c i="1" r="BC54"/>
  <c i="4" r="BG122"/>
  <c r="F32"/>
  <c i="1" r="BB54"/>
  <c i="4" r="BF122"/>
  <c r="J31"/>
  <c i="1" r="AW54"/>
  <c i="4" r="F31"/>
  <c i="1" r="BA54"/>
  <c i="4" r="T122"/>
  <c r="T121"/>
  <c r="T119"/>
  <c r="R122"/>
  <c r="R121"/>
  <c r="R119"/>
  <c r="P122"/>
  <c r="P121"/>
  <c r="P119"/>
  <c i="1" r="AU54"/>
  <c i="4" r="BK122"/>
  <c r="BK121"/>
  <c r="J121"/>
  <c r="BK119"/>
  <c r="J119"/>
  <c r="J56"/>
  <c r="J27"/>
  <c i="1" r="AG54"/>
  <c i="4" r="J122"/>
  <c r="BE122"/>
  <c r="J30"/>
  <c i="1" r="AV54"/>
  <c i="4" r="F30"/>
  <c i="1" r="AZ54"/>
  <c i="4" r="J58"/>
  <c r="J57"/>
  <c r="F115"/>
  <c r="F113"/>
  <c r="E111"/>
  <c r="F51"/>
  <c r="F49"/>
  <c r="E47"/>
  <c r="J36"/>
  <c r="J21"/>
  <c r="E21"/>
  <c r="J115"/>
  <c r="J51"/>
  <c r="J20"/>
  <c r="J18"/>
  <c r="E18"/>
  <c r="F116"/>
  <c r="F52"/>
  <c r="J17"/>
  <c r="J12"/>
  <c r="J113"/>
  <c r="J49"/>
  <c r="E7"/>
  <c r="E109"/>
  <c r="E45"/>
  <c i="1" r="AY53"/>
  <c r="AX53"/>
  <c i="3"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T186"/>
  <c r="R187"/>
  <c r="R186"/>
  <c r="P187"/>
  <c r="P186"/>
  <c r="BK187"/>
  <c r="BK186"/>
  <c r="J186"/>
  <c r="J187"/>
  <c r="BE187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8"/>
  <c r="BH178"/>
  <c r="BG178"/>
  <c r="BF178"/>
  <c r="T178"/>
  <c r="T177"/>
  <c r="R178"/>
  <c r="R177"/>
  <c r="P178"/>
  <c r="P177"/>
  <c r="BK178"/>
  <c r="BK177"/>
  <c r="J177"/>
  <c r="J178"/>
  <c r="BE178"/>
  <c r="J66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69"/>
  <c r="BH169"/>
  <c r="BG169"/>
  <c r="BF169"/>
  <c r="T169"/>
  <c r="T168"/>
  <c r="T167"/>
  <c r="R169"/>
  <c r="R168"/>
  <c r="R167"/>
  <c r="P169"/>
  <c r="P168"/>
  <c r="P167"/>
  <c r="BK169"/>
  <c r="BK168"/>
  <c r="J168"/>
  <c r="BK167"/>
  <c r="J167"/>
  <c r="J169"/>
  <c r="BE169"/>
  <c r="J65"/>
  <c r="J64"/>
  <c r="BI166"/>
  <c r="BH166"/>
  <c r="BG166"/>
  <c r="BF166"/>
  <c r="T166"/>
  <c r="T165"/>
  <c r="R166"/>
  <c r="R165"/>
  <c r="P166"/>
  <c r="P165"/>
  <c r="BK166"/>
  <c r="BK165"/>
  <c r="J165"/>
  <c r="J166"/>
  <c r="BE166"/>
  <c r="J63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2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6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59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F34"/>
  <c i="1" r="BD53"/>
  <c i="3" r="BH90"/>
  <c r="F33"/>
  <c i="1" r="BC53"/>
  <c i="3" r="BG90"/>
  <c r="F32"/>
  <c i="1" r="BB53"/>
  <c i="3" r="BF90"/>
  <c r="J31"/>
  <c i="1" r="AW53"/>
  <c i="3" r="F31"/>
  <c i="1" r="BA53"/>
  <c i="3" r="T90"/>
  <c r="T89"/>
  <c r="T88"/>
  <c r="T87"/>
  <c r="R90"/>
  <c r="R89"/>
  <c r="R88"/>
  <c r="R87"/>
  <c r="P90"/>
  <c r="P89"/>
  <c r="P88"/>
  <c r="P87"/>
  <c i="1" r="AU53"/>
  <c i="3" r="BK90"/>
  <c r="BK89"/>
  <c r="J89"/>
  <c r="BK88"/>
  <c r="J88"/>
  <c r="BK87"/>
  <c r="J87"/>
  <c r="J56"/>
  <c r="J27"/>
  <c i="1" r="AG53"/>
  <c i="3" r="J90"/>
  <c r="BE90"/>
  <c r="J30"/>
  <c i="1" r="AV53"/>
  <c i="3" r="F30"/>
  <c i="1" r="AZ53"/>
  <c i="3" r="J58"/>
  <c r="J57"/>
  <c r="F83"/>
  <c r="F81"/>
  <c r="E79"/>
  <c r="F51"/>
  <c r="F49"/>
  <c r="E47"/>
  <c r="J36"/>
  <c r="J21"/>
  <c r="E21"/>
  <c r="J83"/>
  <c r="J51"/>
  <c r="J20"/>
  <c r="J18"/>
  <c r="E18"/>
  <c r="F84"/>
  <c r="F52"/>
  <c r="J17"/>
  <c r="J12"/>
  <c r="J81"/>
  <c r="J49"/>
  <c r="E7"/>
  <c r="E77"/>
  <c r="E45"/>
  <c i="1" r="AY52"/>
  <c r="AX52"/>
  <c i="2" r="BI984"/>
  <c r="BH984"/>
  <c r="BG984"/>
  <c r="BF984"/>
  <c r="T984"/>
  <c r="R984"/>
  <c r="P984"/>
  <c r="BK984"/>
  <c r="J984"/>
  <c r="BE984"/>
  <c r="BI983"/>
  <c r="BH983"/>
  <c r="BG983"/>
  <c r="BF983"/>
  <c r="T983"/>
  <c r="T982"/>
  <c r="R983"/>
  <c r="R982"/>
  <c r="P983"/>
  <c r="P982"/>
  <c r="BK983"/>
  <c r="BK982"/>
  <c r="J982"/>
  <c r="J983"/>
  <c r="BE983"/>
  <c r="J92"/>
  <c r="BI980"/>
  <c r="BH980"/>
  <c r="BG980"/>
  <c r="BF980"/>
  <c r="T980"/>
  <c r="T979"/>
  <c r="T978"/>
  <c r="R980"/>
  <c r="R979"/>
  <c r="R978"/>
  <c r="P980"/>
  <c r="P979"/>
  <c r="P978"/>
  <c r="BK980"/>
  <c r="BK979"/>
  <c r="J979"/>
  <c r="BK978"/>
  <c r="J978"/>
  <c r="J980"/>
  <c r="BE980"/>
  <c r="J91"/>
  <c r="J90"/>
  <c r="BI976"/>
  <c r="BH976"/>
  <c r="BG976"/>
  <c r="BF976"/>
  <c r="T976"/>
  <c r="T975"/>
  <c r="R976"/>
  <c r="R975"/>
  <c r="P976"/>
  <c r="P975"/>
  <c r="BK976"/>
  <c r="BK975"/>
  <c r="J975"/>
  <c r="J976"/>
  <c r="BE976"/>
  <c r="J89"/>
  <c r="BI973"/>
  <c r="BH973"/>
  <c r="BG973"/>
  <c r="BF973"/>
  <c r="T973"/>
  <c r="R973"/>
  <c r="P973"/>
  <c r="BK973"/>
  <c r="J973"/>
  <c r="BE973"/>
  <c r="BI971"/>
  <c r="BH971"/>
  <c r="BG971"/>
  <c r="BF971"/>
  <c r="T971"/>
  <c r="T970"/>
  <c r="T969"/>
  <c r="R971"/>
  <c r="R970"/>
  <c r="R969"/>
  <c r="P971"/>
  <c r="P970"/>
  <c r="P969"/>
  <c r="BK971"/>
  <c r="BK970"/>
  <c r="J970"/>
  <c r="BK969"/>
  <c r="J969"/>
  <c r="J971"/>
  <c r="BE971"/>
  <c r="J88"/>
  <c r="J87"/>
  <c r="BI968"/>
  <c r="BH968"/>
  <c r="BG968"/>
  <c r="BF968"/>
  <c r="T968"/>
  <c r="R968"/>
  <c r="P968"/>
  <c r="BK968"/>
  <c r="J968"/>
  <c r="BE968"/>
  <c r="BI967"/>
  <c r="BH967"/>
  <c r="BG967"/>
  <c r="BF967"/>
  <c r="T967"/>
  <c r="T966"/>
  <c r="R967"/>
  <c r="R966"/>
  <c r="P967"/>
  <c r="P966"/>
  <c r="BK967"/>
  <c r="BK966"/>
  <c r="J966"/>
  <c r="J967"/>
  <c r="BE967"/>
  <c r="J86"/>
  <c r="BI965"/>
  <c r="BH965"/>
  <c r="BG965"/>
  <c r="BF965"/>
  <c r="T965"/>
  <c r="R965"/>
  <c r="P965"/>
  <c r="BK965"/>
  <c r="J965"/>
  <c r="BE965"/>
  <c r="BI964"/>
  <c r="BH964"/>
  <c r="BG964"/>
  <c r="BF964"/>
  <c r="T964"/>
  <c r="R964"/>
  <c r="P964"/>
  <c r="BK964"/>
  <c r="J964"/>
  <c r="BE964"/>
  <c r="BI963"/>
  <c r="BH963"/>
  <c r="BG963"/>
  <c r="BF963"/>
  <c r="T963"/>
  <c r="R963"/>
  <c r="P963"/>
  <c r="BK963"/>
  <c r="J963"/>
  <c r="BE963"/>
  <c r="BI961"/>
  <c r="BH961"/>
  <c r="BG961"/>
  <c r="BF961"/>
  <c r="T961"/>
  <c r="R961"/>
  <c r="P961"/>
  <c r="BK961"/>
  <c r="J961"/>
  <c r="BE961"/>
  <c r="BI960"/>
  <c r="BH960"/>
  <c r="BG960"/>
  <c r="BF960"/>
  <c r="T960"/>
  <c r="R960"/>
  <c r="P960"/>
  <c r="BK960"/>
  <c r="J960"/>
  <c r="BE960"/>
  <c r="BI959"/>
  <c r="BH959"/>
  <c r="BG959"/>
  <c r="BF959"/>
  <c r="T959"/>
  <c r="R959"/>
  <c r="P959"/>
  <c r="BK959"/>
  <c r="J959"/>
  <c r="BE959"/>
  <c r="BI954"/>
  <c r="BH954"/>
  <c r="BG954"/>
  <c r="BF954"/>
  <c r="T954"/>
  <c r="R954"/>
  <c r="P954"/>
  <c r="BK954"/>
  <c r="J954"/>
  <c r="BE954"/>
  <c r="BI952"/>
  <c r="BH952"/>
  <c r="BG952"/>
  <c r="BF952"/>
  <c r="T952"/>
  <c r="R952"/>
  <c r="P952"/>
  <c r="BK952"/>
  <c r="J952"/>
  <c r="BE952"/>
  <c r="BI948"/>
  <c r="BH948"/>
  <c r="BG948"/>
  <c r="BF948"/>
  <c r="T948"/>
  <c r="R948"/>
  <c r="P948"/>
  <c r="BK948"/>
  <c r="J948"/>
  <c r="BE948"/>
  <c r="BI946"/>
  <c r="BH946"/>
  <c r="BG946"/>
  <c r="BF946"/>
  <c r="T946"/>
  <c r="R946"/>
  <c r="P946"/>
  <c r="BK946"/>
  <c r="J946"/>
  <c r="BE946"/>
  <c r="BI941"/>
  <c r="BH941"/>
  <c r="BG941"/>
  <c r="BF941"/>
  <c r="T941"/>
  <c r="R941"/>
  <c r="P941"/>
  <c r="BK941"/>
  <c r="J941"/>
  <c r="BE941"/>
  <c r="BI939"/>
  <c r="BH939"/>
  <c r="BG939"/>
  <c r="BF939"/>
  <c r="T939"/>
  <c r="R939"/>
  <c r="P939"/>
  <c r="BK939"/>
  <c r="J939"/>
  <c r="BE939"/>
  <c r="BI935"/>
  <c r="BH935"/>
  <c r="BG935"/>
  <c r="BF935"/>
  <c r="T935"/>
  <c r="R935"/>
  <c r="P935"/>
  <c r="BK935"/>
  <c r="J935"/>
  <c r="BE935"/>
  <c r="BI933"/>
  <c r="BH933"/>
  <c r="BG933"/>
  <c r="BF933"/>
  <c r="T933"/>
  <c r="R933"/>
  <c r="P933"/>
  <c r="BK933"/>
  <c r="J933"/>
  <c r="BE933"/>
  <c r="BI931"/>
  <c r="BH931"/>
  <c r="BG931"/>
  <c r="BF931"/>
  <c r="T931"/>
  <c r="R931"/>
  <c r="P931"/>
  <c r="BK931"/>
  <c r="J931"/>
  <c r="BE931"/>
  <c r="BI927"/>
  <c r="BH927"/>
  <c r="BG927"/>
  <c r="BF927"/>
  <c r="T927"/>
  <c r="R927"/>
  <c r="P927"/>
  <c r="BK927"/>
  <c r="J927"/>
  <c r="BE927"/>
  <c r="BI926"/>
  <c r="BH926"/>
  <c r="BG926"/>
  <c r="BF926"/>
  <c r="T926"/>
  <c r="T925"/>
  <c r="R926"/>
  <c r="R925"/>
  <c r="P926"/>
  <c r="P925"/>
  <c r="BK926"/>
  <c r="BK925"/>
  <c r="J925"/>
  <c r="J926"/>
  <c r="BE926"/>
  <c r="J85"/>
  <c r="BI923"/>
  <c r="BH923"/>
  <c r="BG923"/>
  <c r="BF923"/>
  <c r="T923"/>
  <c r="R923"/>
  <c r="P923"/>
  <c r="BK923"/>
  <c r="J923"/>
  <c r="BE923"/>
  <c r="BI921"/>
  <c r="BH921"/>
  <c r="BG921"/>
  <c r="BF921"/>
  <c r="T921"/>
  <c r="R921"/>
  <c r="P921"/>
  <c r="BK921"/>
  <c r="J921"/>
  <c r="BE921"/>
  <c r="BI920"/>
  <c r="BH920"/>
  <c r="BG920"/>
  <c r="BF920"/>
  <c r="T920"/>
  <c r="R920"/>
  <c r="P920"/>
  <c r="BK920"/>
  <c r="J920"/>
  <c r="BE920"/>
  <c r="BI919"/>
  <c r="BH919"/>
  <c r="BG919"/>
  <c r="BF919"/>
  <c r="T919"/>
  <c r="R919"/>
  <c r="P919"/>
  <c r="BK919"/>
  <c r="J919"/>
  <c r="BE919"/>
  <c r="BI917"/>
  <c r="BH917"/>
  <c r="BG917"/>
  <c r="BF917"/>
  <c r="T917"/>
  <c r="R917"/>
  <c r="P917"/>
  <c r="BK917"/>
  <c r="J917"/>
  <c r="BE917"/>
  <c r="BI916"/>
  <c r="BH916"/>
  <c r="BG916"/>
  <c r="BF916"/>
  <c r="T916"/>
  <c r="R916"/>
  <c r="P916"/>
  <c r="BK916"/>
  <c r="J916"/>
  <c r="BE916"/>
  <c r="BI914"/>
  <c r="BH914"/>
  <c r="BG914"/>
  <c r="BF914"/>
  <c r="T914"/>
  <c r="R914"/>
  <c r="P914"/>
  <c r="BK914"/>
  <c r="J914"/>
  <c r="BE914"/>
  <c r="BI913"/>
  <c r="BH913"/>
  <c r="BG913"/>
  <c r="BF913"/>
  <c r="T913"/>
  <c r="R913"/>
  <c r="P913"/>
  <c r="BK913"/>
  <c r="J913"/>
  <c r="BE913"/>
  <c r="BI911"/>
  <c r="BH911"/>
  <c r="BG911"/>
  <c r="BF911"/>
  <c r="T911"/>
  <c r="R911"/>
  <c r="P911"/>
  <c r="BK911"/>
  <c r="J911"/>
  <c r="BE911"/>
  <c r="BI909"/>
  <c r="BH909"/>
  <c r="BG909"/>
  <c r="BF909"/>
  <c r="T909"/>
  <c r="R909"/>
  <c r="P909"/>
  <c r="BK909"/>
  <c r="J909"/>
  <c r="BE909"/>
  <c r="BI907"/>
  <c r="BH907"/>
  <c r="BG907"/>
  <c r="BF907"/>
  <c r="T907"/>
  <c r="R907"/>
  <c r="P907"/>
  <c r="BK907"/>
  <c r="J907"/>
  <c r="BE907"/>
  <c r="BI905"/>
  <c r="BH905"/>
  <c r="BG905"/>
  <c r="BF905"/>
  <c r="T905"/>
  <c r="R905"/>
  <c r="P905"/>
  <c r="BK905"/>
  <c r="J905"/>
  <c r="BE905"/>
  <c r="BI903"/>
  <c r="BH903"/>
  <c r="BG903"/>
  <c r="BF903"/>
  <c r="T903"/>
  <c r="T902"/>
  <c r="R903"/>
  <c r="R902"/>
  <c r="P903"/>
  <c r="P902"/>
  <c r="BK903"/>
  <c r="BK902"/>
  <c r="J902"/>
  <c r="J903"/>
  <c r="BE903"/>
  <c r="J84"/>
  <c r="BI901"/>
  <c r="BH901"/>
  <c r="BG901"/>
  <c r="BF901"/>
  <c r="T901"/>
  <c r="R901"/>
  <c r="P901"/>
  <c r="BK901"/>
  <c r="J901"/>
  <c r="BE901"/>
  <c r="BI899"/>
  <c r="BH899"/>
  <c r="BG899"/>
  <c r="BF899"/>
  <c r="T899"/>
  <c r="R899"/>
  <c r="P899"/>
  <c r="BK899"/>
  <c r="J899"/>
  <c r="BE899"/>
  <c r="BI898"/>
  <c r="BH898"/>
  <c r="BG898"/>
  <c r="BF898"/>
  <c r="T898"/>
  <c r="R898"/>
  <c r="P898"/>
  <c r="BK898"/>
  <c r="J898"/>
  <c r="BE898"/>
  <c r="BI896"/>
  <c r="BH896"/>
  <c r="BG896"/>
  <c r="BF896"/>
  <c r="T896"/>
  <c r="R896"/>
  <c r="P896"/>
  <c r="BK896"/>
  <c r="J896"/>
  <c r="BE896"/>
  <c r="BI894"/>
  <c r="BH894"/>
  <c r="BG894"/>
  <c r="BF894"/>
  <c r="T894"/>
  <c r="R894"/>
  <c r="P894"/>
  <c r="BK894"/>
  <c r="J894"/>
  <c r="BE894"/>
  <c r="BI892"/>
  <c r="BH892"/>
  <c r="BG892"/>
  <c r="BF892"/>
  <c r="T892"/>
  <c r="R892"/>
  <c r="P892"/>
  <c r="BK892"/>
  <c r="J892"/>
  <c r="BE892"/>
  <c r="BI890"/>
  <c r="BH890"/>
  <c r="BG890"/>
  <c r="BF890"/>
  <c r="T890"/>
  <c r="T889"/>
  <c r="R890"/>
  <c r="R889"/>
  <c r="P890"/>
  <c r="P889"/>
  <c r="BK890"/>
  <c r="BK889"/>
  <c r="J889"/>
  <c r="J890"/>
  <c r="BE890"/>
  <c r="J83"/>
  <c r="BI887"/>
  <c r="BH887"/>
  <c r="BG887"/>
  <c r="BF887"/>
  <c r="T887"/>
  <c r="R887"/>
  <c r="P887"/>
  <c r="BK887"/>
  <c r="J887"/>
  <c r="BE887"/>
  <c r="BI885"/>
  <c r="BH885"/>
  <c r="BG885"/>
  <c r="BF885"/>
  <c r="T885"/>
  <c r="R885"/>
  <c r="P885"/>
  <c r="BK885"/>
  <c r="J885"/>
  <c r="BE885"/>
  <c r="BI883"/>
  <c r="BH883"/>
  <c r="BG883"/>
  <c r="BF883"/>
  <c r="T883"/>
  <c r="T882"/>
  <c r="R883"/>
  <c r="R882"/>
  <c r="P883"/>
  <c r="P882"/>
  <c r="BK883"/>
  <c r="BK882"/>
  <c r="J882"/>
  <c r="J883"/>
  <c r="BE883"/>
  <c r="J82"/>
  <c r="BI881"/>
  <c r="BH881"/>
  <c r="BG881"/>
  <c r="BF881"/>
  <c r="T881"/>
  <c r="R881"/>
  <c r="P881"/>
  <c r="BK881"/>
  <c r="J881"/>
  <c r="BE881"/>
  <c r="BI880"/>
  <c r="BH880"/>
  <c r="BG880"/>
  <c r="BF880"/>
  <c r="T880"/>
  <c r="R880"/>
  <c r="P880"/>
  <c r="BK880"/>
  <c r="J880"/>
  <c r="BE880"/>
  <c r="BI876"/>
  <c r="BH876"/>
  <c r="BG876"/>
  <c r="BF876"/>
  <c r="T876"/>
  <c r="R876"/>
  <c r="P876"/>
  <c r="BK876"/>
  <c r="J876"/>
  <c r="BE876"/>
  <c r="BI874"/>
  <c r="BH874"/>
  <c r="BG874"/>
  <c r="BF874"/>
  <c r="T874"/>
  <c r="R874"/>
  <c r="P874"/>
  <c r="BK874"/>
  <c r="J874"/>
  <c r="BE874"/>
  <c r="BI872"/>
  <c r="BH872"/>
  <c r="BG872"/>
  <c r="BF872"/>
  <c r="T872"/>
  <c r="R872"/>
  <c r="P872"/>
  <c r="BK872"/>
  <c r="J872"/>
  <c r="BE872"/>
  <c r="BI870"/>
  <c r="BH870"/>
  <c r="BG870"/>
  <c r="BF870"/>
  <c r="T870"/>
  <c r="R870"/>
  <c r="P870"/>
  <c r="BK870"/>
  <c r="J870"/>
  <c r="BE870"/>
  <c r="BI868"/>
  <c r="BH868"/>
  <c r="BG868"/>
  <c r="BF868"/>
  <c r="T868"/>
  <c r="R868"/>
  <c r="P868"/>
  <c r="BK868"/>
  <c r="J868"/>
  <c r="BE868"/>
  <c r="BI862"/>
  <c r="BH862"/>
  <c r="BG862"/>
  <c r="BF862"/>
  <c r="T862"/>
  <c r="R862"/>
  <c r="P862"/>
  <c r="BK862"/>
  <c r="J862"/>
  <c r="BE862"/>
  <c r="BI858"/>
  <c r="BH858"/>
  <c r="BG858"/>
  <c r="BF858"/>
  <c r="T858"/>
  <c r="R858"/>
  <c r="P858"/>
  <c r="BK858"/>
  <c r="J858"/>
  <c r="BE858"/>
  <c r="BI857"/>
  <c r="BH857"/>
  <c r="BG857"/>
  <c r="BF857"/>
  <c r="T857"/>
  <c r="R857"/>
  <c r="P857"/>
  <c r="BK857"/>
  <c r="J857"/>
  <c r="BE857"/>
  <c r="BI855"/>
  <c r="BH855"/>
  <c r="BG855"/>
  <c r="BF855"/>
  <c r="T855"/>
  <c r="R855"/>
  <c r="P855"/>
  <c r="BK855"/>
  <c r="J855"/>
  <c r="BE855"/>
  <c r="BI851"/>
  <c r="BH851"/>
  <c r="BG851"/>
  <c r="BF851"/>
  <c r="T851"/>
  <c r="T850"/>
  <c r="R851"/>
  <c r="R850"/>
  <c r="P851"/>
  <c r="P850"/>
  <c r="BK851"/>
  <c r="BK850"/>
  <c r="J850"/>
  <c r="J851"/>
  <c r="BE851"/>
  <c r="J81"/>
  <c r="BI849"/>
  <c r="BH849"/>
  <c r="BG849"/>
  <c r="BF849"/>
  <c r="T849"/>
  <c r="R849"/>
  <c r="P849"/>
  <c r="BK849"/>
  <c r="J849"/>
  <c r="BE849"/>
  <c r="BI848"/>
  <c r="BH848"/>
  <c r="BG848"/>
  <c r="BF848"/>
  <c r="T848"/>
  <c r="R848"/>
  <c r="P848"/>
  <c r="BK848"/>
  <c r="J848"/>
  <c r="BE848"/>
  <c r="BI846"/>
  <c r="BH846"/>
  <c r="BG846"/>
  <c r="BF846"/>
  <c r="T846"/>
  <c r="R846"/>
  <c r="P846"/>
  <c r="BK846"/>
  <c r="J846"/>
  <c r="BE846"/>
  <c r="BI845"/>
  <c r="BH845"/>
  <c r="BG845"/>
  <c r="BF845"/>
  <c r="T845"/>
  <c r="R845"/>
  <c r="P845"/>
  <c r="BK845"/>
  <c r="J845"/>
  <c r="BE845"/>
  <c r="BI843"/>
  <c r="BH843"/>
  <c r="BG843"/>
  <c r="BF843"/>
  <c r="T843"/>
  <c r="R843"/>
  <c r="P843"/>
  <c r="BK843"/>
  <c r="J843"/>
  <c r="BE843"/>
  <c r="BI842"/>
  <c r="BH842"/>
  <c r="BG842"/>
  <c r="BF842"/>
  <c r="T842"/>
  <c r="R842"/>
  <c r="P842"/>
  <c r="BK842"/>
  <c r="J842"/>
  <c r="BE842"/>
  <c r="BI840"/>
  <c r="BH840"/>
  <c r="BG840"/>
  <c r="BF840"/>
  <c r="T840"/>
  <c r="R840"/>
  <c r="P840"/>
  <c r="BK840"/>
  <c r="J840"/>
  <c r="BE840"/>
  <c r="BI839"/>
  <c r="BH839"/>
  <c r="BG839"/>
  <c r="BF839"/>
  <c r="T839"/>
  <c r="R839"/>
  <c r="P839"/>
  <c r="BK839"/>
  <c r="J839"/>
  <c r="BE839"/>
  <c r="BI836"/>
  <c r="BH836"/>
  <c r="BG836"/>
  <c r="BF836"/>
  <c r="T836"/>
  <c r="R836"/>
  <c r="P836"/>
  <c r="BK836"/>
  <c r="J836"/>
  <c r="BE836"/>
  <c r="BI834"/>
  <c r="BH834"/>
  <c r="BG834"/>
  <c r="BF834"/>
  <c r="T834"/>
  <c r="T833"/>
  <c r="R834"/>
  <c r="R833"/>
  <c r="P834"/>
  <c r="P833"/>
  <c r="BK834"/>
  <c r="BK833"/>
  <c r="J833"/>
  <c r="J834"/>
  <c r="BE834"/>
  <c r="J80"/>
  <c r="BI832"/>
  <c r="BH832"/>
  <c r="BG832"/>
  <c r="BF832"/>
  <c r="T832"/>
  <c r="R832"/>
  <c r="P832"/>
  <c r="BK832"/>
  <c r="J832"/>
  <c r="BE832"/>
  <c r="BI830"/>
  <c r="BH830"/>
  <c r="BG830"/>
  <c r="BF830"/>
  <c r="T830"/>
  <c r="R830"/>
  <c r="P830"/>
  <c r="BK830"/>
  <c r="J830"/>
  <c r="BE830"/>
  <c r="BI828"/>
  <c r="BH828"/>
  <c r="BG828"/>
  <c r="BF828"/>
  <c r="T828"/>
  <c r="R828"/>
  <c r="P828"/>
  <c r="BK828"/>
  <c r="J828"/>
  <c r="BE828"/>
  <c r="BI826"/>
  <c r="BH826"/>
  <c r="BG826"/>
  <c r="BF826"/>
  <c r="T826"/>
  <c r="R826"/>
  <c r="P826"/>
  <c r="BK826"/>
  <c r="J826"/>
  <c r="BE826"/>
  <c r="BI824"/>
  <c r="BH824"/>
  <c r="BG824"/>
  <c r="BF824"/>
  <c r="T824"/>
  <c r="R824"/>
  <c r="P824"/>
  <c r="BK824"/>
  <c r="J824"/>
  <c r="BE824"/>
  <c r="BI822"/>
  <c r="BH822"/>
  <c r="BG822"/>
  <c r="BF822"/>
  <c r="T822"/>
  <c r="R822"/>
  <c r="P822"/>
  <c r="BK822"/>
  <c r="J822"/>
  <c r="BE822"/>
  <c r="BI820"/>
  <c r="BH820"/>
  <c r="BG820"/>
  <c r="BF820"/>
  <c r="T820"/>
  <c r="R820"/>
  <c r="P820"/>
  <c r="BK820"/>
  <c r="J820"/>
  <c r="BE820"/>
  <c r="BI818"/>
  <c r="BH818"/>
  <c r="BG818"/>
  <c r="BF818"/>
  <c r="T818"/>
  <c r="R818"/>
  <c r="P818"/>
  <c r="BK818"/>
  <c r="J818"/>
  <c r="BE818"/>
  <c r="BI816"/>
  <c r="BH816"/>
  <c r="BG816"/>
  <c r="BF816"/>
  <c r="T816"/>
  <c r="R816"/>
  <c r="P816"/>
  <c r="BK816"/>
  <c r="J816"/>
  <c r="BE816"/>
  <c r="BI815"/>
  <c r="BH815"/>
  <c r="BG815"/>
  <c r="BF815"/>
  <c r="T815"/>
  <c r="R815"/>
  <c r="P815"/>
  <c r="BK815"/>
  <c r="J815"/>
  <c r="BE815"/>
  <c r="BI814"/>
  <c r="BH814"/>
  <c r="BG814"/>
  <c r="BF814"/>
  <c r="T814"/>
  <c r="R814"/>
  <c r="P814"/>
  <c r="BK814"/>
  <c r="J814"/>
  <c r="BE814"/>
  <c r="BI812"/>
  <c r="BH812"/>
  <c r="BG812"/>
  <c r="BF812"/>
  <c r="T812"/>
  <c r="R812"/>
  <c r="P812"/>
  <c r="BK812"/>
  <c r="J812"/>
  <c r="BE812"/>
  <c r="BI811"/>
  <c r="BH811"/>
  <c r="BG811"/>
  <c r="BF811"/>
  <c r="T811"/>
  <c r="R811"/>
  <c r="P811"/>
  <c r="BK811"/>
  <c r="J811"/>
  <c r="BE811"/>
  <c r="BI809"/>
  <c r="BH809"/>
  <c r="BG809"/>
  <c r="BF809"/>
  <c r="T809"/>
  <c r="R809"/>
  <c r="P809"/>
  <c r="BK809"/>
  <c r="J809"/>
  <c r="BE809"/>
  <c r="BI808"/>
  <c r="BH808"/>
  <c r="BG808"/>
  <c r="BF808"/>
  <c r="T808"/>
  <c r="R808"/>
  <c r="P808"/>
  <c r="BK808"/>
  <c r="J808"/>
  <c r="BE808"/>
  <c r="BI806"/>
  <c r="BH806"/>
  <c r="BG806"/>
  <c r="BF806"/>
  <c r="T806"/>
  <c r="R806"/>
  <c r="P806"/>
  <c r="BK806"/>
  <c r="J806"/>
  <c r="BE806"/>
  <c r="BI804"/>
  <c r="BH804"/>
  <c r="BG804"/>
  <c r="BF804"/>
  <c r="T804"/>
  <c r="R804"/>
  <c r="P804"/>
  <c r="BK804"/>
  <c r="J804"/>
  <c r="BE804"/>
  <c r="BI802"/>
  <c r="BH802"/>
  <c r="BG802"/>
  <c r="BF802"/>
  <c r="T802"/>
  <c r="R802"/>
  <c r="P802"/>
  <c r="BK802"/>
  <c r="J802"/>
  <c r="BE802"/>
  <c r="BI800"/>
  <c r="BH800"/>
  <c r="BG800"/>
  <c r="BF800"/>
  <c r="T800"/>
  <c r="R800"/>
  <c r="P800"/>
  <c r="BK800"/>
  <c r="J800"/>
  <c r="BE800"/>
  <c r="BI798"/>
  <c r="BH798"/>
  <c r="BG798"/>
  <c r="BF798"/>
  <c r="T798"/>
  <c r="R798"/>
  <c r="P798"/>
  <c r="BK798"/>
  <c r="J798"/>
  <c r="BE798"/>
  <c r="BI797"/>
  <c r="BH797"/>
  <c r="BG797"/>
  <c r="BF797"/>
  <c r="T797"/>
  <c r="R797"/>
  <c r="P797"/>
  <c r="BK797"/>
  <c r="J797"/>
  <c r="BE797"/>
  <c r="BI795"/>
  <c r="BH795"/>
  <c r="BG795"/>
  <c r="BF795"/>
  <c r="T795"/>
  <c r="R795"/>
  <c r="P795"/>
  <c r="BK795"/>
  <c r="J795"/>
  <c r="BE795"/>
  <c r="BI793"/>
  <c r="BH793"/>
  <c r="BG793"/>
  <c r="BF793"/>
  <c r="T793"/>
  <c r="R793"/>
  <c r="P793"/>
  <c r="BK793"/>
  <c r="J793"/>
  <c r="BE793"/>
  <c r="BI791"/>
  <c r="BH791"/>
  <c r="BG791"/>
  <c r="BF791"/>
  <c r="T791"/>
  <c r="R791"/>
  <c r="P791"/>
  <c r="BK791"/>
  <c r="J791"/>
  <c r="BE791"/>
  <c r="BI789"/>
  <c r="BH789"/>
  <c r="BG789"/>
  <c r="BF789"/>
  <c r="T789"/>
  <c r="T788"/>
  <c r="R789"/>
  <c r="R788"/>
  <c r="P789"/>
  <c r="P788"/>
  <c r="BK789"/>
  <c r="BK788"/>
  <c r="J788"/>
  <c r="J789"/>
  <c r="BE789"/>
  <c r="J79"/>
  <c r="BI787"/>
  <c r="BH787"/>
  <c r="BG787"/>
  <c r="BF787"/>
  <c r="T787"/>
  <c r="R787"/>
  <c r="P787"/>
  <c r="BK787"/>
  <c r="J787"/>
  <c r="BE787"/>
  <c r="BI785"/>
  <c r="BH785"/>
  <c r="BG785"/>
  <c r="BF785"/>
  <c r="T785"/>
  <c r="R785"/>
  <c r="P785"/>
  <c r="BK785"/>
  <c r="J785"/>
  <c r="BE785"/>
  <c r="BI784"/>
  <c r="BH784"/>
  <c r="BG784"/>
  <c r="BF784"/>
  <c r="T784"/>
  <c r="R784"/>
  <c r="P784"/>
  <c r="BK784"/>
  <c r="J784"/>
  <c r="BE784"/>
  <c r="BI783"/>
  <c r="BH783"/>
  <c r="BG783"/>
  <c r="BF783"/>
  <c r="T783"/>
  <c r="R783"/>
  <c r="P783"/>
  <c r="BK783"/>
  <c r="J783"/>
  <c r="BE783"/>
  <c r="BI782"/>
  <c r="BH782"/>
  <c r="BG782"/>
  <c r="BF782"/>
  <c r="T782"/>
  <c r="R782"/>
  <c r="P782"/>
  <c r="BK782"/>
  <c r="J782"/>
  <c r="BE782"/>
  <c r="BI781"/>
  <c r="BH781"/>
  <c r="BG781"/>
  <c r="BF781"/>
  <c r="T781"/>
  <c r="R781"/>
  <c r="P781"/>
  <c r="BK781"/>
  <c r="J781"/>
  <c r="BE781"/>
  <c r="BI780"/>
  <c r="BH780"/>
  <c r="BG780"/>
  <c r="BF780"/>
  <c r="T780"/>
  <c r="R780"/>
  <c r="P780"/>
  <c r="BK780"/>
  <c r="J780"/>
  <c r="BE780"/>
  <c r="BI779"/>
  <c r="BH779"/>
  <c r="BG779"/>
  <c r="BF779"/>
  <c r="T779"/>
  <c r="R779"/>
  <c r="P779"/>
  <c r="BK779"/>
  <c r="J779"/>
  <c r="BE779"/>
  <c r="BI778"/>
  <c r="BH778"/>
  <c r="BG778"/>
  <c r="BF778"/>
  <c r="T778"/>
  <c r="R778"/>
  <c r="P778"/>
  <c r="BK778"/>
  <c r="J778"/>
  <c r="BE778"/>
  <c r="BI777"/>
  <c r="BH777"/>
  <c r="BG777"/>
  <c r="BF777"/>
  <c r="T777"/>
  <c r="R777"/>
  <c r="P777"/>
  <c r="BK777"/>
  <c r="J777"/>
  <c r="BE777"/>
  <c r="BI776"/>
  <c r="BH776"/>
  <c r="BG776"/>
  <c r="BF776"/>
  <c r="T776"/>
  <c r="R776"/>
  <c r="P776"/>
  <c r="BK776"/>
  <c r="J776"/>
  <c r="BE776"/>
  <c r="BI775"/>
  <c r="BH775"/>
  <c r="BG775"/>
  <c r="BF775"/>
  <c r="T775"/>
  <c r="T774"/>
  <c r="R775"/>
  <c r="R774"/>
  <c r="P775"/>
  <c r="P774"/>
  <c r="BK775"/>
  <c r="BK774"/>
  <c r="J774"/>
  <c r="J775"/>
  <c r="BE775"/>
  <c r="J78"/>
  <c r="BI773"/>
  <c r="BH773"/>
  <c r="BG773"/>
  <c r="BF773"/>
  <c r="T773"/>
  <c r="R773"/>
  <c r="P773"/>
  <c r="BK773"/>
  <c r="J773"/>
  <c r="BE773"/>
  <c r="BI771"/>
  <c r="BH771"/>
  <c r="BG771"/>
  <c r="BF771"/>
  <c r="T771"/>
  <c r="R771"/>
  <c r="P771"/>
  <c r="BK771"/>
  <c r="J771"/>
  <c r="BE771"/>
  <c r="BI769"/>
  <c r="BH769"/>
  <c r="BG769"/>
  <c r="BF769"/>
  <c r="T769"/>
  <c r="R769"/>
  <c r="P769"/>
  <c r="BK769"/>
  <c r="J769"/>
  <c r="BE769"/>
  <c r="BI767"/>
  <c r="BH767"/>
  <c r="BG767"/>
  <c r="BF767"/>
  <c r="T767"/>
  <c r="R767"/>
  <c r="P767"/>
  <c r="BK767"/>
  <c r="J767"/>
  <c r="BE767"/>
  <c r="BI766"/>
  <c r="BH766"/>
  <c r="BG766"/>
  <c r="BF766"/>
  <c r="T766"/>
  <c r="R766"/>
  <c r="P766"/>
  <c r="BK766"/>
  <c r="J766"/>
  <c r="BE766"/>
  <c r="BI764"/>
  <c r="BH764"/>
  <c r="BG764"/>
  <c r="BF764"/>
  <c r="T764"/>
  <c r="T763"/>
  <c r="R764"/>
  <c r="R763"/>
  <c r="P764"/>
  <c r="P763"/>
  <c r="BK764"/>
  <c r="BK763"/>
  <c r="J763"/>
  <c r="J764"/>
  <c r="BE764"/>
  <c r="J77"/>
  <c r="BI762"/>
  <c r="BH762"/>
  <c r="BG762"/>
  <c r="BF762"/>
  <c r="T762"/>
  <c r="R762"/>
  <c r="P762"/>
  <c r="BK762"/>
  <c r="J762"/>
  <c r="BE762"/>
  <c r="BI760"/>
  <c r="BH760"/>
  <c r="BG760"/>
  <c r="BF760"/>
  <c r="T760"/>
  <c r="R760"/>
  <c r="P760"/>
  <c r="BK760"/>
  <c r="J760"/>
  <c r="BE760"/>
  <c r="BI758"/>
  <c r="BH758"/>
  <c r="BG758"/>
  <c r="BF758"/>
  <c r="T758"/>
  <c r="R758"/>
  <c r="P758"/>
  <c r="BK758"/>
  <c r="J758"/>
  <c r="BE758"/>
  <c r="BI756"/>
  <c r="BH756"/>
  <c r="BG756"/>
  <c r="BF756"/>
  <c r="T756"/>
  <c r="R756"/>
  <c r="P756"/>
  <c r="BK756"/>
  <c r="J756"/>
  <c r="BE756"/>
  <c r="BI754"/>
  <c r="BH754"/>
  <c r="BG754"/>
  <c r="BF754"/>
  <c r="T754"/>
  <c r="R754"/>
  <c r="P754"/>
  <c r="BK754"/>
  <c r="J754"/>
  <c r="BE754"/>
  <c r="BI752"/>
  <c r="BH752"/>
  <c r="BG752"/>
  <c r="BF752"/>
  <c r="T752"/>
  <c r="R752"/>
  <c r="P752"/>
  <c r="BK752"/>
  <c r="J752"/>
  <c r="BE752"/>
  <c r="BI750"/>
  <c r="BH750"/>
  <c r="BG750"/>
  <c r="BF750"/>
  <c r="T750"/>
  <c r="R750"/>
  <c r="P750"/>
  <c r="BK750"/>
  <c r="J750"/>
  <c r="BE750"/>
  <c r="BI748"/>
  <c r="BH748"/>
  <c r="BG748"/>
  <c r="BF748"/>
  <c r="T748"/>
  <c r="R748"/>
  <c r="P748"/>
  <c r="BK748"/>
  <c r="J748"/>
  <c r="BE748"/>
  <c r="BI746"/>
  <c r="BH746"/>
  <c r="BG746"/>
  <c r="BF746"/>
  <c r="T746"/>
  <c r="R746"/>
  <c r="P746"/>
  <c r="BK746"/>
  <c r="J746"/>
  <c r="BE746"/>
  <c r="BI744"/>
  <c r="BH744"/>
  <c r="BG744"/>
  <c r="BF744"/>
  <c r="T744"/>
  <c r="R744"/>
  <c r="P744"/>
  <c r="BK744"/>
  <c r="J744"/>
  <c r="BE744"/>
  <c r="BI742"/>
  <c r="BH742"/>
  <c r="BG742"/>
  <c r="BF742"/>
  <c r="T742"/>
  <c r="R742"/>
  <c r="P742"/>
  <c r="BK742"/>
  <c r="J742"/>
  <c r="BE742"/>
  <c r="BI740"/>
  <c r="BH740"/>
  <c r="BG740"/>
  <c r="BF740"/>
  <c r="T740"/>
  <c r="R740"/>
  <c r="P740"/>
  <c r="BK740"/>
  <c r="J740"/>
  <c r="BE740"/>
  <c r="BI738"/>
  <c r="BH738"/>
  <c r="BG738"/>
  <c r="BF738"/>
  <c r="T738"/>
  <c r="R738"/>
  <c r="P738"/>
  <c r="BK738"/>
  <c r="J738"/>
  <c r="BE738"/>
  <c r="BI736"/>
  <c r="BH736"/>
  <c r="BG736"/>
  <c r="BF736"/>
  <c r="T736"/>
  <c r="R736"/>
  <c r="P736"/>
  <c r="BK736"/>
  <c r="J736"/>
  <c r="BE736"/>
  <c r="BI734"/>
  <c r="BH734"/>
  <c r="BG734"/>
  <c r="BF734"/>
  <c r="T734"/>
  <c r="R734"/>
  <c r="P734"/>
  <c r="BK734"/>
  <c r="J734"/>
  <c r="BE734"/>
  <c r="BI732"/>
  <c r="BH732"/>
  <c r="BG732"/>
  <c r="BF732"/>
  <c r="T732"/>
  <c r="R732"/>
  <c r="P732"/>
  <c r="BK732"/>
  <c r="J732"/>
  <c r="BE732"/>
  <c r="BI730"/>
  <c r="BH730"/>
  <c r="BG730"/>
  <c r="BF730"/>
  <c r="T730"/>
  <c r="R730"/>
  <c r="P730"/>
  <c r="BK730"/>
  <c r="J730"/>
  <c r="BE730"/>
  <c r="BI728"/>
  <c r="BH728"/>
  <c r="BG728"/>
  <c r="BF728"/>
  <c r="T728"/>
  <c r="R728"/>
  <c r="P728"/>
  <c r="BK728"/>
  <c r="J728"/>
  <c r="BE728"/>
  <c r="BI726"/>
  <c r="BH726"/>
  <c r="BG726"/>
  <c r="BF726"/>
  <c r="T726"/>
  <c r="R726"/>
  <c r="P726"/>
  <c r="BK726"/>
  <c r="J726"/>
  <c r="BE726"/>
  <c r="BI724"/>
  <c r="BH724"/>
  <c r="BG724"/>
  <c r="BF724"/>
  <c r="T724"/>
  <c r="R724"/>
  <c r="P724"/>
  <c r="BK724"/>
  <c r="J724"/>
  <c r="BE724"/>
  <c r="BI722"/>
  <c r="BH722"/>
  <c r="BG722"/>
  <c r="BF722"/>
  <c r="T722"/>
  <c r="R722"/>
  <c r="P722"/>
  <c r="BK722"/>
  <c r="J722"/>
  <c r="BE722"/>
  <c r="BI720"/>
  <c r="BH720"/>
  <c r="BG720"/>
  <c r="BF720"/>
  <c r="T720"/>
  <c r="R720"/>
  <c r="P720"/>
  <c r="BK720"/>
  <c r="J720"/>
  <c r="BE720"/>
  <c r="BI718"/>
  <c r="BH718"/>
  <c r="BG718"/>
  <c r="BF718"/>
  <c r="T718"/>
  <c r="R718"/>
  <c r="P718"/>
  <c r="BK718"/>
  <c r="J718"/>
  <c r="BE718"/>
  <c r="BI716"/>
  <c r="BH716"/>
  <c r="BG716"/>
  <c r="BF716"/>
  <c r="T716"/>
  <c r="R716"/>
  <c r="P716"/>
  <c r="BK716"/>
  <c r="J716"/>
  <c r="BE716"/>
  <c r="BI714"/>
  <c r="BH714"/>
  <c r="BG714"/>
  <c r="BF714"/>
  <c r="T714"/>
  <c r="R714"/>
  <c r="P714"/>
  <c r="BK714"/>
  <c r="J714"/>
  <c r="BE714"/>
  <c r="BI713"/>
  <c r="BH713"/>
  <c r="BG713"/>
  <c r="BF713"/>
  <c r="T713"/>
  <c r="R713"/>
  <c r="P713"/>
  <c r="BK713"/>
  <c r="J713"/>
  <c r="BE713"/>
  <c r="BI711"/>
  <c r="BH711"/>
  <c r="BG711"/>
  <c r="BF711"/>
  <c r="T711"/>
  <c r="R711"/>
  <c r="P711"/>
  <c r="BK711"/>
  <c r="J711"/>
  <c r="BE711"/>
  <c r="BI709"/>
  <c r="BH709"/>
  <c r="BG709"/>
  <c r="BF709"/>
  <c r="T709"/>
  <c r="R709"/>
  <c r="P709"/>
  <c r="BK709"/>
  <c r="J709"/>
  <c r="BE709"/>
  <c r="BI707"/>
  <c r="BH707"/>
  <c r="BG707"/>
  <c r="BF707"/>
  <c r="T707"/>
  <c r="R707"/>
  <c r="P707"/>
  <c r="BK707"/>
  <c r="J707"/>
  <c r="BE707"/>
  <c r="BI705"/>
  <c r="BH705"/>
  <c r="BG705"/>
  <c r="BF705"/>
  <c r="T705"/>
  <c r="R705"/>
  <c r="P705"/>
  <c r="BK705"/>
  <c r="J705"/>
  <c r="BE705"/>
  <c r="BI703"/>
  <c r="BH703"/>
  <c r="BG703"/>
  <c r="BF703"/>
  <c r="T703"/>
  <c r="T702"/>
  <c r="R703"/>
  <c r="R702"/>
  <c r="P703"/>
  <c r="P702"/>
  <c r="BK703"/>
  <c r="BK702"/>
  <c r="J702"/>
  <c r="J703"/>
  <c r="BE703"/>
  <c r="J76"/>
  <c r="BI701"/>
  <c r="BH701"/>
  <c r="BG701"/>
  <c r="BF701"/>
  <c r="T701"/>
  <c r="R701"/>
  <c r="P701"/>
  <c r="BK701"/>
  <c r="J701"/>
  <c r="BE701"/>
  <c r="BI699"/>
  <c r="BH699"/>
  <c r="BG699"/>
  <c r="BF699"/>
  <c r="T699"/>
  <c r="R699"/>
  <c r="P699"/>
  <c r="BK699"/>
  <c r="J699"/>
  <c r="BE699"/>
  <c r="BI697"/>
  <c r="BH697"/>
  <c r="BG697"/>
  <c r="BF697"/>
  <c r="T697"/>
  <c r="T696"/>
  <c r="R697"/>
  <c r="R696"/>
  <c r="P697"/>
  <c r="P696"/>
  <c r="BK697"/>
  <c r="BK696"/>
  <c r="J696"/>
  <c r="J697"/>
  <c r="BE697"/>
  <c r="J75"/>
  <c r="BI695"/>
  <c r="BH695"/>
  <c r="BG695"/>
  <c r="BF695"/>
  <c r="T695"/>
  <c r="R695"/>
  <c r="P695"/>
  <c r="BK695"/>
  <c r="J695"/>
  <c r="BE695"/>
  <c r="BI691"/>
  <c r="BH691"/>
  <c r="BG691"/>
  <c r="BF691"/>
  <c r="T691"/>
  <c r="R691"/>
  <c r="P691"/>
  <c r="BK691"/>
  <c r="J691"/>
  <c r="BE691"/>
  <c r="BI687"/>
  <c r="BH687"/>
  <c r="BG687"/>
  <c r="BF687"/>
  <c r="T687"/>
  <c r="R687"/>
  <c r="P687"/>
  <c r="BK687"/>
  <c r="J687"/>
  <c r="BE687"/>
  <c r="BI683"/>
  <c r="BH683"/>
  <c r="BG683"/>
  <c r="BF683"/>
  <c r="T683"/>
  <c r="R683"/>
  <c r="P683"/>
  <c r="BK683"/>
  <c r="J683"/>
  <c r="BE683"/>
  <c r="BI682"/>
  <c r="BH682"/>
  <c r="BG682"/>
  <c r="BF682"/>
  <c r="T682"/>
  <c r="R682"/>
  <c r="P682"/>
  <c r="BK682"/>
  <c r="J682"/>
  <c r="BE682"/>
  <c r="BI680"/>
  <c r="BH680"/>
  <c r="BG680"/>
  <c r="BF680"/>
  <c r="T680"/>
  <c r="R680"/>
  <c r="P680"/>
  <c r="BK680"/>
  <c r="J680"/>
  <c r="BE680"/>
  <c r="BI678"/>
  <c r="BH678"/>
  <c r="BG678"/>
  <c r="BF678"/>
  <c r="T678"/>
  <c r="R678"/>
  <c r="P678"/>
  <c r="BK678"/>
  <c r="J678"/>
  <c r="BE678"/>
  <c r="BI676"/>
  <c r="BH676"/>
  <c r="BG676"/>
  <c r="BF676"/>
  <c r="T676"/>
  <c r="R676"/>
  <c r="P676"/>
  <c r="BK676"/>
  <c r="J676"/>
  <c r="BE676"/>
  <c r="BI675"/>
  <c r="BH675"/>
  <c r="BG675"/>
  <c r="BF675"/>
  <c r="T675"/>
  <c r="R675"/>
  <c r="P675"/>
  <c r="BK675"/>
  <c r="J675"/>
  <c r="BE675"/>
  <c r="BI673"/>
  <c r="BH673"/>
  <c r="BG673"/>
  <c r="BF673"/>
  <c r="T673"/>
  <c r="R673"/>
  <c r="P673"/>
  <c r="BK673"/>
  <c r="J673"/>
  <c r="BE673"/>
  <c r="BI672"/>
  <c r="BH672"/>
  <c r="BG672"/>
  <c r="BF672"/>
  <c r="T672"/>
  <c r="R672"/>
  <c r="P672"/>
  <c r="BK672"/>
  <c r="J672"/>
  <c r="BE672"/>
  <c r="BI671"/>
  <c r="BH671"/>
  <c r="BG671"/>
  <c r="BF671"/>
  <c r="T671"/>
  <c r="R671"/>
  <c r="P671"/>
  <c r="BK671"/>
  <c r="J671"/>
  <c r="BE671"/>
  <c r="BI669"/>
  <c r="BH669"/>
  <c r="BG669"/>
  <c r="BF669"/>
  <c r="T669"/>
  <c r="R669"/>
  <c r="P669"/>
  <c r="BK669"/>
  <c r="J669"/>
  <c r="BE669"/>
  <c r="BI665"/>
  <c r="BH665"/>
  <c r="BG665"/>
  <c r="BF665"/>
  <c r="T665"/>
  <c r="R665"/>
  <c r="P665"/>
  <c r="BK665"/>
  <c r="J665"/>
  <c r="BE665"/>
  <c r="BI663"/>
  <c r="BH663"/>
  <c r="BG663"/>
  <c r="BF663"/>
  <c r="T663"/>
  <c r="R663"/>
  <c r="P663"/>
  <c r="BK663"/>
  <c r="J663"/>
  <c r="BE663"/>
  <c r="BI661"/>
  <c r="BH661"/>
  <c r="BG661"/>
  <c r="BF661"/>
  <c r="T661"/>
  <c r="R661"/>
  <c r="P661"/>
  <c r="BK661"/>
  <c r="J661"/>
  <c r="BE661"/>
  <c r="BI659"/>
  <c r="BH659"/>
  <c r="BG659"/>
  <c r="BF659"/>
  <c r="T659"/>
  <c r="R659"/>
  <c r="P659"/>
  <c r="BK659"/>
  <c r="J659"/>
  <c r="BE659"/>
  <c r="BI657"/>
  <c r="BH657"/>
  <c r="BG657"/>
  <c r="BF657"/>
  <c r="T657"/>
  <c r="R657"/>
  <c r="P657"/>
  <c r="BK657"/>
  <c r="J657"/>
  <c r="BE657"/>
  <c r="BI655"/>
  <c r="BH655"/>
  <c r="BG655"/>
  <c r="BF655"/>
  <c r="T655"/>
  <c r="R655"/>
  <c r="P655"/>
  <c r="BK655"/>
  <c r="J655"/>
  <c r="BE655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1"/>
  <c r="BH641"/>
  <c r="BG641"/>
  <c r="BF641"/>
  <c r="T641"/>
  <c r="R641"/>
  <c r="P641"/>
  <c r="BK641"/>
  <c r="J641"/>
  <c r="BE641"/>
  <c r="BI640"/>
  <c r="BH640"/>
  <c r="BG640"/>
  <c r="BF640"/>
  <c r="T640"/>
  <c r="R640"/>
  <c r="P640"/>
  <c r="BK640"/>
  <c r="J640"/>
  <c r="BE640"/>
  <c r="BI639"/>
  <c r="BH639"/>
  <c r="BG639"/>
  <c r="BF639"/>
  <c r="T639"/>
  <c r="R639"/>
  <c r="P639"/>
  <c r="BK639"/>
  <c r="J639"/>
  <c r="BE639"/>
  <c r="BI637"/>
  <c r="BH637"/>
  <c r="BG637"/>
  <c r="BF637"/>
  <c r="T637"/>
  <c r="R637"/>
  <c r="P637"/>
  <c r="BK637"/>
  <c r="J637"/>
  <c r="BE637"/>
  <c r="BI635"/>
  <c r="BH635"/>
  <c r="BG635"/>
  <c r="BF635"/>
  <c r="T635"/>
  <c r="R635"/>
  <c r="P635"/>
  <c r="BK635"/>
  <c r="J635"/>
  <c r="BE635"/>
  <c r="BI633"/>
  <c r="BH633"/>
  <c r="BG633"/>
  <c r="BF633"/>
  <c r="T633"/>
  <c r="R633"/>
  <c r="P633"/>
  <c r="BK633"/>
  <c r="J633"/>
  <c r="BE633"/>
  <c r="BI632"/>
  <c r="BH632"/>
  <c r="BG632"/>
  <c r="BF632"/>
  <c r="T632"/>
  <c r="R632"/>
  <c r="P632"/>
  <c r="BK632"/>
  <c r="J632"/>
  <c r="BE632"/>
  <c r="BI630"/>
  <c r="BH630"/>
  <c r="BG630"/>
  <c r="BF630"/>
  <c r="T630"/>
  <c r="T629"/>
  <c r="R630"/>
  <c r="R629"/>
  <c r="P630"/>
  <c r="P629"/>
  <c r="BK630"/>
  <c r="BK629"/>
  <c r="J629"/>
  <c r="J630"/>
  <c r="BE630"/>
  <c r="J74"/>
  <c r="BI628"/>
  <c r="BH628"/>
  <c r="BG628"/>
  <c r="BF628"/>
  <c r="T628"/>
  <c r="T627"/>
  <c r="R628"/>
  <c r="R627"/>
  <c r="P628"/>
  <c r="P627"/>
  <c r="BK628"/>
  <c r="BK627"/>
  <c r="J627"/>
  <c r="J628"/>
  <c r="BE628"/>
  <c r="J73"/>
  <c r="BI625"/>
  <c r="BH625"/>
  <c r="BG625"/>
  <c r="BF625"/>
  <c r="T625"/>
  <c r="T624"/>
  <c r="R625"/>
  <c r="R624"/>
  <c r="P625"/>
  <c r="P624"/>
  <c r="BK625"/>
  <c r="BK624"/>
  <c r="J624"/>
  <c r="J625"/>
  <c r="BE625"/>
  <c r="J72"/>
  <c r="BI623"/>
  <c r="BH623"/>
  <c r="BG623"/>
  <c r="BF623"/>
  <c r="T623"/>
  <c r="R623"/>
  <c r="P623"/>
  <c r="BK623"/>
  <c r="J623"/>
  <c r="BE623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R611"/>
  <c r="P611"/>
  <c r="BK611"/>
  <c r="J611"/>
  <c r="BE611"/>
  <c r="BI609"/>
  <c r="BH609"/>
  <c r="BG609"/>
  <c r="BF609"/>
  <c r="T609"/>
  <c r="R609"/>
  <c r="P609"/>
  <c r="BK609"/>
  <c r="J609"/>
  <c r="BE609"/>
  <c r="BI607"/>
  <c r="BH607"/>
  <c r="BG607"/>
  <c r="BF607"/>
  <c r="T607"/>
  <c r="R607"/>
  <c r="P607"/>
  <c r="BK607"/>
  <c r="J607"/>
  <c r="BE607"/>
  <c r="BI605"/>
  <c r="BH605"/>
  <c r="BG605"/>
  <c r="BF605"/>
  <c r="T605"/>
  <c r="R605"/>
  <c r="P605"/>
  <c r="BK605"/>
  <c r="J605"/>
  <c r="BE605"/>
  <c r="BI603"/>
  <c r="BH603"/>
  <c r="BG603"/>
  <c r="BF603"/>
  <c r="T603"/>
  <c r="R603"/>
  <c r="P603"/>
  <c r="BK603"/>
  <c r="J603"/>
  <c r="BE603"/>
  <c r="BI601"/>
  <c r="BH601"/>
  <c r="BG601"/>
  <c r="BF601"/>
  <c r="T601"/>
  <c r="R601"/>
  <c r="P601"/>
  <c r="BK601"/>
  <c r="J601"/>
  <c r="BE601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5"/>
  <c r="BH595"/>
  <c r="BG595"/>
  <c r="BF595"/>
  <c r="T595"/>
  <c r="T594"/>
  <c r="R595"/>
  <c r="R594"/>
  <c r="P595"/>
  <c r="P594"/>
  <c r="BK595"/>
  <c r="BK594"/>
  <c r="J594"/>
  <c r="J595"/>
  <c r="BE595"/>
  <c r="J71"/>
  <c r="BI593"/>
  <c r="BH593"/>
  <c r="BG593"/>
  <c r="BF593"/>
  <c r="T593"/>
  <c r="R593"/>
  <c r="P593"/>
  <c r="BK593"/>
  <c r="J593"/>
  <c r="BE593"/>
  <c r="BI592"/>
  <c r="BH592"/>
  <c r="BG592"/>
  <c r="BF592"/>
  <c r="T592"/>
  <c r="R592"/>
  <c r="P592"/>
  <c r="BK592"/>
  <c r="J592"/>
  <c r="BE592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80"/>
  <c r="BH580"/>
  <c r="BG580"/>
  <c r="BF580"/>
  <c r="T580"/>
  <c r="R580"/>
  <c r="P580"/>
  <c r="BK580"/>
  <c r="J580"/>
  <c r="BE580"/>
  <c r="BI578"/>
  <c r="BH578"/>
  <c r="BG578"/>
  <c r="BF578"/>
  <c r="T578"/>
  <c r="R578"/>
  <c r="P578"/>
  <c r="BK578"/>
  <c r="J578"/>
  <c r="BE578"/>
  <c r="BI576"/>
  <c r="BH576"/>
  <c r="BG576"/>
  <c r="BF576"/>
  <c r="T576"/>
  <c r="R576"/>
  <c r="P576"/>
  <c r="BK576"/>
  <c r="J576"/>
  <c r="BE576"/>
  <c r="BI574"/>
  <c r="BH574"/>
  <c r="BG574"/>
  <c r="BF574"/>
  <c r="T574"/>
  <c r="R574"/>
  <c r="P574"/>
  <c r="BK574"/>
  <c r="J574"/>
  <c r="BE574"/>
  <c r="BI572"/>
  <c r="BH572"/>
  <c r="BG572"/>
  <c r="BF572"/>
  <c r="T572"/>
  <c r="R572"/>
  <c r="P572"/>
  <c r="BK572"/>
  <c r="J572"/>
  <c r="BE572"/>
  <c r="BI570"/>
  <c r="BH570"/>
  <c r="BG570"/>
  <c r="BF570"/>
  <c r="T570"/>
  <c r="T569"/>
  <c r="R570"/>
  <c r="R569"/>
  <c r="P570"/>
  <c r="P569"/>
  <c r="BK570"/>
  <c r="BK569"/>
  <c r="J569"/>
  <c r="J570"/>
  <c r="BE570"/>
  <c r="J70"/>
  <c r="BI568"/>
  <c r="BH568"/>
  <c r="BG568"/>
  <c r="BF568"/>
  <c r="T568"/>
  <c r="R568"/>
  <c r="P568"/>
  <c r="BK568"/>
  <c r="J568"/>
  <c r="BE568"/>
  <c r="BI567"/>
  <c r="BH567"/>
  <c r="BG567"/>
  <c r="BF567"/>
  <c r="T567"/>
  <c r="R567"/>
  <c r="P567"/>
  <c r="BK567"/>
  <c r="J567"/>
  <c r="BE567"/>
  <c r="BI565"/>
  <c r="BH565"/>
  <c r="BG565"/>
  <c r="BF565"/>
  <c r="T565"/>
  <c r="R565"/>
  <c r="P565"/>
  <c r="BK565"/>
  <c r="J565"/>
  <c r="BE565"/>
  <c r="BI563"/>
  <c r="BH563"/>
  <c r="BG563"/>
  <c r="BF563"/>
  <c r="T563"/>
  <c r="R563"/>
  <c r="P563"/>
  <c r="BK563"/>
  <c r="J563"/>
  <c r="BE563"/>
  <c r="BI559"/>
  <c r="BH559"/>
  <c r="BG559"/>
  <c r="BF559"/>
  <c r="T559"/>
  <c r="R559"/>
  <c r="P559"/>
  <c r="BK559"/>
  <c r="J559"/>
  <c r="BE559"/>
  <c r="BI557"/>
  <c r="BH557"/>
  <c r="BG557"/>
  <c r="BF557"/>
  <c r="T557"/>
  <c r="R557"/>
  <c r="P557"/>
  <c r="BK557"/>
  <c r="J557"/>
  <c r="BE557"/>
  <c r="BI555"/>
  <c r="BH555"/>
  <c r="BG555"/>
  <c r="BF555"/>
  <c r="T555"/>
  <c r="R555"/>
  <c r="P555"/>
  <c r="BK555"/>
  <c r="J555"/>
  <c r="BE555"/>
  <c r="BI553"/>
  <c r="BH553"/>
  <c r="BG553"/>
  <c r="BF553"/>
  <c r="T553"/>
  <c r="R553"/>
  <c r="P553"/>
  <c r="BK553"/>
  <c r="J553"/>
  <c r="BE553"/>
  <c r="BI548"/>
  <c r="BH548"/>
  <c r="BG548"/>
  <c r="BF548"/>
  <c r="T548"/>
  <c r="R548"/>
  <c r="P548"/>
  <c r="BK548"/>
  <c r="J548"/>
  <c r="BE548"/>
  <c r="BI546"/>
  <c r="BH546"/>
  <c r="BG546"/>
  <c r="BF546"/>
  <c r="T546"/>
  <c r="R546"/>
  <c r="P546"/>
  <c r="BK546"/>
  <c r="J546"/>
  <c r="BE546"/>
  <c r="BI544"/>
  <c r="BH544"/>
  <c r="BG544"/>
  <c r="BF544"/>
  <c r="T544"/>
  <c r="R544"/>
  <c r="P544"/>
  <c r="BK544"/>
  <c r="J544"/>
  <c r="BE544"/>
  <c r="BI542"/>
  <c r="BH542"/>
  <c r="BG542"/>
  <c r="BF542"/>
  <c r="T542"/>
  <c r="R542"/>
  <c r="P542"/>
  <c r="BK542"/>
  <c r="J542"/>
  <c r="BE542"/>
  <c r="BI540"/>
  <c r="BH540"/>
  <c r="BG540"/>
  <c r="BF540"/>
  <c r="T540"/>
  <c r="R540"/>
  <c r="P540"/>
  <c r="BK540"/>
  <c r="J540"/>
  <c r="BE540"/>
  <c r="BI538"/>
  <c r="BH538"/>
  <c r="BG538"/>
  <c r="BF538"/>
  <c r="T538"/>
  <c r="R538"/>
  <c r="P538"/>
  <c r="BK538"/>
  <c r="J538"/>
  <c r="BE538"/>
  <c r="BI534"/>
  <c r="BH534"/>
  <c r="BG534"/>
  <c r="BF534"/>
  <c r="T534"/>
  <c r="T533"/>
  <c r="T532"/>
  <c r="R534"/>
  <c r="R533"/>
  <c r="R532"/>
  <c r="P534"/>
  <c r="P533"/>
  <c r="P532"/>
  <c r="BK534"/>
  <c r="BK533"/>
  <c r="J533"/>
  <c r="BK532"/>
  <c r="J532"/>
  <c r="J534"/>
  <c r="BE534"/>
  <c r="J69"/>
  <c r="J68"/>
  <c r="BI531"/>
  <c r="BH531"/>
  <c r="BG531"/>
  <c r="BF531"/>
  <c r="T531"/>
  <c r="T530"/>
  <c r="R531"/>
  <c r="R530"/>
  <c r="P531"/>
  <c r="P530"/>
  <c r="BK531"/>
  <c r="BK530"/>
  <c r="J530"/>
  <c r="J531"/>
  <c r="BE531"/>
  <c r="J67"/>
  <c r="BI529"/>
  <c r="BH529"/>
  <c r="BG529"/>
  <c r="BF529"/>
  <c r="T529"/>
  <c r="R529"/>
  <c r="P529"/>
  <c r="BK529"/>
  <c r="J529"/>
  <c r="BE529"/>
  <c r="BI527"/>
  <c r="BH527"/>
  <c r="BG527"/>
  <c r="BF527"/>
  <c r="T527"/>
  <c r="R527"/>
  <c r="P527"/>
  <c r="BK527"/>
  <c r="J527"/>
  <c r="BE527"/>
  <c r="BI526"/>
  <c r="BH526"/>
  <c r="BG526"/>
  <c r="BF526"/>
  <c r="T526"/>
  <c r="R526"/>
  <c r="P526"/>
  <c r="BK526"/>
  <c r="J526"/>
  <c r="BE526"/>
  <c r="BI524"/>
  <c r="BH524"/>
  <c r="BG524"/>
  <c r="BF524"/>
  <c r="T524"/>
  <c r="R524"/>
  <c r="P524"/>
  <c r="BK524"/>
  <c r="J524"/>
  <c r="BE524"/>
  <c r="BI523"/>
  <c r="BH523"/>
  <c r="BG523"/>
  <c r="BF523"/>
  <c r="T523"/>
  <c r="R523"/>
  <c r="P523"/>
  <c r="BK523"/>
  <c r="J523"/>
  <c r="BE523"/>
  <c r="BI522"/>
  <c r="BH522"/>
  <c r="BG522"/>
  <c r="BF522"/>
  <c r="T522"/>
  <c r="T521"/>
  <c r="R522"/>
  <c r="R521"/>
  <c r="P522"/>
  <c r="P521"/>
  <c r="BK522"/>
  <c r="BK521"/>
  <c r="J521"/>
  <c r="J522"/>
  <c r="BE522"/>
  <c r="J66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09"/>
  <c r="BH509"/>
  <c r="BG509"/>
  <c r="BF509"/>
  <c r="T509"/>
  <c r="R509"/>
  <c r="P509"/>
  <c r="BK509"/>
  <c r="J509"/>
  <c r="BE509"/>
  <c r="BI507"/>
  <c r="BH507"/>
  <c r="BG507"/>
  <c r="BF507"/>
  <c r="T507"/>
  <c r="R507"/>
  <c r="P507"/>
  <c r="BK507"/>
  <c r="J507"/>
  <c r="BE507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8"/>
  <c r="BH498"/>
  <c r="BG498"/>
  <c r="BF498"/>
  <c r="T498"/>
  <c r="R498"/>
  <c r="P498"/>
  <c r="BK498"/>
  <c r="J498"/>
  <c r="BE498"/>
  <c r="BI496"/>
  <c r="BH496"/>
  <c r="BG496"/>
  <c r="BF496"/>
  <c r="T496"/>
  <c r="R496"/>
  <c r="P496"/>
  <c r="BK496"/>
  <c r="J496"/>
  <c r="BE496"/>
  <c r="BI494"/>
  <c r="BH494"/>
  <c r="BG494"/>
  <c r="BF494"/>
  <c r="T494"/>
  <c r="R494"/>
  <c r="P494"/>
  <c r="BK494"/>
  <c r="J494"/>
  <c r="BE494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79"/>
  <c r="BH479"/>
  <c r="BG479"/>
  <c r="BF479"/>
  <c r="T479"/>
  <c r="R479"/>
  <c r="P479"/>
  <c r="BK479"/>
  <c r="J479"/>
  <c r="BE479"/>
  <c r="BI477"/>
  <c r="BH477"/>
  <c r="BG477"/>
  <c r="BF477"/>
  <c r="T477"/>
  <c r="R477"/>
  <c r="P477"/>
  <c r="BK477"/>
  <c r="J477"/>
  <c r="BE477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59"/>
  <c r="BH459"/>
  <c r="BG459"/>
  <c r="BF459"/>
  <c r="T459"/>
  <c r="R459"/>
  <c r="P459"/>
  <c r="BK459"/>
  <c r="J459"/>
  <c r="BE459"/>
  <c r="BI457"/>
  <c r="BH457"/>
  <c r="BG457"/>
  <c r="BF457"/>
  <c r="T457"/>
  <c r="R457"/>
  <c r="P457"/>
  <c r="BK457"/>
  <c r="J457"/>
  <c r="BE457"/>
  <c r="BI453"/>
  <c r="BH453"/>
  <c r="BG453"/>
  <c r="BF453"/>
  <c r="T453"/>
  <c r="R453"/>
  <c r="P453"/>
  <c r="BK453"/>
  <c r="J453"/>
  <c r="BE453"/>
  <c r="BI449"/>
  <c r="BH449"/>
  <c r="BG449"/>
  <c r="BF449"/>
  <c r="T449"/>
  <c r="R449"/>
  <c r="P449"/>
  <c r="BK449"/>
  <c r="J449"/>
  <c r="BE449"/>
  <c r="BI447"/>
  <c r="BH447"/>
  <c r="BG447"/>
  <c r="BF447"/>
  <c r="T447"/>
  <c r="R447"/>
  <c r="P447"/>
  <c r="BK447"/>
  <c r="J447"/>
  <c r="BE447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39"/>
  <c r="BH439"/>
  <c r="BG439"/>
  <c r="BF439"/>
  <c r="T439"/>
  <c r="R439"/>
  <c r="P439"/>
  <c r="BK439"/>
  <c r="J439"/>
  <c r="BE439"/>
  <c r="BI437"/>
  <c r="BH437"/>
  <c r="BG437"/>
  <c r="BF437"/>
  <c r="T437"/>
  <c r="R437"/>
  <c r="P437"/>
  <c r="BK437"/>
  <c r="J437"/>
  <c r="BE437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8"/>
  <c r="BH408"/>
  <c r="BG408"/>
  <c r="BF408"/>
  <c r="T408"/>
  <c r="T407"/>
  <c r="R408"/>
  <c r="R407"/>
  <c r="P408"/>
  <c r="P407"/>
  <c r="BK408"/>
  <c r="BK407"/>
  <c r="J407"/>
  <c r="J408"/>
  <c r="BE408"/>
  <c r="J65"/>
  <c r="BI406"/>
  <c r="BH406"/>
  <c r="BG406"/>
  <c r="BF406"/>
  <c r="T406"/>
  <c r="R406"/>
  <c r="P406"/>
  <c r="BK406"/>
  <c r="J406"/>
  <c r="BE406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7"/>
  <c r="BH397"/>
  <c r="BG397"/>
  <c r="BF397"/>
  <c r="T397"/>
  <c r="T396"/>
  <c r="R397"/>
  <c r="R396"/>
  <c r="P397"/>
  <c r="P396"/>
  <c r="BK397"/>
  <c r="BK396"/>
  <c r="J396"/>
  <c r="J397"/>
  <c r="BE397"/>
  <c r="J64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3"/>
  <c r="BH383"/>
  <c r="BG383"/>
  <c r="BF383"/>
  <c r="T383"/>
  <c r="R383"/>
  <c r="P383"/>
  <c r="BK383"/>
  <c r="J383"/>
  <c r="BE383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6"/>
  <c r="BH376"/>
  <c r="BG376"/>
  <c r="BF376"/>
  <c r="T376"/>
  <c r="R376"/>
  <c r="P376"/>
  <c r="BK376"/>
  <c r="J376"/>
  <c r="BE376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71"/>
  <c r="BH371"/>
  <c r="BG371"/>
  <c r="BF371"/>
  <c r="T371"/>
  <c r="R371"/>
  <c r="P371"/>
  <c r="BK371"/>
  <c r="J371"/>
  <c r="BE371"/>
  <c r="BI370"/>
  <c r="BH370"/>
  <c r="BG370"/>
  <c r="BF370"/>
  <c r="T370"/>
  <c r="R370"/>
  <c r="P370"/>
  <c r="BK370"/>
  <c r="J370"/>
  <c r="BE370"/>
  <c r="BI368"/>
  <c r="BH368"/>
  <c r="BG368"/>
  <c r="BF368"/>
  <c r="T368"/>
  <c r="R368"/>
  <c r="P368"/>
  <c r="BK368"/>
  <c r="J368"/>
  <c r="BE368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27"/>
  <c r="BH327"/>
  <c r="BG327"/>
  <c r="BF327"/>
  <c r="T327"/>
  <c r="T326"/>
  <c r="R327"/>
  <c r="R326"/>
  <c r="P327"/>
  <c r="P326"/>
  <c r="BK327"/>
  <c r="BK326"/>
  <c r="J326"/>
  <c r="J327"/>
  <c r="BE327"/>
  <c r="J63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20"/>
  <c r="BH320"/>
  <c r="BG320"/>
  <c r="BF320"/>
  <c r="T320"/>
  <c r="R320"/>
  <c r="P320"/>
  <c r="BK320"/>
  <c r="J320"/>
  <c r="BE320"/>
  <c r="BI318"/>
  <c r="BH318"/>
  <c r="BG318"/>
  <c r="BF318"/>
  <c r="T318"/>
  <c r="R318"/>
  <c r="P318"/>
  <c r="BK318"/>
  <c r="J318"/>
  <c r="BE318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6"/>
  <c r="BH306"/>
  <c r="BG306"/>
  <c r="BF306"/>
  <c r="T306"/>
  <c r="T305"/>
  <c r="R306"/>
  <c r="R305"/>
  <c r="P306"/>
  <c r="P305"/>
  <c r="BK306"/>
  <c r="BK305"/>
  <c r="J305"/>
  <c r="J306"/>
  <c r="BE306"/>
  <c r="J62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5"/>
  <c r="BH295"/>
  <c r="BG295"/>
  <c r="BF295"/>
  <c r="T295"/>
  <c r="R295"/>
  <c r="P295"/>
  <c r="BK295"/>
  <c r="J295"/>
  <c r="BE295"/>
  <c r="BI293"/>
  <c r="BH293"/>
  <c r="BG293"/>
  <c r="BF293"/>
  <c r="T293"/>
  <c r="R293"/>
  <c r="P293"/>
  <c r="BK293"/>
  <c r="J293"/>
  <c r="BE293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T242"/>
  <c r="R243"/>
  <c r="R242"/>
  <c r="P243"/>
  <c r="P242"/>
  <c r="BK243"/>
  <c r="BK242"/>
  <c r="J242"/>
  <c r="J243"/>
  <c r="BE243"/>
  <c r="J61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09"/>
  <c r="BH209"/>
  <c r="BG209"/>
  <c r="BF209"/>
  <c r="T209"/>
  <c r="T208"/>
  <c r="R209"/>
  <c r="R208"/>
  <c r="P209"/>
  <c r="P208"/>
  <c r="BK209"/>
  <c r="BK208"/>
  <c r="J208"/>
  <c r="J209"/>
  <c r="BE209"/>
  <c r="J60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59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F34"/>
  <c i="1" r="BD52"/>
  <c i="2" r="BH115"/>
  <c r="F33"/>
  <c i="1" r="BC52"/>
  <c i="2" r="BG115"/>
  <c r="F32"/>
  <c i="1" r="BB52"/>
  <c i="2" r="BF115"/>
  <c r="J31"/>
  <c i="1" r="AW52"/>
  <c i="2" r="F31"/>
  <c i="1" r="BA52"/>
  <c i="2" r="T115"/>
  <c r="T114"/>
  <c r="T113"/>
  <c r="T112"/>
  <c r="R115"/>
  <c r="R114"/>
  <c r="R113"/>
  <c r="R112"/>
  <c r="P115"/>
  <c r="P114"/>
  <c r="P113"/>
  <c r="P112"/>
  <c i="1" r="AU52"/>
  <c i="2" r="BK115"/>
  <c r="BK114"/>
  <c r="J114"/>
  <c r="BK113"/>
  <c r="J113"/>
  <c r="BK112"/>
  <c r="J112"/>
  <c r="J56"/>
  <c r="J27"/>
  <c i="1" r="AG52"/>
  <c i="2" r="J115"/>
  <c r="BE115"/>
  <c r="J30"/>
  <c i="1" r="AV52"/>
  <c i="2" r="F30"/>
  <c i="1" r="AZ52"/>
  <c i="2" r="J58"/>
  <c r="J57"/>
  <c r="F108"/>
  <c r="F106"/>
  <c r="E104"/>
  <c r="F51"/>
  <c r="F49"/>
  <c r="E47"/>
  <c r="J36"/>
  <c r="J21"/>
  <c r="E21"/>
  <c r="J108"/>
  <c r="J51"/>
  <c r="J20"/>
  <c r="J18"/>
  <c r="E18"/>
  <c r="F109"/>
  <c r="F52"/>
  <c r="J17"/>
  <c r="J12"/>
  <c r="J106"/>
  <c r="J49"/>
  <c r="E7"/>
  <c r="E102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<sst xmlns="http://schemas.openxmlformats.org/spreadsheetml/2006/main">
  <si>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</si>
  <si>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</si>
  <si>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</si>
  <si>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</si>
  <si>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</si>
  <si>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</si>
  <si>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</si>
  <si>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{1704475e-c8c2-4013-b0df-8f2ea79ade42}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</si>
  <si>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</si>
  <si>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</si>
  <si>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</si>
  <si>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</si>
  <si>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</si>
  <si>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</si>
  <si>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</si>
  <si>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</si>
  <si>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L2016-26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</si>
  <si>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</si>
  <si>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</si>
  <si>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Nástavba části 2.NP DDM Jablunkov č.p. 145 s přístavbou schodiště s výtahem</t>
  </si>
  <si>
    <t>0,1</t>
  </si>
  <si>
    <t>KSO:</t>
  </si>
  <si>
    <t>801 39 14</t>
  </si>
  <si>
    <t>CC-CZ:</t>
  </si>
  <si>
    <t/>
  </si>
  <si>
    <t>1</t>
  </si>
  <si>
    <t>Místo:</t>
  </si>
  <si>
    <t>Obec Jablunkov</t>
  </si>
  <si>
    <t>Datum:</t>
  </si>
  <si>
    <t>15. 3. 2017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</si>
  <si>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</si>
  <si>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</si>
  <si>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</si>
  <si>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</si>
  <si>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</si>
  <si>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</si>
  <si>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</si>
  <si>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</si>
  <si>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</si>
  <si>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</si>
  <si>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</si>
  <si>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</si>
  <si>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</si>
  <si>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</si>
  <si>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</si>
  <si>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</si>
  <si>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</si>
  <si>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</si>
  <si>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</si>
  <si>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</si>
  <si>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</si>
  <si>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</si>
  <si>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</si>
  <si>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</si>
  <si>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</si>
  <si>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</si>
  <si>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</si>
  <si>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</si>
  <si>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</si>
  <si>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</si>
  <si>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</si>
  <si>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</si>
  <si>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</si>
  <si>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</si>
  <si>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</si>
  <si>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</si>
  <si>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</si>
  <si>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</si>
  <si>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</si>
  <si>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</si>
  <si>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</si>
  <si>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</si>
  <si>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</si>
  <si>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</si>
  <si>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</si>
  <si>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</si>
  <si>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</si>
  <si>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</si>
  <si>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</si>
  <si>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</si>
  <si>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</si>
  <si>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</si>
  <si>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</si>
  <si>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</si>
  <si>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</si>
  <si>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{cb42b714-355c-43c7-bf46-e096e5b3145d}</t>
  </si>
  <si>
    <t>2</t>
  </si>
  <si>
    <t>02</t>
  </si>
  <si>
    <t>Stavební část - Neuznatelné náklady</t>
  </si>
  <si>
    <t>{e0fddb82-82f7-409f-ac97-106fd3fcc71c}</t>
  </si>
  <si>
    <t>04</t>
  </si>
  <si>
    <t>Zarízení vytápění a plynové instalace</t>
  </si>
  <si>
    <t>{1707dc48-5a78-4bda-931a-2ccd9cc036d4}</t>
  </si>
  <si>
    <t>05</t>
  </si>
  <si>
    <t>Zařízení zdravotechniky</t>
  </si>
  <si>
    <t>{bc8cd80b-ba80-423d-bede-35c3707e2d20}</t>
  </si>
  <si>
    <t>06</t>
  </si>
  <si>
    <t>Elektroinstalace včetně bleskosvodu</t>
  </si>
  <si>
    <t>{e98b615b-8134-49a8-af9f-576bc12eaafc}</t>
  </si>
  <si>
    <t>07</t>
  </si>
  <si>
    <t>Přeložka plynovodu STL s přípojkou plynu</t>
  </si>
  <si>
    <t>{cf832164-ff02-4dc8-93eb-1d09eb4fbcf0}</t>
  </si>
  <si>
    <t>VRN</t>
  </si>
  <si>
    <t>Vedlejší rozpočtové náklady</t>
  </si>
  <si>
    <t>{91c5ca62-bb51-4a93-b1bb-2d56e84d9a83}</t>
  </si>
  <si>
    <t>1) Krycí list soupisu</t>
  </si>
  <si>
    <t>2) Rekapitulace</t>
  </si>
  <si>
    <t>3) Soupis prací</t>
  </si>
  <si>
    <t>Zpět na list:</t>
  </si>
  <si>
    <t>Rekapitulace stavby</t>
  </si>
  <si>
    <t>malba</t>
  </si>
  <si>
    <t>Plocha stěn a stropů pro malby</t>
  </si>
  <si>
    <t>m2</t>
  </si>
  <si>
    <t>976,417</t>
  </si>
  <si>
    <t>PovlakPVC</t>
  </si>
  <si>
    <t>Podlahový povlak PVC/vinyl</t>
  </si>
  <si>
    <t>349,82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</si>
  <si>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</si>
  <si>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</si>
  <si>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</si>
  <si>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</si>
  <si>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</si>
  <si>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</si>
  <si>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</si>
  <si>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</si>
  <si>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</si>
  <si>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</si>
  <si>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</si>
  <si>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</si>
  <si>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</si>
  <si>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</si>
  <si>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</si>
  <si>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</si>
  <si>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</si>
  <si>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</si>
  <si>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</si>
  <si>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</si>
  <si>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</si>
  <si>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</si>
  <si>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</si>
  <si>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</si>
  <si>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</si>
  <si>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</si>
  <si>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</si>
  <si>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</si>
  <si>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</si>
  <si>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</si>
  <si>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</si>
  <si>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</si>
  <si>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</si>
  <si>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77R01 - Doplňkové konstrukce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</si>
  <si>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</si>
  <si>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</si>
  <si>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</si>
  <si>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</si>
  <si>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</si>
  <si>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</si>
  <si>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</si>
  <si>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</si>
  <si>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</si>
  <si>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</si>
  <si>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</si>
  <si>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</si>
  <si>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</si>
  <si>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</si>
  <si>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</si>
  <si>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</si>
  <si>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</si>
  <si>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</si>
  <si>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</si>
  <si>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</si>
  <si>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</si>
  <si>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</si>
  <si>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</si>
  <si>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</si>
  <si>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</si>
  <si>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</si>
  <si>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</si>
  <si>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</si>
  <si>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</si>
  <si>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</si>
  <si>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inženýrských sítí plochy do 15 m2 s přemístěním hmot na skládku na vzdálenost do 3 m nebo s naložením na dopravní prostředek komunikací pro pěší s ložem z kameniva nebo živice a s výplní spár ze zámkové dlažby</t>
  </si>
  <si>
    <t>CS ÚRS 2016 01</t>
  </si>
  <si>
    <t>4</t>
  </si>
  <si>
    <t>-421301721</t>
  </si>
  <si>
    <t>VV</t>
  </si>
  <si>
    <t>20"viz. D.01.02</t>
  </si>
  <si>
    <t>113107123</t>
  </si>
  <si>
    <t>Odstranění podkladů nebo krytů s přemístěním hmot na skládku na vzdálenost do 3 m nebo s naložením na dopravní prostředek v ploše jednotlivě do 50 m2 z kameniva hrubého drceného, o tl. vrstvy přes 200 do 300 mm</t>
  </si>
  <si>
    <t>42583459</t>
  </si>
  <si>
    <t>20+22"viz. D.01.02</t>
  </si>
  <si>
    <t>3</t>
  </si>
  <si>
    <t>113107142</t>
  </si>
  <si>
    <t>Odstranění podkladů nebo krytů s přemístěním hmot na skládku na vzdálenost do 3 m nebo s naložením na dopravní prostředek v ploše jednotlivě do 50 m2 živičných, o tl. vrstvy přes 50 do 100 mm</t>
  </si>
  <si>
    <t>-1008318765</t>
  </si>
  <si>
    <t>22"viz. D.01.02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</si>
  <si>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</si>
  <si>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</si>
  <si>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</si>
  <si>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1994192339</t>
  </si>
  <si>
    <t>6"viz. D.01.02</t>
  </si>
  <si>
    <t>5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</si>
  <si>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</si>
  <si>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</si>
  <si>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-813805578</t>
  </si>
  <si>
    <t>8"odhad</t>
  </si>
  <si>
    <t>6</t>
  </si>
  <si>
    <t>131303101</t>
  </si>
  <si>
    <t>Hloubení zapažených i nezapažených jam ručním nebo pneumatickým nářadím s urovnáním dna do předepsaného profilu a spádu v horninách tř. 4 soudržných</t>
  </si>
  <si>
    <t>m3</t>
  </si>
  <si>
    <t>1226940417</t>
  </si>
  <si>
    <t>(6,7+1+1)*(5,62+1)*1,9"viz. D.01.09,15</t>
  </si>
  <si>
    <t>7</t>
  </si>
  <si>
    <t>131303109</t>
  </si>
  <si>
    <t>Hloubení zapažených i nezapažených jam ručním nebo pneumatickým nářadím s urovnáním dna do předepsaného profilu a spádu v horninách tř. 4 Příplatek k cenám za lepivost horniny tř. 4</t>
  </si>
  <si>
    <t>-339804013</t>
  </si>
  <si>
    <t>8</t>
  </si>
  <si>
    <t>139711101</t>
  </si>
  <si>
    <t>Vykopávka v uzavřených prostorách s naložením výkopku na dopravní prostředek v hornině tř. 1 až 4</t>
  </si>
  <si>
    <t>1783017685</t>
  </si>
  <si>
    <t>2,5*3,86*0,3"viz. D.01.02</t>
  </si>
  <si>
    <t>9</t>
  </si>
  <si>
    <t>151101101</t>
  </si>
  <si>
    <t>Zřízení pažení a rozepření stěn rýh pro podzemní vedení pro všechny šířky rýhy příložné pro jakoukoliv mezerovitost, hloubky do 2 m</t>
  </si>
  <si>
    <t>-420463872</t>
  </si>
  <si>
    <t>(6,7+2+5,62+1)*1,9</t>
  </si>
  <si>
    <t>151101111</t>
  </si>
  <si>
    <t>Odstranění pažení a rozepření stěn rýh pro podzemní vedení s uložením materiálu na vzdálenost do 3 m od kraje výkopu příložné, hloubky do 2 m</t>
  </si>
  <si>
    <t>-1084250873</t>
  </si>
  <si>
    <t>11</t>
  </si>
  <si>
    <t>153111100R01</t>
  </si>
  <si>
    <t>Úprava ocelových štětovnic pro štětové stěny řezání z terénu, štětovnic na skládce podélné</t>
  </si>
  <si>
    <t>-68340863</t>
  </si>
  <si>
    <t>3,5*2"viz. D.01.03,07</t>
  </si>
  <si>
    <t>12</t>
  </si>
  <si>
    <t>153111101R01</t>
  </si>
  <si>
    <t>1126311941</t>
  </si>
  <si>
    <t>5,6"deska pod schodištěm</t>
  </si>
  <si>
    <t>7,6+2,55+1,84"ŽB schodišťové rameno a podesta</t>
  </si>
  <si>
    <t>0,3+9,19+5,42+5,1"ŽB podklad terasy</t>
  </si>
  <si>
    <t>(5,42+5,1+9,19)*2"ŽB strop nad 1.NP</t>
  </si>
  <si>
    <t>Součet</t>
  </si>
  <si>
    <t>13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</si>
  <si>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</si>
  <si>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</si>
  <si>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-766209945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</si>
  <si>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</si>
  <si>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</si>
  <si>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</si>
  <si>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-426371534</t>
  </si>
  <si>
    <t>109,429-42,62-26,83+26,6+2,895</t>
  </si>
  <si>
    <t>167101101</t>
  </si>
  <si>
    <t>Nakládání, skládání a překládání neulehlého výkopku nebo sypaniny nakládání, množství do 100 m3, z hornin tř. 1 až 4</t>
  </si>
  <si>
    <t>-146123502</t>
  </si>
  <si>
    <t>16</t>
  </si>
  <si>
    <t>171201211</t>
  </si>
  <si>
    <t>Uložení sypaniny poplatek za uložení sypaniny na skládce (skládkovné)</t>
  </si>
  <si>
    <t>t</t>
  </si>
  <si>
    <t>-483763116</t>
  </si>
  <si>
    <t>69,474*2,1</t>
  </si>
  <si>
    <t>17</t>
  </si>
  <si>
    <t>174101101</t>
  </si>
  <si>
    <t>Zásyp sypaninou z jakékoliv horniny s uložením výkopku ve vrstvách se zhutněním jam, šachet, rýh nebo kolem objektů v těchto vykopávkách</t>
  </si>
  <si>
    <t>1328241881</t>
  </si>
  <si>
    <t>109,429-26,6</t>
  </si>
  <si>
    <t>18</t>
  </si>
  <si>
    <t>M</t>
  </si>
  <si>
    <t>583439320</t>
  </si>
  <si>
    <t xml:space="preserve"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</si>
  <si>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1183465256</t>
  </si>
  <si>
    <t>(42,62+26,83)*2,1</t>
  </si>
  <si>
    <t>19</t>
  </si>
  <si>
    <t>183101115</t>
  </si>
  <si>
    <t>Hloubení jamek pro vysazování rostlin v zemině tř.1 až 4 bez výměny půdy v rovině nebo na svahu do 1:5, objemu přes 0,125 do 0,40 m3</t>
  </si>
  <si>
    <t>kus</t>
  </si>
  <si>
    <t>-1239482112</t>
  </si>
  <si>
    <t>3"viz. C.03</t>
  </si>
  <si>
    <t>20</t>
  </si>
  <si>
    <t>184102113</t>
  </si>
  <si>
    <t>Výsadba dřeviny s balem do předem vyhloubené jamky se zalitím v rovině nebo na svahu do 1:5, při průměru balu přes 300 do 400 mm</t>
  </si>
  <si>
    <t>-1799915929</t>
  </si>
  <si>
    <t>026603493VP</t>
  </si>
  <si>
    <t>OKRASNÉ DŘEVINY - Plnokvětá převislá sakura (Prunus serr. 'Kiku-shidare-zakura') 100-150 cm</t>
  </si>
  <si>
    <t>-1660745782</t>
  </si>
  <si>
    <t>1"viz. C.03</t>
  </si>
  <si>
    <t>22</t>
  </si>
  <si>
    <t>026505310</t>
  </si>
  <si>
    <t>OKRASNÉ DŘEVINY - Dřišťál červený (Berberis thunbergii "Atropurpurea") 20-30 cm</t>
  </si>
  <si>
    <t>-584613296</t>
  </si>
  <si>
    <t>23</t>
  </si>
  <si>
    <t>026520250</t>
  </si>
  <si>
    <t>OKRASNÉ DŘEVINY - Dřišťál zelený (Berberis thunbergii "kobold") 20-30 cm</t>
  </si>
  <si>
    <t>333946030</t>
  </si>
  <si>
    <t>24</t>
  </si>
  <si>
    <t>184911311</t>
  </si>
  <si>
    <t>Položení mulčovací textilie proti prorůstání plevelů kolem vysázených rostlin v rovině nebo na svahu do 1:5</t>
  </si>
  <si>
    <t>1205299263</t>
  </si>
  <si>
    <t>25</t>
  </si>
  <si>
    <t>103911000</t>
  </si>
  <si>
    <t xml:space="preserve">Výrobky ostatní kůra mulčovací              VL</t>
  </si>
  <si>
    <t>-1463366170</t>
  </si>
  <si>
    <t>Zakládání</t>
  </si>
  <si>
    <t>26</t>
  </si>
  <si>
    <t>211971110</t>
  </si>
  <si>
    <t>Zřízení opláštění výplně z geotextilie odvodňovacích žeber nebo trativodů v rýze nebo zářezu se stěnami šikmými o sklonu do 1:2</t>
  </si>
  <si>
    <t>-320708919</t>
  </si>
  <si>
    <t>0,3*4*31"viz. D.01.09</t>
  </si>
  <si>
    <t>27</t>
  </si>
  <si>
    <t>693111490</t>
  </si>
  <si>
    <t xml:space="preserve">Geotextilie netkané (polypropylenová vlákna) se základní ÚV stabilizací   500 g/m2</t>
  </si>
  <si>
    <t>-1857833403</t>
  </si>
  <si>
    <t>37,2*1,2 'Přepočtené koeficientem množství</t>
  </si>
  <si>
    <t>28</t>
  </si>
  <si>
    <t>212312111</t>
  </si>
  <si>
    <t>Lože pro trativody z betonu prostého</t>
  </si>
  <si>
    <t>1623373817</t>
  </si>
  <si>
    <t>31*0,1*0,6*1,1"viz. D.01.09</t>
  </si>
  <si>
    <t>29</t>
  </si>
  <si>
    <t>212755214</t>
  </si>
  <si>
    <t>Trativody bez lože z drenážních trubek plastových flexibilních D 100 mm</t>
  </si>
  <si>
    <t>-2106807780</t>
  </si>
  <si>
    <t>31"viz. D.01.09</t>
  </si>
  <si>
    <t>30</t>
  </si>
  <si>
    <t>213141111</t>
  </si>
  <si>
    <t>Zřízení vrstvy z geotextilie filtrační, separační, odvodňovací, ochranné, výztužné nebo protierozní v rovině nebo ve sklonu do 1:5, šířky do 3 m</t>
  </si>
  <si>
    <t>-223981031</t>
  </si>
  <si>
    <t>45,7*1,6*1,2"viz. D.01.09,10,15</t>
  </si>
  <si>
    <t>31</t>
  </si>
  <si>
    <t>-1343368296</t>
  </si>
  <si>
    <t>87,744*1,15 'Přepočtené koeficientem množství</t>
  </si>
  <si>
    <t>32</t>
  </si>
  <si>
    <t>273313311</t>
  </si>
  <si>
    <t>Základy z betonu prostého desky z betonu kamenem neprokládaného tř. C 8/10</t>
  </si>
  <si>
    <t>637794243</t>
  </si>
  <si>
    <t>3,05*4*0,1"výtahová šachta</t>
  </si>
  <si>
    <t>(5,62+0,1+6,1+0,1)*0,9*0,1"podklad pod pásy</t>
  </si>
  <si>
    <t>33</t>
  </si>
  <si>
    <t>273313811</t>
  </si>
  <si>
    <t>Základy z betonu prostého desky z betonu kamenem neprokládaného tř. C 25/30</t>
  </si>
  <si>
    <t>561499149</t>
  </si>
  <si>
    <t>2,5*3,86*0,15"deska strojovny výtahu</t>
  </si>
  <si>
    <t>34</t>
  </si>
  <si>
    <t>273321411</t>
  </si>
  <si>
    <t>Základy z betonu železového (bez výztuže) desky z betonu bez zvýšených nároků na prostředí tř. C 20/25</t>
  </si>
  <si>
    <t>-1600553141</t>
  </si>
  <si>
    <t>2,83*3,01*0,4+0,8*0,71*0,4*2"viz. D.01.09, 15</t>
  </si>
  <si>
    <t>35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</si>
  <si>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</si>
  <si>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</si>
  <si>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298058244</t>
  </si>
  <si>
    <t>(3,05+4)*0,1*2</t>
  </si>
  <si>
    <t>((2,83+3,01)*2+(0,8*2+0,71)*2)*0,4</t>
  </si>
  <si>
    <t>(0,8+0,5)*2*2*0,2+(5,52+6,1)*2*0,2+(2,63+2,8+2+1,78)*2*0,33 "viz. D.01.09, 15</t>
  </si>
  <si>
    <t>36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</si>
  <si>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</si>
  <si>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</si>
  <si>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-571081214</t>
  </si>
  <si>
    <t>37</t>
  </si>
  <si>
    <t>273362021</t>
  </si>
  <si>
    <t>Výztuž základů desek ze svařovaných sítí z drátů typu KARI</t>
  </si>
  <si>
    <t>890487361</t>
  </si>
  <si>
    <t>(198+28,44)/1000"deska výtahové šachty</t>
  </si>
  <si>
    <t>47,4*2/1000"deska strojovny výtahu</t>
  </si>
  <si>
    <t>38</t>
  </si>
  <si>
    <t>274313711</t>
  </si>
  <si>
    <t>Základy z betonu prostého pasy betonu kamenem neprokládaného tř. C 20/25</t>
  </si>
  <si>
    <t>-1154192535</t>
  </si>
  <si>
    <t>(5,62+6,1)*0,7*0,4"viz. D.01.09,15</t>
  </si>
  <si>
    <t>39</t>
  </si>
  <si>
    <t>279113134</t>
  </si>
  <si>
    <t>Základové zdi z tvárnic ztraceného bednění včetně výplně z betonu bez zvláštních nároků na vliv prostředí (X0, XC) třídy C 16/20, tloušťky zdiva přes 250 do 300 mm</t>
  </si>
  <si>
    <t>801974122</t>
  </si>
  <si>
    <t>(2,63+2)*2*1,25"základy</t>
  </si>
  <si>
    <t>(5,42+23,84+10,1+4,31)*0,5"atika</t>
  </si>
  <si>
    <t>40</t>
  </si>
  <si>
    <t>279113136</t>
  </si>
  <si>
    <t>Základové zdi z tvárnic ztraceného bednění včetně výplně z betonu bez zvláštních nároků na vliv prostředí (X0, XC) třídy C 16/20, tloušťky zdiva přes 400 do 500 mm</t>
  </si>
  <si>
    <t>147045627</t>
  </si>
  <si>
    <t>0,8*1,25*2+(5,52+6,1)*1,25"viz. D.01.09,15</t>
  </si>
  <si>
    <t>41</t>
  </si>
  <si>
    <t>279322511</t>
  </si>
  <si>
    <t>Základové zdi z betonu železového (bez výztuže) odolný proti agresivnímu prostředí (XA) tř. C 25/30</t>
  </si>
  <si>
    <t>-268351234</t>
  </si>
  <si>
    <t>(6,6+4,92)*0,5*0,2+0,5*0,8*0,2*2+(2,8+1,78)*2*0,3*0,33"ukončující ŽB věnec základů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</si>
  <si>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</si>
  <si>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</si>
  <si>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</si>
  <si>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205962643</t>
  </si>
  <si>
    <t>(26*2*2+52*1,9*2+1,5*10)*0,89"ztracené bednění</t>
  </si>
  <si>
    <t>(5,42+23,84+10,1+4,31+1,5*14)*0,89"ztracené bednění atiky</t>
  </si>
  <si>
    <t>Mezisoučet</t>
  </si>
  <si>
    <t>339,33/1000*1,05</t>
  </si>
  <si>
    <t>Svislé a kompletní konstrukce</t>
  </si>
  <si>
    <t>43</t>
  </si>
  <si>
    <t>311231129</t>
  </si>
  <si>
    <t>Zdivo z cihel pálených nosné z cihel plných dl. 290 mm P 20 až 25, na maltu MC-15</t>
  </si>
  <si>
    <t>-340862417</t>
  </si>
  <si>
    <t>(13,56+10,22+4,37+4,92)*0,5*0,34"viz. D.01.11,12,14,15</t>
  </si>
  <si>
    <t>0,2*0,2*0,15*16*2+0,2*0,2*0,15*12"dozdívky kapes viz. D.01.11,12,14,15</t>
  </si>
  <si>
    <t>44</t>
  </si>
  <si>
    <t>311238625</t>
  </si>
  <si>
    <t>Zdivo nosné jednovrstvé z cihel děrovaných tepelně izolačních spojené na pero a drážku broušené, lepené tenkovrstvou maltou, součinitel prostupu tepla U = 0,22, tl. zdiva 400 mm</t>
  </si>
  <si>
    <t>-1826846985</t>
  </si>
  <si>
    <t>(13,56+10,22+4,37)*0,25"viz. D.01.12,14,15</t>
  </si>
  <si>
    <t>45</t>
  </si>
  <si>
    <t>311238627</t>
  </si>
  <si>
    <t>Zdivo nosné jednovrstvé z cihel děrovaných tepelně izolačních spojené na pero a drážku broušené, lepené tenkovrstvou maltou, součinitel prostupu tepla U = 0,20, tl. zdiva 440 mm</t>
  </si>
  <si>
    <t>-772216596</t>
  </si>
  <si>
    <t>(13,56+10,22+4,37)*0,5+(0,36+0,75*3+0,95*2+0,7*2+0,66*2+0,92)*2,5"viz. D.01.12,14,15</t>
  </si>
  <si>
    <t>46</t>
  </si>
  <si>
    <t>317321411</t>
  </si>
  <si>
    <t>Překlady z betonu železového (bez výztuže) tř. C 25/30</t>
  </si>
  <si>
    <t>-1693112435</t>
  </si>
  <si>
    <t>2,2*0,2*0,5+1,5*0,2*0,5*4+1,5*0,2*0,3"dodatečně osazovená překlady</t>
  </si>
  <si>
    <t>0,39*0,4*2,8*8"ŽB překlady</t>
  </si>
  <si>
    <t>47</t>
  </si>
  <si>
    <t>317351107</t>
  </si>
  <si>
    <t>Zřízení bednění překladů v do 4 m</t>
  </si>
  <si>
    <t>861164019</t>
  </si>
  <si>
    <t>(0,5+0,2*2)*2,2+(0,5+0,2*2)*1,5*4+(0,3+0,2*2)*1,5</t>
  </si>
  <si>
    <t>0,39*2,5*8+(13,56+10,22+4,37)*0,4*2</t>
  </si>
  <si>
    <t>48</t>
  </si>
  <si>
    <t>317351108</t>
  </si>
  <si>
    <t>Odstranění bednění překladů v do 4 m</t>
  </si>
  <si>
    <t>-1529045719</t>
  </si>
  <si>
    <t>49</t>
  </si>
  <si>
    <t>317351109</t>
  </si>
  <si>
    <t>Příplatek k bednění překladů za zřízení i odstranění podpěrné konstrukce v přes 4 do 6 m</t>
  </si>
  <si>
    <t>-988272184</t>
  </si>
  <si>
    <t>50</t>
  </si>
  <si>
    <t>317361821</t>
  </si>
  <si>
    <t>Výztuž překladů, říms, žlabů, žlabových říms, klenbových pásů z betonářské oceli 10 505 (R) nebo BSt 500</t>
  </si>
  <si>
    <t>-1186389405</t>
  </si>
  <si>
    <t>(13,56+10,22+4,37)*7*1,58</t>
  </si>
  <si>
    <t>190*1,7*0,222</t>
  </si>
  <si>
    <t>383,045*1,05/1000</t>
  </si>
  <si>
    <t>51</t>
  </si>
  <si>
    <t>317998122</t>
  </si>
  <si>
    <t>Izolace tepelná mezi překlady z pěnového polystyrénu XPS jakékoliv výšky, tloušťky 70 mm</t>
  </si>
  <si>
    <t>379880021</t>
  </si>
  <si>
    <t>0,45*2,5*8+(13,56+10,22+4,37)*0,6"viz. D.01.12, 14, 15</t>
  </si>
  <si>
    <t>52</t>
  </si>
  <si>
    <t>317998125</t>
  </si>
  <si>
    <t>Izolace tepelná mezi překlady z pěnového polystyrénu jakékoliv výšky, tloušťky 100 mm</t>
  </si>
  <si>
    <t>1054832484</t>
  </si>
  <si>
    <t>(13,6+10,22+0,437)*0,3"strop nad 1.NP</t>
  </si>
  <si>
    <t>67,9*0,3"strop nad 2.NP</t>
  </si>
  <si>
    <t>53</t>
  </si>
  <si>
    <t>342248113</t>
  </si>
  <si>
    <t>Příčky jednoduché z cihel děrovaných spojených na pero a drážku klasických na maltu MVC, pevnost cihel P 10, tl. příčky 140 mm</t>
  </si>
  <si>
    <t>2029383593</t>
  </si>
  <si>
    <t>3,86*2,4-0,8*2,1"viz. D.01.10</t>
  </si>
  <si>
    <t>54</t>
  </si>
  <si>
    <t>342291121</t>
  </si>
  <si>
    <t>Ukotvení příček plochými kotvami, do konstrukce cihelné</t>
  </si>
  <si>
    <t>-2092344486</t>
  </si>
  <si>
    <t>2,4*2+2,4*2+3,65*2*2"viz. D.01.10,11,12,14,15</t>
  </si>
  <si>
    <t>Vodorovné konstrukce</t>
  </si>
  <si>
    <t>55</t>
  </si>
  <si>
    <t>411161143</t>
  </si>
  <si>
    <t>Stropy keramické z cihelných stropních vložek MIAKO včetně zmonolitnění konstrukce betonem C 20/25 tloušťky vrstvy nad stropními vložkami 6 cm, šířka vložek 40 cm, výška vložek 19 cm</t>
  </si>
  <si>
    <t>-1028663915</t>
  </si>
  <si>
    <t>3,78*3,73+4,92*(9+0,5+3,6)"1.NP viz. D.02.02</t>
  </si>
  <si>
    <t>3,92*4,35+4,97*(13,11+0,49+2,85)+6,69*5,56"2.NP viz. D.02.03</t>
  </si>
  <si>
    <t>56</t>
  </si>
  <si>
    <t>411161214</t>
  </si>
  <si>
    <t>Stropy keramické osazení stropních keramobetonových nosníků délky přes 4 do 5 m</t>
  </si>
  <si>
    <t>-2132201321</t>
  </si>
  <si>
    <t>8"viz. D.02.02</t>
  </si>
  <si>
    <t>10"viz. D.02.03</t>
  </si>
  <si>
    <t>57</t>
  </si>
  <si>
    <t>593404640</t>
  </si>
  <si>
    <t xml:space="preserve">Nosníky stropní stropní nosníky POT 425/902     425 x 16 x 17,5</t>
  </si>
  <si>
    <t>-190895695</t>
  </si>
  <si>
    <t>58</t>
  </si>
  <si>
    <t>593404650</t>
  </si>
  <si>
    <t xml:space="preserve">Nosníky stropní stropní nosníky POT 450/902     450 x 16 x 17,5</t>
  </si>
  <si>
    <t>-368377820</t>
  </si>
  <si>
    <t>59</t>
  </si>
  <si>
    <t>411161215</t>
  </si>
  <si>
    <t>Stropy keramické osazení stropních keramobetonových nosníků délky přes 5 do 6 m</t>
  </si>
  <si>
    <t>-832219246</t>
  </si>
  <si>
    <t>27"viz. D.02.02</t>
  </si>
  <si>
    <t>35"viz. D.02.03</t>
  </si>
  <si>
    <t>60</t>
  </si>
  <si>
    <t>593404680</t>
  </si>
  <si>
    <t xml:space="preserve">Nosníky stropní stropní nosníky POT 525/902     525 x 16 x 17,5</t>
  </si>
  <si>
    <t>129491269</t>
  </si>
  <si>
    <t>61</t>
  </si>
  <si>
    <t>593404690</t>
  </si>
  <si>
    <t xml:space="preserve">Nosníky stropní stropní nosníky POT 550/902     550 x 16 x 17,5</t>
  </si>
  <si>
    <t>170745752</t>
  </si>
  <si>
    <t>62</t>
  </si>
  <si>
    <t>411322424</t>
  </si>
  <si>
    <t>Stropy z betonu železového (bez výztuže) trámových, žebrových, kazetových nebo vložkových z tvárnic nebo z hraněných či zaoblených vln zabudovaného plechového bednění tř. C 25/30</t>
  </si>
  <si>
    <t>1172407365</t>
  </si>
  <si>
    <t>5,7*6,7*0,25"SD01 viz. D.02.03</t>
  </si>
  <si>
    <t>63</t>
  </si>
  <si>
    <t>411351101</t>
  </si>
  <si>
    <t>Bednění stropů, kleneb nebo skořepin bez podpěrné konstrukce stropů deskových, balkonových nebo plošných konzol plné, rovné, popř. s náběhy zřízení</t>
  </si>
  <si>
    <t>925269797</t>
  </si>
  <si>
    <t>44,1*0,3+3,92*0,5+5,22*(0,3+0,5)"viz. D.02.02,03</t>
  </si>
  <si>
    <t>64</t>
  </si>
  <si>
    <t>411351102</t>
  </si>
  <si>
    <t>Bednění stropů, kleneb nebo skořepin bez podpěrné konstrukce stropů deskových, balkonových nebo plošných konzol plné, rovné, popř. s náběhy odstranění</t>
  </si>
  <si>
    <t>956982928</t>
  </si>
  <si>
    <t>65</t>
  </si>
  <si>
    <t>411354175</t>
  </si>
  <si>
    <t>Podpěrná konstrukce stropů výšky do 4 m se zesílením dna bednění na výměru m2 půdorysu pro zatížení betonovou směsí a výztuží přes 12 do 20 kPa zřízení</t>
  </si>
  <si>
    <t>-662757891</t>
  </si>
  <si>
    <t>66</t>
  </si>
  <si>
    <t>411354176</t>
  </si>
  <si>
    <t>Podpěrná konstrukce stropů výšky do 4 m se zesílením dna bednění na výměru m2 půdorysu pro zatížení betonovou směsí a výztuží přes 12 do 20 kPa odstranění</t>
  </si>
  <si>
    <t>1182963739</t>
  </si>
  <si>
    <t>67</t>
  </si>
  <si>
    <t>411354186R01</t>
  </si>
  <si>
    <t>Podpěrná konstrukce stropů Příplatek k cenám za podpěrnou konstrukci křížově zpevněnou pro výšku přes 4 do 8 m na výměru m2 půdorysu, pro zatížení betonovou směsí a výztuží přes 12 do 20 kPa zřízení</t>
  </si>
  <si>
    <t>-318068228</t>
  </si>
  <si>
    <t>6,69*5,66</t>
  </si>
  <si>
    <t>68</t>
  </si>
  <si>
    <t>411354260R01</t>
  </si>
  <si>
    <t xml:space="preserve"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</t>
  </si>
  <si>
    <t>-949670346</t>
  </si>
  <si>
    <t>5,7*6,7*1,1"SD01 viz. D.02.03</t>
  </si>
  <si>
    <t>69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</si>
  <si>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</si>
  <si>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</si>
  <si>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1266659967</t>
  </si>
  <si>
    <t>6*35*0,4*1,05/1000"viz. D.02.03</t>
  </si>
  <si>
    <t>70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</si>
  <si>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</si>
  <si>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</si>
  <si>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1445117736</t>
  </si>
  <si>
    <t>(154+90)*1,2*7,9/1000"viz. D.02.02 a 03</t>
  </si>
  <si>
    <t>8*18,2/1000"výztuž desky SD01 viz. D.02.03</t>
  </si>
  <si>
    <t>71</t>
  </si>
  <si>
    <t>413941123</t>
  </si>
  <si>
    <t>Osazování ocelových válcovaných nosníků ve stropech I nebo IE nebo U nebo UE nebo L č. 14 až 22 nebo výšky do 220 mm</t>
  </si>
  <si>
    <t>-407048711</t>
  </si>
  <si>
    <t>0,055+0,79" viz. D.01.04</t>
  </si>
  <si>
    <t>72</t>
  </si>
  <si>
    <t>130107140</t>
  </si>
  <si>
    <t>ocel profilová IPN, v jakosti 11 375, h=120 mm</t>
  </si>
  <si>
    <t>1183104733</t>
  </si>
  <si>
    <t>1,5*3*11,1/1000*1,1"10% na spojovací materiál</t>
  </si>
  <si>
    <t>73</t>
  </si>
  <si>
    <t>130107200</t>
  </si>
  <si>
    <t>Ocel profilová v jakosti 11 375 ocel profilová I IPN h=180 mm</t>
  </si>
  <si>
    <t>-1235309639</t>
  </si>
  <si>
    <t>(1,5*4*4+2,2*4)*21,9/1000*1,1"10% na spojovací materiál</t>
  </si>
  <si>
    <t>74</t>
  </si>
  <si>
    <t>413941125</t>
  </si>
  <si>
    <t>Osazování ocelových válcovaných nosníků ve stropech I nebo IE nebo U nebo UE nebo L č. 24 a výše nebo výšky přes 220 mm</t>
  </si>
  <si>
    <t>103013726</t>
  </si>
  <si>
    <t>0,203"viz. D.02.03</t>
  </si>
  <si>
    <t>75</t>
  </si>
  <si>
    <t>130109840</t>
  </si>
  <si>
    <t>Ocel profilová v jakosti 11 375 ocel profilová H ocel profilová HE-B h=240 mm</t>
  </si>
  <si>
    <t>-1977172016</t>
  </si>
  <si>
    <t>4,5*45/1000</t>
  </si>
  <si>
    <t>76</t>
  </si>
  <si>
    <t>417238123</t>
  </si>
  <si>
    <t>Obezdívka ztužujícího věnce věncovkou pálenou bez tepelné izolace, jednostranná, výška věnce přes 250 do 290 mm</t>
  </si>
  <si>
    <t>1487111508</t>
  </si>
  <si>
    <t>13,6+10,22+4,37"viz. D.02.02</t>
  </si>
  <si>
    <t>77</t>
  </si>
  <si>
    <t>417321515</t>
  </si>
  <si>
    <t>Ztužující pásy a věnce z betonu železového (bez výztuže) tř. C 25/30</t>
  </si>
  <si>
    <t>-532617079</t>
  </si>
  <si>
    <t>(46,5+4,2)*0,5*0,3"1.NP</t>
  </si>
  <si>
    <t>(67,5+5,6*2+4,6)*0,5*0,3"2.NP</t>
  </si>
  <si>
    <t>(5,42+23,84+10,1+4,31)*0,3*0,27"atika</t>
  </si>
  <si>
    <t>78</t>
  </si>
  <si>
    <t>417328116</t>
  </si>
  <si>
    <t>Ztužující příčné žebro (skrytý průvlak) pro keramické stropy MIAKO šířky 25 cm, z betonu železového C 16/20 včetně výztuže při osové vzdálenosti nosníků (OVN) 50 cm, tloušťka stropní konstrukce 29 cm</t>
  </si>
  <si>
    <t>1067634990</t>
  </si>
  <si>
    <t>13,6+5"viz. D.02.02,03</t>
  </si>
  <si>
    <t>79</t>
  </si>
  <si>
    <t>417351115</t>
  </si>
  <si>
    <t>Bednění bočnic ztužujících pásů a věnců včetně vzpěr zřízení</t>
  </si>
  <si>
    <t>43866559</t>
  </si>
  <si>
    <t>(13,6+10,22+4,37)*0,3"1.NP</t>
  </si>
  <si>
    <t>44,1*0,3"2.NP</t>
  </si>
  <si>
    <t>(5,42+23,84+10,1+4,31)*0,3*2"atika</t>
  </si>
  <si>
    <t>80</t>
  </si>
  <si>
    <t>417351116</t>
  </si>
  <si>
    <t>Bednění bočnic ztužujících pásů a věnců včetně vzpěr odstranění</t>
  </si>
  <si>
    <t>910250525</t>
  </si>
  <si>
    <t>81</t>
  </si>
  <si>
    <t>417361821</t>
  </si>
  <si>
    <t>Výztuž ztužujících pásů a věnců z betonářské oceli 10 505 (R) nebo BSt 500</t>
  </si>
  <si>
    <t>113867211</t>
  </si>
  <si>
    <t>2,02135"viz. D.02.05</t>
  </si>
  <si>
    <t>82</t>
  </si>
  <si>
    <t>421131101</t>
  </si>
  <si>
    <t>Letmá montáž nosné konstrukce z dílců z předpjatého betonu zdola autojeřábem, dílce opěrového, hmotnosti jednotlivě do 32 t</t>
  </si>
  <si>
    <t>hod</t>
  </si>
  <si>
    <t>-1030754307</t>
  </si>
  <si>
    <t>3*8"odhad MTŽ OK přístavby</t>
  </si>
  <si>
    <t>Komunikace pozemní</t>
  </si>
  <si>
    <t>83</t>
  </si>
  <si>
    <t>564831111</t>
  </si>
  <si>
    <t>Podklad ze štěrkodrti ŠD s rozprostřením a zhutněním, po zhutnění tl. 100 mm</t>
  </si>
  <si>
    <t>-858582986</t>
  </si>
  <si>
    <t>9,65"podklad pod podlahu strojovny výtahu</t>
  </si>
  <si>
    <t>75,25*2+1,7"zpevněná plocha</t>
  </si>
  <si>
    <t>84</t>
  </si>
  <si>
    <t>564851111</t>
  </si>
  <si>
    <t>Podklad ze štěrkodrti ŠD s rozprostřením a zhutněním, po zhutnění tl. 150 mm</t>
  </si>
  <si>
    <t>1492419830</t>
  </si>
  <si>
    <t>85</t>
  </si>
  <si>
    <t>564861111</t>
  </si>
  <si>
    <t>Podklad ze štěrkodrti ŠD s rozprostřením a zhutněním, po zhutnění tl. 200 mm</t>
  </si>
  <si>
    <t>1552293212</t>
  </si>
  <si>
    <t>16+21+3,9+3,1+31,25</t>
  </si>
  <si>
    <t>86</t>
  </si>
  <si>
    <t>565165111</t>
  </si>
  <si>
    <t>Asfaltový beton vrstva podkladní ACP 16 (obalované kamenivo střednězrnné - OKS) s rozprostřením a zhutněním v pruhu šířky do 3 m, po zhutnění tl. 80 mm</t>
  </si>
  <si>
    <t>2110880639</t>
  </si>
  <si>
    <t>1,7"viz. D.01.11</t>
  </si>
  <si>
    <t>87</t>
  </si>
  <si>
    <t>577144111</t>
  </si>
  <si>
    <t>Asfaltový beton vrstva obrusná ACO 11 (ABS) s rozprostřením a se zhutněním z nemodifikovaného asfaltu v pruhu šířky do 3 m tř. I, po zhutnění tl. 50 mm</t>
  </si>
  <si>
    <t>-568517553</t>
  </si>
  <si>
    <t>88</t>
  </si>
  <si>
    <t>596211110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</si>
  <si>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</t>
  </si>
  <si>
    <t>503800178</t>
  </si>
  <si>
    <t>31,25"viz. D.01.11</t>
  </si>
  <si>
    <t>89</t>
  </si>
  <si>
    <t>592451100</t>
  </si>
  <si>
    <t>Dlaždice betonové dlažba zámková (ČSN EN 1338) dlažba skladebná , s fazetou 1 m2=50 kusů 20 x 10 x 6 přírodní</t>
  </si>
  <si>
    <t>1087167269</t>
  </si>
  <si>
    <t>31,25*1,1 'Přepočtené koeficientem množství</t>
  </si>
  <si>
    <t>90</t>
  </si>
  <si>
    <t>596211210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</si>
  <si>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</t>
  </si>
  <si>
    <t>845095646</t>
  </si>
  <si>
    <t>39"viz. D.01.11</t>
  </si>
  <si>
    <t>91</t>
  </si>
  <si>
    <t>592451090</t>
  </si>
  <si>
    <t>Dlaždice betonové dlažba zámková (ČSN EN 1338) dlažba skladebná, s fazetou 1 m2=50 kusů 20 x 10 x 8 přírodní</t>
  </si>
  <si>
    <t>-1230391867</t>
  </si>
  <si>
    <t>39*1,1 'Přepočtené koeficientem množství</t>
  </si>
  <si>
    <t>92</t>
  </si>
  <si>
    <t>599141111</t>
  </si>
  <si>
    <t>Vyplnění spár mezi silničními dílci jakékoliv tloušťky živičnou zálivkou</t>
  </si>
  <si>
    <t>365816332</t>
  </si>
  <si>
    <t>3,3"viz. D.01.11</t>
  </si>
  <si>
    <t>Úpravy povrchů, podlahy a osazování výplní</t>
  </si>
  <si>
    <t>93</t>
  </si>
  <si>
    <t>611131101</t>
  </si>
  <si>
    <t>Podkladní a spojovací vrstva vnitřních omítaných ploch cementový postřik nanášený ručně celoplošně stropů</t>
  </si>
  <si>
    <t>-1808452100</t>
  </si>
  <si>
    <t>16,12+47,67+9,51+9,57"1.NP</t>
  </si>
  <si>
    <t>3,04+1,55*2+7,63"2.NP</t>
  </si>
  <si>
    <t>94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</si>
  <si>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</si>
  <si>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</si>
  <si>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-1981747308</t>
  </si>
  <si>
    <t>95</t>
  </si>
  <si>
    <t>612131101</t>
  </si>
  <si>
    <t>Podkladní a spojovací vrstva vnitřních omítaných ploch cementový postřik nanášený ručně celoplošně stěn</t>
  </si>
  <si>
    <t>-906661028</t>
  </si>
  <si>
    <t>(2+1,78)*2*1,3"výtahová šachta</t>
  </si>
  <si>
    <t>3,86*2,4"1.PP</t>
  </si>
  <si>
    <t>(16,06+32,86+12,38+13,47)*0,5"oprava 1.NP</t>
  </si>
  <si>
    <t>8,9*2,1"m.č. 2.03</t>
  </si>
  <si>
    <t>(0,6+0,3)*2,1+1,75*0,35+0,1*3,25*2+0,3*1,15+0,94*0,4*2+0,04*2,1*2+0,17*2,45+0,18*2,45+0,25*2,45"opravy dozdívek 2.NP</t>
  </si>
  <si>
    <t>(13,56+9,32)*3,5+(8,45+5,18+5,18+11,24)*1,03"2.NP</t>
  </si>
  <si>
    <t>96</t>
  </si>
  <si>
    <t>612321141</t>
  </si>
  <si>
    <t>Omítka vápenocementová vnitřních ploch nanášená ručně dvouvrstvá, tloušťky jádrové omítky do 10 mm a tloušťky štuku do 3 mm štuková svislých konstrukcí stěn</t>
  </si>
  <si>
    <t>-1089088548</t>
  </si>
  <si>
    <t>97</t>
  </si>
  <si>
    <t>612325412</t>
  </si>
  <si>
    <t>Oprava vápenocementové nebo vápenné omítky vnitřních ploch hladké, tloušťky do 20 mm stěn, v rozsahu opravované plochy přes 10 do 30%</t>
  </si>
  <si>
    <t>331771937</t>
  </si>
  <si>
    <t>(16,06+32,86+12,38+13,47+11,2)*2,94"1.NP</t>
  </si>
  <si>
    <t>(16,54+14,94)*3,15/2+(8,45+5,18+5,18+11,24)*2,5"2.NP</t>
  </si>
  <si>
    <t>98</t>
  </si>
  <si>
    <t>612325422</t>
  </si>
  <si>
    <t>Oprava vápenocementové nebo vápenné omítky vnitřních ploch štukové dvouvrstvé, tloušťky do 20 mm stěn, v rozsahu opravované plochy přes 10 do 30%</t>
  </si>
  <si>
    <t>923922342</t>
  </si>
  <si>
    <t>99</t>
  </si>
  <si>
    <t>619991011</t>
  </si>
  <si>
    <t>Zakrytí vnitřních ploch před znečištěním včetně pozdějšího odkrytí konstrukcí a prvků obalením fólií a přelepením páskou</t>
  </si>
  <si>
    <t>1784324106</t>
  </si>
  <si>
    <t>2,5*2,44*8*2+1,15*2,1*2+1,65*1,15*2+0,54*0,9*2*2</t>
  </si>
  <si>
    <t>619991021</t>
  </si>
  <si>
    <t>Zakrytí vnitřních ploch před znečištěním včetně pozdějšího odkrytí rámů oken a dveří, keramických soklů oblepením malířskou páskou</t>
  </si>
  <si>
    <t>1078688243</t>
  </si>
  <si>
    <t>(2,5+2,44)*2*8*2+(1,15+2,1)*2*2+(0,54+0,9)*2*2*2+(1,65+1,15)*2*2</t>
  </si>
  <si>
    <t>101</t>
  </si>
  <si>
    <t>621131101</t>
  </si>
  <si>
    <t>Podkladní a spojovací vrstva vnějších omítaných ploch cementový postřik nanášený ručně celoplošně podhledů</t>
  </si>
  <si>
    <t>772493596</t>
  </si>
  <si>
    <t>6,5*5,42</t>
  </si>
  <si>
    <t>102</t>
  </si>
  <si>
    <t>621221031</t>
  </si>
  <si>
    <t>Montáž kontaktního zateplení z desek z minerální vlny s podélnou orientací vláken na vnější podhledy, tloušťky desek přes 120 do 160 mm</t>
  </si>
  <si>
    <t>-1170535480</t>
  </si>
  <si>
    <t>47,6*1,2"atika viz. D.01.12,14,15</t>
  </si>
  <si>
    <t>103</t>
  </si>
  <si>
    <t>631515380</t>
  </si>
  <si>
    <t>Vlákno minerální a výrobky z něj (desky, skruže, pásy, rohože, vložkové pytle apod.) desky z orientovaných vláken - izolace stěn deska TF PROFI, s podélnou orientací vláken pro zateplovací systémy 500 x 1000 mm, la = 0,039 W/mK tl. 160 mm</t>
  </si>
  <si>
    <t>1532609732</t>
  </si>
  <si>
    <t>57,12*1,02 'Přepočtené koeficientem množství</t>
  </si>
  <si>
    <t>104</t>
  </si>
  <si>
    <t>622131101</t>
  </si>
  <si>
    <t>Podkladní a spojovací vrstva vnějších omítaných ploch cementový postřik nanášený ručně celoplošně stěn</t>
  </si>
  <si>
    <t>216853171</t>
  </si>
  <si>
    <t>Fasáda2NP</t>
  </si>
  <si>
    <t>18+41+55+3"doplnění fasády nástavby</t>
  </si>
  <si>
    <t>105</t>
  </si>
  <si>
    <t>622135002</t>
  </si>
  <si>
    <t>Vyrovnání podkladu vnějších stěn maltou cementovou tl do 10 mm</t>
  </si>
  <si>
    <t>-1563608031</t>
  </si>
  <si>
    <t>106</t>
  </si>
  <si>
    <t>622142001</t>
  </si>
  <si>
    <t>Potažení vnějších ploch pletivem v ploše nebo pruzích, na plném podkladu sklovláknitým vtlačením do tmelu stěn</t>
  </si>
  <si>
    <t>737474357</t>
  </si>
  <si>
    <t>107</t>
  </si>
  <si>
    <t>622143003</t>
  </si>
  <si>
    <t>Montáž omítkových profilů plastových nebo pozinkovaných, upevněných vtlačením do podkladní vrstvy nebo přibitím rohových s tkaninou</t>
  </si>
  <si>
    <t>328527805</t>
  </si>
  <si>
    <t>128,780+33,07</t>
  </si>
  <si>
    <t>108</t>
  </si>
  <si>
    <t>590514840</t>
  </si>
  <si>
    <t xml:space="preserve">Kontaktní zateplovací systémy příslušenství kontaktních zateplovacích systémů lišta rohová s tkaninou - rohovník  2,5m PVC 10/10 cm</t>
  </si>
  <si>
    <t>-510531930</t>
  </si>
  <si>
    <t>161,85*1,05 'Přepočtené koeficientem množství</t>
  </si>
  <si>
    <t>109</t>
  </si>
  <si>
    <t>590515100</t>
  </si>
  <si>
    <t>Kontaktní zateplovací systémy příslušenství kontaktních zateplovacích systémů profil okenní s nepřiznanou okapnicí - LTU plast 2,0 m</t>
  </si>
  <si>
    <t>-952537150</t>
  </si>
  <si>
    <t>34*1,05 'Přepočtené koeficientem množství</t>
  </si>
  <si>
    <t>110</t>
  </si>
  <si>
    <t>622143004</t>
  </si>
  <si>
    <t>Montáž omítkových profilů plastových nebo pozinkovaných, upevněných vtlačením do podkladní vrstvy nebo přibitím začišťovacích samolepících (APU lišty)</t>
  </si>
  <si>
    <t>-2017943350</t>
  </si>
  <si>
    <t>(5,35+7,38*8)*2"2.NP</t>
  </si>
  <si>
    <t>111</t>
  </si>
  <si>
    <t>590514750</t>
  </si>
  <si>
    <t xml:space="preserve">Kontaktní zateplovací systémy příslušenství kontaktních zateplovacích systémů profil okenní začišťovací s tkaninou  6 mm/2,4 m</t>
  </si>
  <si>
    <t>1304177342</t>
  </si>
  <si>
    <t>128,78*1,05 'Přepočtené koeficientem množství</t>
  </si>
  <si>
    <t>112</t>
  </si>
  <si>
    <t>622321121</t>
  </si>
  <si>
    <t>Omítka vápenocementová vnějších ploch nanášená ručně jednovrstvá, tloušťky do 15 mm hladká stěn</t>
  </si>
  <si>
    <t>-304410864</t>
  </si>
  <si>
    <t>113</t>
  </si>
  <si>
    <t>622322191</t>
  </si>
  <si>
    <t>Omítka vápenocementová lehčená vnějších ploch nanášená ručně Příplatek k cenám za každých dalších i započatých 5 mm tloušťky omítky přes 15 mm stěn</t>
  </si>
  <si>
    <t>-1380250292</t>
  </si>
  <si>
    <t>117*2</t>
  </si>
  <si>
    <t>114</t>
  </si>
  <si>
    <t>622332111</t>
  </si>
  <si>
    <t>Omítka cementová škrábaná (břízolitová) vnějších ploch nanášená ručně na omítnutý podklad stěn</t>
  </si>
  <si>
    <t>-243157182</t>
  </si>
  <si>
    <t>115</t>
  </si>
  <si>
    <t>622821012</t>
  </si>
  <si>
    <t>Sanační omítka vnějších ploch stěn pro vlhké a zasolené zdivo, prováděná ve dvou vrstvách, tl. jádrové omítky do 30 mm ručně štuková</t>
  </si>
  <si>
    <t>-1657263216</t>
  </si>
  <si>
    <t>7,33+11,52*2,4"soklová část fasády</t>
  </si>
  <si>
    <t>116</t>
  </si>
  <si>
    <t>622821031</t>
  </si>
  <si>
    <t>Sanační omítka vnějších ploch stěn vyrovnávací vrstva, prováděná v tl. do 20 mm ručně</t>
  </si>
  <si>
    <t>1161114586</t>
  </si>
  <si>
    <t>117</t>
  </si>
  <si>
    <t>622821051</t>
  </si>
  <si>
    <t>Sanační omítka vnějších ploch Příplatek k cenám: za každých dalších 10 mm omítky prováděné ve více vrstvách -1001 a -1002</t>
  </si>
  <si>
    <t>692266650</t>
  </si>
  <si>
    <t>118</t>
  </si>
  <si>
    <t>631311214</t>
  </si>
  <si>
    <t>Mazanina z betonu prostého se zvýšenými nároky na prostředí tl. přes 50 do 80 mm tř. C 25/30</t>
  </si>
  <si>
    <t>1262700783</t>
  </si>
  <si>
    <t>2,5*3,86*0,05"podlaha strojovny výtahu</t>
  </si>
  <si>
    <t>2,95*1,65*0,1"m.č. 2.05</t>
  </si>
  <si>
    <t>(30,05+38,6+13,33)*0,07*1,1"m.č. 2.17-19</t>
  </si>
  <si>
    <t>119</t>
  </si>
  <si>
    <t>631311224</t>
  </si>
  <si>
    <t>Mazanina z betonu prostého se zvýšenými nároky na prostředí tl. přes 80 do 120 mm tř. C 25/30</t>
  </si>
  <si>
    <t>120893781</t>
  </si>
  <si>
    <t>2,05*0,1+(0,75*0,63+0,5*0,63+0,5*0,7)*0,1"opravy podlahy 2.NP</t>
  </si>
  <si>
    <t>3,49*0,1"opravy podlahy 2.NP</t>
  </si>
  <si>
    <t>120</t>
  </si>
  <si>
    <t>631319011</t>
  </si>
  <si>
    <t>Příplatek k cenám mazanin za úpravu povrchu mazaniny přehlazením, mazanina tl. přes 50 do 80 mm</t>
  </si>
  <si>
    <t>-144140042</t>
  </si>
  <si>
    <t>121</t>
  </si>
  <si>
    <t>631319196</t>
  </si>
  <si>
    <t>Příplatek k cenám mazanin za malou plochu do 5 m2 jednotlivě mazanina tl. přes 80 do 120 mm</t>
  </si>
  <si>
    <t>1885681904</t>
  </si>
  <si>
    <t>3,49+0,483</t>
  </si>
  <si>
    <t>122</t>
  </si>
  <si>
    <t>631362021</t>
  </si>
  <si>
    <t>Výztuž mazanin ze svařovaných sítí z drátů typu KARI</t>
  </si>
  <si>
    <t>725610710</t>
  </si>
  <si>
    <t>123</t>
  </si>
  <si>
    <t>632481213</t>
  </si>
  <si>
    <t>Separační vrstva k oddělení podlahových vrstev z polyetylénové fólie</t>
  </si>
  <si>
    <t>-1503061338</t>
  </si>
  <si>
    <t>30,05+38,6+13,33"viz. D.01.12</t>
  </si>
  <si>
    <t>124</t>
  </si>
  <si>
    <t>634113113</t>
  </si>
  <si>
    <t>Výplň dilatačních spár mazanin plastovým profilem výšky 40 mm</t>
  </si>
  <si>
    <t>-1310800484</t>
  </si>
  <si>
    <t>4,97+3,92</t>
  </si>
  <si>
    <t>Trubní vedení</t>
  </si>
  <si>
    <t>125</t>
  </si>
  <si>
    <t>871350320</t>
  </si>
  <si>
    <t>Montáž kanalizačního potrubí z plastů z polypropylenu PP hladkého plnostěnného SN 12 DN 200</t>
  </si>
  <si>
    <t>-1477757280</t>
  </si>
  <si>
    <t xml:space="preserve">10"úprava a oprava kanalizace </t>
  </si>
  <si>
    <t>126</t>
  </si>
  <si>
    <t>286113190</t>
  </si>
  <si>
    <t>trubka kanalizace plastová KGEM-200x3000 mm SN4</t>
  </si>
  <si>
    <t>-82059874</t>
  </si>
  <si>
    <t>127</t>
  </si>
  <si>
    <t>286113210</t>
  </si>
  <si>
    <t>trubka kanalizace plastová KGEM-250x1000 mm SN4</t>
  </si>
  <si>
    <t>984929250</t>
  </si>
  <si>
    <t>128</t>
  </si>
  <si>
    <t>871360310</t>
  </si>
  <si>
    <t>Montáž kanalizačního potrubí z plastů z polypropylenu PP hladkého plnostěnného SN 10 DN 250</t>
  </si>
  <si>
    <t>1510040850</t>
  </si>
  <si>
    <t>10"chráničky pro prostupy</t>
  </si>
  <si>
    <t>129</t>
  </si>
  <si>
    <t>286171040</t>
  </si>
  <si>
    <t>trubka kanalizační SN 10, dl. 1m, DN 250</t>
  </si>
  <si>
    <t>-637930489</t>
  </si>
  <si>
    <t>130</t>
  </si>
  <si>
    <t>871375221</t>
  </si>
  <si>
    <t>Kanalizační potrubí z tvrdého PVC systém KG v otevřeném výkopu ve sklonu do 20 %, tuhost třídy SN 8 DN 300</t>
  </si>
  <si>
    <t>705396000</t>
  </si>
  <si>
    <t>3"rozvod hydrauliky viz. D.01.10</t>
  </si>
  <si>
    <t>131</t>
  </si>
  <si>
    <t>899231111</t>
  </si>
  <si>
    <t>Výšková úprava uličního vstupu nebo vpusti do 200 mm zvýšením mříže</t>
  </si>
  <si>
    <t>-172166336</t>
  </si>
  <si>
    <t>Ostatní konstrukce a práce, bourání</t>
  </si>
  <si>
    <t>132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</si>
  <si>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</si>
  <si>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</si>
  <si>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-613833989</t>
  </si>
  <si>
    <t>11,3"viz. D.01.11</t>
  </si>
  <si>
    <t>133</t>
  </si>
  <si>
    <t>592174100</t>
  </si>
  <si>
    <t xml:space="preserve">Obrubníky betonové a železobetonové chodníkové 100/10/25 II </t>
  </si>
  <si>
    <t>436809039</t>
  </si>
  <si>
    <t>134</t>
  </si>
  <si>
    <t>919735112</t>
  </si>
  <si>
    <t>Řezání stávajícího živičného krytu nebo podkladu hloubky přes 50 do 100 mm</t>
  </si>
  <si>
    <t>-724782999</t>
  </si>
  <si>
    <t>3,3"viz. D.01.02</t>
  </si>
  <si>
    <t>135</t>
  </si>
  <si>
    <t>919735126</t>
  </si>
  <si>
    <t>Řezání stávajícího betonového krytu nebo podkladu hloubky přes 250 do 300 mm</t>
  </si>
  <si>
    <t>1864845612</t>
  </si>
  <si>
    <t>1,5*2+1,85*2+0,8*2"viz. D.01.03,04,05</t>
  </si>
  <si>
    <t>136</t>
  </si>
  <si>
    <t>935114121</t>
  </si>
  <si>
    <t>Štěrbinový odvodňovací betonový žlab se základem z betonu prostého a s obetonováním rozměru 450x500 mm bez obrubníku bez vnitřního spádu</t>
  </si>
  <si>
    <t>54215771</t>
  </si>
  <si>
    <t>4"viz. D.01.11</t>
  </si>
  <si>
    <t>137</t>
  </si>
  <si>
    <t>939326112</t>
  </si>
  <si>
    <t>Kanalizační vpusť železobetonová v odvodňovacích žlabech zpevněných letištních ploch do hloubky 1,5 m, s potěrem dna cementovou maltou, z betonu prostého tř. C 16/20 pro 6 mříží</t>
  </si>
  <si>
    <t>1529789088</t>
  </si>
  <si>
    <t>1"napojení žlabu přes skrytou šachtu viz. D.01.11</t>
  </si>
  <si>
    <t>138</t>
  </si>
  <si>
    <t>941221111</t>
  </si>
  <si>
    <t>Montáž lešení řadového rámového těžkého pracovního s podlahami s provozním zatížením tř. 4 do 300 kg/m2 šířky tř. SW09 přes 0,9 do 1,2 m, výšky do 10 m</t>
  </si>
  <si>
    <t>1718145532</t>
  </si>
  <si>
    <t>(5,42+23,9+10,22+4,37+1,2*3)*10"viz. D.01.12,14,15</t>
  </si>
  <si>
    <t>139</t>
  </si>
  <si>
    <t>941221211</t>
  </si>
  <si>
    <t>Montáž lešení řadového rámového těžkého pracovního s podlahami s provozním zatížením tř. 4 do 300 kg/m2 Příplatek za první a každý další den použití lešení k ceně -1111 nebo -1112</t>
  </si>
  <si>
    <t>-1353990617</t>
  </si>
  <si>
    <t>475,1*60</t>
  </si>
  <si>
    <t>140</t>
  </si>
  <si>
    <t>941221811</t>
  </si>
  <si>
    <t>Demontáž lešení řadového rámového těžkého pracovního s provozním zatížením tř. 4 do 300 kg/m2 šířky tř. SW09 přes 0,9 do 1,2 m, výšky do 10 m</t>
  </si>
  <si>
    <t>-1903981403</t>
  </si>
  <si>
    <t>141</t>
  </si>
  <si>
    <t>943121111</t>
  </si>
  <si>
    <t>Montáž lešení prostorového trubkového těžkého pracovního nebo podpěrného bez podlah s provozním zatížením tř. 4 od 200 do 300 kg/m2, výšky do 20 m</t>
  </si>
  <si>
    <t>-1689692902</t>
  </si>
  <si>
    <t>6,5*5,45*8"vnitřní prostor OK přístavby</t>
  </si>
  <si>
    <t>142</t>
  </si>
  <si>
    <t>943121211</t>
  </si>
  <si>
    <t>Montáž lešení prostorového trubkového těžkého pracovního nebo podpěrného bez podlah Příplatek za první a každý další den použití lešení k ceně -1111</t>
  </si>
  <si>
    <t>1162651011</t>
  </si>
  <si>
    <t>283,4*90</t>
  </si>
  <si>
    <t>143</t>
  </si>
  <si>
    <t>943121811</t>
  </si>
  <si>
    <t>Demontáž lešení prostorového trubkového těžkého bez podlah zatížení tř. 4 do 300 kg/m2 v do 20 m</t>
  </si>
  <si>
    <t>-1569482215</t>
  </si>
  <si>
    <t>144</t>
  </si>
  <si>
    <t>944511111</t>
  </si>
  <si>
    <t>Montáž ochranné sítě zavěšené na konstrukci lešení z textilie z umělých vláken</t>
  </si>
  <si>
    <t>676215549</t>
  </si>
  <si>
    <t>145</t>
  </si>
  <si>
    <t>944511211</t>
  </si>
  <si>
    <t>Montáž ochranné sítě Příplatek za první a každý další den použití sítě k ceně -1111</t>
  </si>
  <si>
    <t>692914328</t>
  </si>
  <si>
    <t>146</t>
  </si>
  <si>
    <t>944511811</t>
  </si>
  <si>
    <t>Demontáž ochranné sítě zavěšené na konstrukci lešení z textilie z umělých vláken</t>
  </si>
  <si>
    <t>2000172420</t>
  </si>
  <si>
    <t>147</t>
  </si>
  <si>
    <t>949101112</t>
  </si>
  <si>
    <t>Lešení pomocné pracovní pro objekty pozemních staveb pro zatížení do 150 kg/m2, o výšce lešeňové podlahy přes 1,9 do 3,5 m</t>
  </si>
  <si>
    <t>1643984274</t>
  </si>
  <si>
    <t>16,09+7,33"1.PP</t>
  </si>
  <si>
    <t>16,12+47,67+9,51+9,57+6,44"1.NP</t>
  </si>
  <si>
    <t>30,05+38,6+13,33+31,25+3,37+3,04+1,55+1,55+7,63"2.NP</t>
  </si>
  <si>
    <t>148</t>
  </si>
  <si>
    <t>949211111</t>
  </si>
  <si>
    <t>Montáž lešeňové podlahy pro trubková lešení z fošen, prken nebo dřevěných sbíjených lešeňových dílců s příčníky nebo podélníky, ve výšce do 10 m</t>
  </si>
  <si>
    <t>1857176212</t>
  </si>
  <si>
    <t>6,5*5,42*4</t>
  </si>
  <si>
    <t>149</t>
  </si>
  <si>
    <t>949211211</t>
  </si>
  <si>
    <t>Montáž lešeňové podlahy pro trubková lešení Příplatek za první a každý další den použití lešení k ceně -1111 nebo -1112</t>
  </si>
  <si>
    <t>-652281284</t>
  </si>
  <si>
    <t>140,92*90</t>
  </si>
  <si>
    <t>150</t>
  </si>
  <si>
    <t>949211811</t>
  </si>
  <si>
    <t>Demontáž lešeňové podlahy pro trubková lešení z fošen, prken nebo dřevěných sbíjených lešeňových dílců s příčníky nebo podélníky, ve výšce do 10 m</t>
  </si>
  <si>
    <t>2097820477</t>
  </si>
  <si>
    <t>151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</si>
  <si>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</si>
  <si>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</si>
  <si>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35427541</t>
  </si>
  <si>
    <t>16,09+7,33+19,18+3,49"1.PP</t>
  </si>
  <si>
    <t>34,75+11,88+12,88+16,12+47,67+9,51+9,57+6,44+1,23+4,14"1.NP</t>
  </si>
  <si>
    <t>41,67+4,62+13,09+15,16+3,04+1,55+1,55+7,63+30,05+38,6+13,33+31,25+3,37"2.NP</t>
  </si>
  <si>
    <t>152</t>
  </si>
  <si>
    <t>953961114R01</t>
  </si>
  <si>
    <t>Kotvy chemické s vyvrtáním otvoru do betonu, železobetonu nebo tvrdého kamene tmel, velikost M 16, hloubka 220 mm</t>
  </si>
  <si>
    <t>-1871818184</t>
  </si>
  <si>
    <t>13*4+22"kotvení OK přístavby do zdiva viz. D.02.04</t>
  </si>
  <si>
    <t>153</t>
  </si>
  <si>
    <t>961044111</t>
  </si>
  <si>
    <t>Bourání základů z betonu prostého</t>
  </si>
  <si>
    <t>1555711160</t>
  </si>
  <si>
    <t>(2,3+1,7*2)*0,3*1,85+(4,7+1,84)*0,8*0,3+1,84*0,6*0,8"základy</t>
  </si>
  <si>
    <t>5,6*1,84*0,1"deska</t>
  </si>
  <si>
    <t>154</t>
  </si>
  <si>
    <t>962031132</t>
  </si>
  <si>
    <t>Bourání příček z cihel, tvárnic nebo příčkovek z cihel pálených, plných nebo dutých na maltu vápennou nebo vápenocementovou, tl. do 100 mm</t>
  </si>
  <si>
    <t>-103152398</t>
  </si>
  <si>
    <t>2,05*3,37"1.PP</t>
  </si>
  <si>
    <t>(0,9*2+0,8)*2,1"2.NP</t>
  </si>
  <si>
    <t>155</t>
  </si>
  <si>
    <t>962031133</t>
  </si>
  <si>
    <t>Bourání příček z cihel, tvárnic nebo příčkovek z cihel pálených, plných nebo dutých na maltu vápennou nebo vápenocementovou, tl. do 150 mm</t>
  </si>
  <si>
    <t>-1492250732</t>
  </si>
  <si>
    <t>156</t>
  </si>
  <si>
    <t>962032231</t>
  </si>
  <si>
    <t>Bourání zdiva nadzákladového z cihel nebo tvárnic z cihel pálených nebo vápenopískových, na maltu vápennou nebo vápenocementovou, objemu přes 1 m3</t>
  </si>
  <si>
    <t>1838745748</t>
  </si>
  <si>
    <t>(4,92*3,1-3,67*2)*0,63</t>
  </si>
  <si>
    <t>(5,6*3,9/2+1,9*3,9)*0,3</t>
  </si>
  <si>
    <t>Mezisoučet 1.NP</t>
  </si>
  <si>
    <t>0,9*2,05*0,3+1,5*0,2*0,3+2,2*0,2*0,5+1,5*0,2*0,5*4+1,07*0,9*0,41+1,08*0,9*0,41+1,15*0,9*0,41</t>
  </si>
  <si>
    <t>Mezisoučet 2.NP</t>
  </si>
  <si>
    <t>(6,1+5,04+9,19+5,6+5,42*2+3,84)*0,5*0,1"odstranění části zdiva u pozednice</t>
  </si>
  <si>
    <t>Mezisoučet půda</t>
  </si>
  <si>
    <t>157</t>
  </si>
  <si>
    <t>963023712</t>
  </si>
  <si>
    <t>Vybourání schodišťových stupňů oblých, rovných nebo kosých ze zdi cihelné oboustranně</t>
  </si>
  <si>
    <t>-1401376265</t>
  </si>
  <si>
    <t>1,8*20"viz. D.01.03</t>
  </si>
  <si>
    <t>158</t>
  </si>
  <si>
    <t>963051113</t>
  </si>
  <si>
    <t>Bourání železobetonových stropů deskových, tl. přes 80 mm</t>
  </si>
  <si>
    <t>-104205630</t>
  </si>
  <si>
    <t>4,1*0,16*0,22+4,1*0,34*0,22"ŽB stropní trámy, věnce</t>
  </si>
  <si>
    <t>(4,37*10,22+9,19*5,42)*0,22"ŽB stropní deska na dřev. trámovím stropu</t>
  </si>
  <si>
    <t>103,2*0,16"spádovaný potěr terasy</t>
  </si>
  <si>
    <t>(9,19*5,42+4,67*10,82+0,3*0,3)*0,25"nosná konstrukce terasy</t>
  </si>
  <si>
    <t>159</t>
  </si>
  <si>
    <t>963053935</t>
  </si>
  <si>
    <t>Bourání železobetonových monolitických schodišťových ramen zazděných oboustranně</t>
  </si>
  <si>
    <t>2125549836</t>
  </si>
  <si>
    <t>1,84*(5,6+2,55)"viz. D.01.03, 07</t>
  </si>
  <si>
    <t>160</t>
  </si>
  <si>
    <t>965031131</t>
  </si>
  <si>
    <t>Bourání podlah z cihel bez podkladního lože, s jakoukoliv výplní spár kladených naplocho, plochy přes 1 m2</t>
  </si>
  <si>
    <t>-1997549317</t>
  </si>
  <si>
    <t>2,5*3,86"1.PP</t>
  </si>
  <si>
    <t>4,97*2,85"2.NP</t>
  </si>
  <si>
    <t>161</t>
  </si>
  <si>
    <t>965081611</t>
  </si>
  <si>
    <t>Odsekání soklíků včetně otlučení podkladní omítky až na zdivo rovných</t>
  </si>
  <si>
    <t>475585693</t>
  </si>
  <si>
    <t>5,1+9,19+5,42+0,3"Terasa</t>
  </si>
  <si>
    <t>162</t>
  </si>
  <si>
    <t>965082923</t>
  </si>
  <si>
    <t>Odstranění násypu pod podlahami nebo ochranného násypu na střechách tl. do 100 mm, plochy přes 2 m2</t>
  </si>
  <si>
    <t>-101535807</t>
  </si>
  <si>
    <t>13,09"m.č. 2.11</t>
  </si>
  <si>
    <t>163</t>
  </si>
  <si>
    <t>965082941</t>
  </si>
  <si>
    <t>Odstranění násypu pod podlahami nebo ochranného násypu na střechách tl. přes 200 mm jakékoliv plochy</t>
  </si>
  <si>
    <t>518380481</t>
  </si>
  <si>
    <t>(10,22*4,37+9,19*5,42)*0,22"1.NP</t>
  </si>
  <si>
    <t>4,97*2,85*0,3"2.NP</t>
  </si>
  <si>
    <t>164</t>
  </si>
  <si>
    <t>966031313</t>
  </si>
  <si>
    <t>Vybourání částí říms z cihel vyložených do 250 mm tl. do 300 mm</t>
  </si>
  <si>
    <t>1087365893</t>
  </si>
  <si>
    <t>165</t>
  </si>
  <si>
    <t>968062375</t>
  </si>
  <si>
    <t>Vybourání dřevěných rámů oken s křídly, dveřních zárubní, vrat, stěn, ostění nebo obkladů rámů oken s křídly zdvojených, plochy do 2 m2</t>
  </si>
  <si>
    <t>1437278204</t>
  </si>
  <si>
    <t>1,07*1,63+1,08*1,63+1,15*1,63"viz. D.01.02,03,04</t>
  </si>
  <si>
    <t>166</t>
  </si>
  <si>
    <t>968062455</t>
  </si>
  <si>
    <t>Vybourání dřevěných rámů oken s křídly, dveřních zárubní, vrat, stěn, ostění nebo obkladů dveřních zárubní, plochy do 2 m2</t>
  </si>
  <si>
    <t>1145127753</t>
  </si>
  <si>
    <t>0,9*2*3"viz. D.01.02,03,04</t>
  </si>
  <si>
    <t>167</t>
  </si>
  <si>
    <t>968062456</t>
  </si>
  <si>
    <t>Vybourání dřevěných rámů oken s křídly, dveřních zárubní, vrat, stěn, ostění nebo obkladů dveřních zárubní, plochy přes 2 m2</t>
  </si>
  <si>
    <t>735744406</t>
  </si>
  <si>
    <t>0,94*2,35+1,75*2,75+1,6*2,1"viz. D.01.02,03,04</t>
  </si>
  <si>
    <t>168</t>
  </si>
  <si>
    <t>973031325</t>
  </si>
  <si>
    <t>Vysekání výklenků nebo kapes ve zdivu z cihel na maltu vápennou nebo vápenocementovou kapes, plochy do 0,10 m2, hl. do 300 mm</t>
  </si>
  <si>
    <t>-1733350539</t>
  </si>
  <si>
    <t>169</t>
  </si>
  <si>
    <t>975022351R01</t>
  </si>
  <si>
    <t>Podchycení nadzákladového zdiva dřevěnou výztuhou v. podchycení do 3 m, při tl. zdiva přes 450 do 600 mm a délce podchycení přes 3 do 5 m</t>
  </si>
  <si>
    <t>1930490727</t>
  </si>
  <si>
    <t>170</t>
  </si>
  <si>
    <t>975043121</t>
  </si>
  <si>
    <t>Jednořadové podchycení stropů pro osazení nosníků dřevěnou výztuhou v. podchycení do 3,5 m, a při zatížení hmotností přes 750 do 1000 kg/m</t>
  </si>
  <si>
    <t>79642284</t>
  </si>
  <si>
    <t>2,5*6+3"2.NP</t>
  </si>
  <si>
    <t>171</t>
  </si>
  <si>
    <t>977151129</t>
  </si>
  <si>
    <t>Jádrové vrty diamantovými korunkami do stavebních materiálů (železobetonu, betonu, cihel, obkladů, dlažeb, kamene) průměru přes 300 do 350 mm</t>
  </si>
  <si>
    <t>-1843389462</t>
  </si>
  <si>
    <t>172</t>
  </si>
  <si>
    <t>977311112</t>
  </si>
  <si>
    <t>Řezání stávajících betonových mazanin bez vyztužení hloubky přes 50 do 100 mm</t>
  </si>
  <si>
    <t>614961166</t>
  </si>
  <si>
    <t>173</t>
  </si>
  <si>
    <t>978023411</t>
  </si>
  <si>
    <t>Vyškrabání cementové malty ze spár zdiva cihelného mimo komínového</t>
  </si>
  <si>
    <t>1628716013</t>
  </si>
  <si>
    <t>Sanacestěn1PP</t>
  </si>
  <si>
    <t>11,52*2,4+7,33"viz. D.01.02</t>
  </si>
  <si>
    <t>174</t>
  </si>
  <si>
    <t>978059541</t>
  </si>
  <si>
    <t>Odsekání obkladů stěn včetně otlučení podkladní omítky až na zdivo z obkládaček vnitřních, z jakýchkoliv materiálů, plochy přes 1 m2</t>
  </si>
  <si>
    <t>572797418</t>
  </si>
  <si>
    <t>(2,95+1,65)*2*2,1"viz. D.01.04</t>
  </si>
  <si>
    <t>175</t>
  </si>
  <si>
    <t>985111111</t>
  </si>
  <si>
    <t>Otlučení nebo odsekání vrstev omítek stěn</t>
  </si>
  <si>
    <t>-2004369465</t>
  </si>
  <si>
    <t>(16,06+32,86+12,38+13,47+11,2)*2,94*0,2"20% zvětralé omítky 1.NP</t>
  </si>
  <si>
    <t>(8,15+5,42+17,4+10,22+4,37)*(6,84+0,77)"fasádní břizolitová omítka</t>
  </si>
  <si>
    <t>(16,54+14,94)*3,15/2+(8,45+5,18+5,18+11,24)*2,5*0,1"10% zvětralé omítky v 2.NP</t>
  </si>
  <si>
    <t>176</t>
  </si>
  <si>
    <t>985221101</t>
  </si>
  <si>
    <t>Doplnění zdiva ručně do aktivované malty cihlami</t>
  </si>
  <si>
    <t>-1102337568</t>
  </si>
  <si>
    <t>0,2*0,3*0,3*(30+14)"dozdění nového stropu 1.NP</t>
  </si>
  <si>
    <t>0,6*0,5*2,1+1,75*0,35*0,5+(0,04+0,17+0,18+0,25)*0,5*2,05+(1,15+1,08+1,07+0,94)*0,4*0,5+0,1*0,1*3,5"dozdívky otvorů 2.NP</t>
  </si>
  <si>
    <t>(2,85+2,18+1,55)*0,15*1,05"doplnění příček v 2.NP</t>
  </si>
  <si>
    <t>177</t>
  </si>
  <si>
    <t>596100120</t>
  </si>
  <si>
    <t>cihla pálená plná CP 29x14x6,5 cm P20</t>
  </si>
  <si>
    <t>tis kus</t>
  </si>
  <si>
    <t>-712617278</t>
  </si>
  <si>
    <t>4,303*333/1000</t>
  </si>
  <si>
    <t>997</t>
  </si>
  <si>
    <t>Přesun sutě</t>
  </si>
  <si>
    <t>178</t>
  </si>
  <si>
    <t>997013211</t>
  </si>
  <si>
    <t>Vnitrostaveništní doprava suti a vybouraných hmot pro budovy v do 6 m ručně</t>
  </si>
  <si>
    <t>-361602824</t>
  </si>
  <si>
    <t>179</t>
  </si>
  <si>
    <t>997013311</t>
  </si>
  <si>
    <t>Shoz suti montáž a demontáž shozu výšky do 10 m</t>
  </si>
  <si>
    <t>586100203</t>
  </si>
  <si>
    <t>180</t>
  </si>
  <si>
    <t>997013321</t>
  </si>
  <si>
    <t>Shoz suti montáž a demontáž shozu výšky Příplatek za první a každý další den použití shozu k ceně -3311</t>
  </si>
  <si>
    <t>1604010648</t>
  </si>
  <si>
    <t>4*30</t>
  </si>
  <si>
    <t>181</t>
  </si>
  <si>
    <t>997013501</t>
  </si>
  <si>
    <t>Odvoz suti a vybouraných hmot na skládku nebo meziskládku se složením, na vzdálenost do 1 km</t>
  </si>
  <si>
    <t>1158947673</t>
  </si>
  <si>
    <t>182</t>
  </si>
  <si>
    <t>997013509</t>
  </si>
  <si>
    <t>Odvoz suti a vybouraných hmot na skládku nebo meziskládku se složením, na vzdálenost Příplatek k ceně za každý další i započatý 1 km přes 1 km</t>
  </si>
  <si>
    <t>-1843946730</t>
  </si>
  <si>
    <t>350,616*25</t>
  </si>
  <si>
    <t>183</t>
  </si>
  <si>
    <t>997013831</t>
  </si>
  <si>
    <t>Poplatek za uložení stavebního odpadu na skládce (skládkovné) směsného</t>
  </si>
  <si>
    <t>483125127</t>
  </si>
  <si>
    <t>998</t>
  </si>
  <si>
    <t>Přesun hmot</t>
  </si>
  <si>
    <t>184</t>
  </si>
  <si>
    <t>998011002</t>
  </si>
  <si>
    <t>Přesun hmot pro budovy zděné v do 12 m</t>
  </si>
  <si>
    <t>-1887426813</t>
  </si>
  <si>
    <t>PSV</t>
  </si>
  <si>
    <t>Práce a dodávky PSV</t>
  </si>
  <si>
    <t>711</t>
  </si>
  <si>
    <t>Izolace proti vodě, vlhkosti a plynům</t>
  </si>
  <si>
    <t>185</t>
  </si>
  <si>
    <t>711111002</t>
  </si>
  <si>
    <t>Provedení izolace proti zemní vlhkosti natěradly a tmely za studena na ploše vodorovné V nátěrem lakem asfaltovým</t>
  </si>
  <si>
    <t>1453302602</t>
  </si>
  <si>
    <t>2,5*3,86"deska strojovny výtahu</t>
  </si>
  <si>
    <t xml:space="preserve">223+36"viz.  specifikace D.01.19</t>
  </si>
  <si>
    <t>186</t>
  </si>
  <si>
    <t>111631510</t>
  </si>
  <si>
    <t>Výrobky asfaltové izolační a zálivkové hmoty asfalty oxidované stavebně-izolační k penetraci suchých a očištěných podkladů pod asfaltové izolační krytiny a izolace ALP/9 bal 9 kg</t>
  </si>
  <si>
    <t>kg</t>
  </si>
  <si>
    <t>-972792276</t>
  </si>
  <si>
    <t>268,65*0,0035</t>
  </si>
  <si>
    <t>187</t>
  </si>
  <si>
    <t>711112002</t>
  </si>
  <si>
    <t>Provedení izolace proti zemní vlhkosti natěradly a tmely za studena na ploše svislé S nátěrem lakem asfaltovým</t>
  </si>
  <si>
    <t>1664812969</t>
  </si>
  <si>
    <t>(2,5+3,86)*0,2"viz. D.01.09,15</t>
  </si>
  <si>
    <t>188</t>
  </si>
  <si>
    <t>-2053036045</t>
  </si>
  <si>
    <t>1,272*0,00045 'Přepočtené koeficientem množství</t>
  </si>
  <si>
    <t>189</t>
  </si>
  <si>
    <t>711131101</t>
  </si>
  <si>
    <t>Provedení izolace proti zemní vlhkosti pásy na sucho AIP nebo tkaniny na ploše vodorovné V</t>
  </si>
  <si>
    <t>2005639835</t>
  </si>
  <si>
    <t>(13,11+10,22+4,73)*0,45"separační pás pod věnce a dřevěné prvky</t>
  </si>
  <si>
    <t>190</t>
  </si>
  <si>
    <t>628331590</t>
  </si>
  <si>
    <t>Pásy asfaltované těžké vložka skleněná tkanina SBS SPECIAL MINERAL 40 role/10m2</t>
  </si>
  <si>
    <t>-76964421</t>
  </si>
  <si>
    <t>12,627*1,15 'Přepočtené koeficientem množství</t>
  </si>
  <si>
    <t>191</t>
  </si>
  <si>
    <t>711141559</t>
  </si>
  <si>
    <t>Provedení izolace proti zemní vlhkosti pásy přitavením NAIP na ploše vodorovné V</t>
  </si>
  <si>
    <t>-409900837</t>
  </si>
  <si>
    <t>2,5*3,86"podlaha strojovny výtahu</t>
  </si>
  <si>
    <t>2,8*2,63"podlaha výtahové šachty</t>
  </si>
  <si>
    <t xml:space="preserve">223+36"plochá střecha viz.  specifikace D.01.19</t>
  </si>
  <si>
    <t>192</t>
  </si>
  <si>
    <t>1885382485</t>
  </si>
  <si>
    <t>276,014*1,15 'Přepočtené koeficientem množství</t>
  </si>
  <si>
    <t>193</t>
  </si>
  <si>
    <t>7114400R01</t>
  </si>
  <si>
    <t>prostup parozábranou pro kanalizaci s integrovanou bitumenovou manžetou DN 100</t>
  </si>
  <si>
    <t>-1699529181</t>
  </si>
  <si>
    <t xml:space="preserve">2"viz.  specifikace D.01.19</t>
  </si>
  <si>
    <t>194</t>
  </si>
  <si>
    <t>7114400R02</t>
  </si>
  <si>
    <t>prostup parozábranou pro kanalizaci s integrovanou bitumenovou manžetou DN 125</t>
  </si>
  <si>
    <t>-1900912448</t>
  </si>
  <si>
    <t>195</t>
  </si>
  <si>
    <t>711142559</t>
  </si>
  <si>
    <t>Provedení izolace proti zemní vlhkosti pásy přitavením NAIP na ploše svislé S</t>
  </si>
  <si>
    <t>1793683724</t>
  </si>
  <si>
    <t>(2,5+3,86)*2*0,2"podlaha strojovny výtahu</t>
  </si>
  <si>
    <t>(2,8+2,63)*2*(1,25+0,33)"stěny výtahové šachty</t>
  </si>
  <si>
    <t>196</t>
  </si>
  <si>
    <t>1641513342</t>
  </si>
  <si>
    <t>11,1751469378159*1,2 'Přepočtené koeficientem množství</t>
  </si>
  <si>
    <t>197</t>
  </si>
  <si>
    <t>711161304</t>
  </si>
  <si>
    <t>Izolace proti zemní vlhkosti nopovými foliemi základů nebo stěn pro běžné podmínky tloušťky 0,4 mm, šířky 2,0 m</t>
  </si>
  <si>
    <t>895291226</t>
  </si>
  <si>
    <t>49,5*1,6*1,2"viz. D.01.09 a 15</t>
  </si>
  <si>
    <t>198</t>
  </si>
  <si>
    <t>711161382</t>
  </si>
  <si>
    <t>Izolace proti zemní vlhkosti nopovými foliemi ukončení izolace lištou provětrávací</t>
  </si>
  <si>
    <t>-1470972657</t>
  </si>
  <si>
    <t>199</t>
  </si>
  <si>
    <t>998711102</t>
  </si>
  <si>
    <t>Přesun hmot pro izolace proti vodě, vlhkosti a plynům stanovený z hmotnosti přesunovaného materiálu vodorovná dopravní vzdálenost do 50 m v objektech výšky přes 6 do 12 m</t>
  </si>
  <si>
    <t>-653467924</t>
  </si>
  <si>
    <t>712</t>
  </si>
  <si>
    <t>Povlakové krytiny</t>
  </si>
  <si>
    <t>200</t>
  </si>
  <si>
    <t>712363413</t>
  </si>
  <si>
    <t>Provedení povlakové krytiny střech plochých do 10 st. s mechanicky kotvenou izolací včetně položení fólie a horkovzdušného svaření tl. tepelné izolace do 100 mm budovy výšky do 18 m, kotvené do trapézového plechu nebo do dřeva roh</t>
  </si>
  <si>
    <t>-2057605237</t>
  </si>
  <si>
    <t>36"viz. Specifikace D.01.19</t>
  </si>
  <si>
    <t>201</t>
  </si>
  <si>
    <t>712363603</t>
  </si>
  <si>
    <t>Provedení povlakové krytiny střech plochých do 10 st. s mechanicky kotvenou izolací včetně položení fólie a horkovzdušného svaření tl. tepelné izolace přes 240 mm budovy výšky do 18 m, kotvené do betonu nebo pórobetonu roh</t>
  </si>
  <si>
    <t>734184448</t>
  </si>
  <si>
    <t>231,6"viz. D.01.19</t>
  </si>
  <si>
    <t>202</t>
  </si>
  <si>
    <t>283220410R01</t>
  </si>
  <si>
    <t>Hydroizolační střešní fólie FPO (TPO) tl. 1,5 mm</t>
  </si>
  <si>
    <t>478113049</t>
  </si>
  <si>
    <t>(231,6+36)*1,1</t>
  </si>
  <si>
    <t>203</t>
  </si>
  <si>
    <t>7128300R01</t>
  </si>
  <si>
    <t>jednostěnné střešní vpusti (střešní vtoky) s integrovanou FPO manžetou DN 125</t>
  </si>
  <si>
    <t>-1947554402</t>
  </si>
  <si>
    <t>2"viz. D.01.13</t>
  </si>
  <si>
    <t>204</t>
  </si>
  <si>
    <t>7128300R02</t>
  </si>
  <si>
    <t>odvětrávací kémínek kanalizace s integrovanou FPO manžetou DN 125</t>
  </si>
  <si>
    <t>-777503806</t>
  </si>
  <si>
    <t>1"odhad odvětrání stávajícího WC v 2.NP</t>
  </si>
  <si>
    <t>205</t>
  </si>
  <si>
    <t>7128300R03</t>
  </si>
  <si>
    <t>bezpečnostní přepad s integrovanou FPO manžetou 200/70 mm</t>
  </si>
  <si>
    <t>694720731</t>
  </si>
  <si>
    <t>206</t>
  </si>
  <si>
    <t>712391171</t>
  </si>
  <si>
    <t>Provedení povlakové krytiny střech plochých do 10 st. -ostatní práce provedení vrstvy textilní podkladní</t>
  </si>
  <si>
    <t>CS ÚRS 2015 01</t>
  </si>
  <si>
    <t>-1001784676</t>
  </si>
  <si>
    <t>231,6+36"viz. Specifikace D.01.19</t>
  </si>
  <si>
    <t>207</t>
  </si>
  <si>
    <t>693111460</t>
  </si>
  <si>
    <t xml:space="preserve">geotextilie geotextilie (polypropylenová vlákna) se základní ÚV stabilizací šíře do 8,8 m 63/ 30  300 g/m2</t>
  </si>
  <si>
    <t>-506156504</t>
  </si>
  <si>
    <t>267,6*1,2</t>
  </si>
  <si>
    <t>208</t>
  </si>
  <si>
    <t>712431111</t>
  </si>
  <si>
    <t>Provedení povlakové krytiny střech šikmých přes 10 st. do 30 st. pásy na sucho podkladní samolepící asfaltový pás</t>
  </si>
  <si>
    <t>1484381831</t>
  </si>
  <si>
    <t>209</t>
  </si>
  <si>
    <t>628662810</t>
  </si>
  <si>
    <t>podkladní pás asfaltový SBS modifikovaný za studena samolepící se samolepícímy přesahy tl. 3 mm</t>
  </si>
  <si>
    <t>-2121900534</t>
  </si>
  <si>
    <t>36*1,15 'Přepočtené koeficientem množství</t>
  </si>
  <si>
    <t>210</t>
  </si>
  <si>
    <t>712600831</t>
  </si>
  <si>
    <t>Odstranění ze střech šikmých přes 30 st. do 45 st. krytiny povlakové jednovrstvé</t>
  </si>
  <si>
    <t>1306089155</t>
  </si>
  <si>
    <t xml:space="preserve">19,6+159,2"viz. Specifikace  D.01.19</t>
  </si>
  <si>
    <t>211</t>
  </si>
  <si>
    <t>712600834</t>
  </si>
  <si>
    <t>Odstranění ze střech šikmých přes 30 st. do 45 st. krytiny povlakové Příplatek k ceně - 0832 za každou další vrstvu</t>
  </si>
  <si>
    <t>808443411</t>
  </si>
  <si>
    <t>212</t>
  </si>
  <si>
    <t>998712102</t>
  </si>
  <si>
    <t>Přesun hmot pro povlakové krytiny stanovený z hmotnosti přesunovaného materiálu vodorovná dopravní vzdálenost do 50 m v objektech výšky přes 6 do 12 m</t>
  </si>
  <si>
    <t>-1081407250</t>
  </si>
  <si>
    <t>713</t>
  </si>
  <si>
    <t>Izolace tepelné</t>
  </si>
  <si>
    <t>213</t>
  </si>
  <si>
    <t>713121111</t>
  </si>
  <si>
    <t>Montáž tepelné izolace podlah rohožemi, pásy, deskami, dílci, bloky (izolační materiál ve specifikaci) kladenými volně jednovrstvá</t>
  </si>
  <si>
    <t>-338343210</t>
  </si>
  <si>
    <t>Plochapodlahy2NP</t>
  </si>
  <si>
    <t>30,05+38,6+13,33"viz. D.01.12,14,15</t>
  </si>
  <si>
    <t>214</t>
  </si>
  <si>
    <t>283759080</t>
  </si>
  <si>
    <t>Desky z lehčených plastů desky z pěnového polystyrénu - samozhášivého typ EPS 150 S, objemová hmotnost 25-30 kg/m3 tepelně izolační desky pro izolace s velmi vysokými nároky na pevnost v tlaku a ohybu (vysoce zatížené podlahy, střechy apod.) rozmě</t>
  </si>
  <si>
    <t>-1264272803</t>
  </si>
  <si>
    <t>81,98*1,02 'Přepočtené koeficientem množství</t>
  </si>
  <si>
    <t>215</t>
  </si>
  <si>
    <t>713121211</t>
  </si>
  <si>
    <t>Montáž tepelné izolace podlah okrajovými pásky kladenými volně</t>
  </si>
  <si>
    <t>-1995844014</t>
  </si>
  <si>
    <t xml:space="preserve">22,18+25,93+14,73"viz. Specifikace  D.01.12</t>
  </si>
  <si>
    <t>216</t>
  </si>
  <si>
    <t>631402730</t>
  </si>
  <si>
    <t xml:space="preserve">izolace plovoucích podlah izolační okrajové pásky, k zamezení zvukových a tepelných mostů mezi plovoucí mazaninou, dřevěnou podlahou a procházejícím zdivem šířka 80 mm  tl. 12 mm</t>
  </si>
  <si>
    <t>-58955935</t>
  </si>
  <si>
    <t>62,84*1,1 'Přepočtené koeficientem množství</t>
  </si>
  <si>
    <t>217</t>
  </si>
  <si>
    <t>713131141</t>
  </si>
  <si>
    <t>Montáž tepelné izolace stěn rohožemi, pásy, deskami, dílci, bloky (izolační materiál ve specifikaci) lepením celoplošně</t>
  </si>
  <si>
    <t>-390680636</t>
  </si>
  <si>
    <t>(2,9+2,63)*2*(1,25+0,33)"stěny výtahové šachty D.01.10 a 15</t>
  </si>
  <si>
    <t>218</t>
  </si>
  <si>
    <t>283764220</t>
  </si>
  <si>
    <t>Desky z lehčených plastů desky z extrudovaného polystyrenu desky z extrudovaného polystyrenu XPS 300 SF hladký povrch, ozub po celém obvodu 1265 x 615 mm (krycí plocha 0,75 m2) 100 mm</t>
  </si>
  <si>
    <t>-2048291455</t>
  </si>
  <si>
    <t>17,475*1,02 'Přepočtené koeficientem množství</t>
  </si>
  <si>
    <t>219</t>
  </si>
  <si>
    <t>713141162</t>
  </si>
  <si>
    <t>Montáž tepelné izolace střech plochých rohožemi, pásy, deskami, dílci, bloky (izolační materiál ve specifikaci) přišroubovanými šrouby tl. izolace do 130 mm budovy výšky do 20 m okrajové pole</t>
  </si>
  <si>
    <t>-1640991750</t>
  </si>
  <si>
    <t xml:space="preserve">157,9+86+38"viz. Specifikace  D.01.19</t>
  </si>
  <si>
    <t>220</t>
  </si>
  <si>
    <t>283764980R01</t>
  </si>
  <si>
    <t xml:space="preserve">desky z lehčených plastů panely z pěnového polyuretanu izolace plochých střech ... izolační desky PIR - minerální rouno desky z polyuretanové pěny, oboustranně minerální rouno 1250 x 625 x  120 mm, ozub</t>
  </si>
  <si>
    <t>1425986081</t>
  </si>
  <si>
    <t>157,9*1,05</t>
  </si>
  <si>
    <t>221</t>
  </si>
  <si>
    <t>283759140</t>
  </si>
  <si>
    <t>Desky z lehčených plastů desky z pěnového polystyrénu - samozhášivého typ EPS 150 S , objemová hmotnost 25-30 kg/m3 tepelně izolační desky pro izolace s velmi vysokými nároky na pevnost v tlaku a ohybu (vysoce zatížené podlahy, střechy apod.) rozmě</t>
  </si>
  <si>
    <t>289147161</t>
  </si>
  <si>
    <t xml:space="preserve">86*1,1"viz. Specifikace  D.01.19</t>
  </si>
  <si>
    <t>222</t>
  </si>
  <si>
    <t>-1831040282</t>
  </si>
  <si>
    <t xml:space="preserve">38*1,05"viz. Specifikace  D.01.19</t>
  </si>
  <si>
    <t>223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</si>
  <si>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</si>
  <si>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</si>
  <si>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-1069449604</t>
  </si>
  <si>
    <t xml:space="preserve">231,6"viz. Specifikace  D.01.19</t>
  </si>
  <si>
    <t>224</t>
  </si>
  <si>
    <t>631515042R01</t>
  </si>
  <si>
    <t>spádové klíny pro ploché střechy z EPS 150 S tl. 50-210 mm ve spádu 3-5% dle kladečského pláni tepelné izolace</t>
  </si>
  <si>
    <t>911018161</t>
  </si>
  <si>
    <t xml:space="preserve">26,1"viz. Specifikace  D.01.19</t>
  </si>
  <si>
    <t>225</t>
  </si>
  <si>
    <t>713151161</t>
  </si>
  <si>
    <t>Montáž tepelné izolace střech šikmých rohožemi, pásy, deskami (izolační materiál ve specifikaci) přišroubovanými šrouby nad krokve, sklonu střechy přes 30 st. do 45 st. tloušťky izolace do 60 mm</t>
  </si>
  <si>
    <t>-163700192</t>
  </si>
  <si>
    <t xml:space="preserve">36"viz. Specifikace  D.01.19</t>
  </si>
  <si>
    <t>226</t>
  </si>
  <si>
    <t>283764930</t>
  </si>
  <si>
    <t xml:space="preserve">Desky z lehčených plastů panely z pěnového polyuretanu izolace plochých střech ... izolační desky PIR - minerální rouno desky z polyuretanové pěny, oboustranně minerální rouno 1250 x 625 x  40 mm, rovná hrana</t>
  </si>
  <si>
    <t>911013140</t>
  </si>
  <si>
    <t>36*1,02 'Přepočtené koeficientem množství</t>
  </si>
  <si>
    <t>227</t>
  </si>
  <si>
    <t>998713102</t>
  </si>
  <si>
    <t>Přesun hmot pro izolace tepelné stanovený z hmotnosti přesunovaného materiálu vodorovná dopravní vzdálenost do 50 m v objektech výšky přes 6 m do 12 m</t>
  </si>
  <si>
    <t>1653133288</t>
  </si>
  <si>
    <t>721</t>
  </si>
  <si>
    <t>Zdravotechnika - vnitřní kanalizace</t>
  </si>
  <si>
    <t>228</t>
  </si>
  <si>
    <t>721100913R01</t>
  </si>
  <si>
    <t>Utěsnění prostupu potrubí PUR pěnou</t>
  </si>
  <si>
    <t>2097728975</t>
  </si>
  <si>
    <t xml:space="preserve">4"viz.  specifikace D.01.19</t>
  </si>
  <si>
    <t>727</t>
  </si>
  <si>
    <t>Zdravotechnika - požární ochrana</t>
  </si>
  <si>
    <t>229</t>
  </si>
  <si>
    <t>727111320R01</t>
  </si>
  <si>
    <t>Protipožární trubní ucpávky kovové potrubí včetně dodatečné izolace prostup stěnou tloušťky 100 mm požární odolnost EI 120- D 200</t>
  </si>
  <si>
    <t>242871896</t>
  </si>
  <si>
    <t>762</t>
  </si>
  <si>
    <t>Konstrukce tesařské</t>
  </si>
  <si>
    <t>230</t>
  </si>
  <si>
    <t>762083122</t>
  </si>
  <si>
    <t>Práce společné pro tesařské konstrukce impregnace řeziva máčením proti dřevokaznému hmyzu, houbám a plísním, třída ohrožení 3 a 4 (dřevo v exteriéru)</t>
  </si>
  <si>
    <t>1508309077</t>
  </si>
  <si>
    <t>1,92+1,848</t>
  </si>
  <si>
    <t>231</t>
  </si>
  <si>
    <t>762112811</t>
  </si>
  <si>
    <t>Demontáž stěn a příček z polohraněného řeziva nebo tyčoviny</t>
  </si>
  <si>
    <t>435265994</t>
  </si>
  <si>
    <t>232</t>
  </si>
  <si>
    <t>762123220</t>
  </si>
  <si>
    <t>Montáž konstrukce stěn a příček vázaných z fošen, hranolů, hranolků, s použitím ocelových spojek (spojky ve specifikaci), průřezové plochy přes 100 do 144 cm2</t>
  </si>
  <si>
    <t>451683234</t>
  </si>
  <si>
    <t xml:space="preserve">100"viz. Specifikace  D.01.19</t>
  </si>
  <si>
    <t>233</t>
  </si>
  <si>
    <t>605120110</t>
  </si>
  <si>
    <t>Řezivo jehličnaté hraněné, neopracované (hranolky, hranoly) jehličnaté - hranoly nad 120 cm2 hranoly jakost I</t>
  </si>
  <si>
    <t>-976184512</t>
  </si>
  <si>
    <t>100*0,1*0,16*1,2</t>
  </si>
  <si>
    <t>234</t>
  </si>
  <si>
    <t>762132811</t>
  </si>
  <si>
    <t>Demontáž bednění svislých stěn a nadstřešních stěn z jednostranně hoblovaných prken</t>
  </si>
  <si>
    <t>1429164884</t>
  </si>
  <si>
    <t>7,7*3,2+3,2*1,84+2,55*2,2</t>
  </si>
  <si>
    <t>235</t>
  </si>
  <si>
    <t>762195000</t>
  </si>
  <si>
    <t>Spojovací prostředky stěn a příček hřebíky, svory, fixační prkna</t>
  </si>
  <si>
    <t>-1122979582</t>
  </si>
  <si>
    <t>236</t>
  </si>
  <si>
    <t>762213811R01</t>
  </si>
  <si>
    <t>Demontáž schodiště se zábradlím přímočarých nebo křivočarých z prken nebo fošen s podstupnicemi, šířky do 1,00 m</t>
  </si>
  <si>
    <t>1395764142</t>
  </si>
  <si>
    <t>237</t>
  </si>
  <si>
    <t>762331813</t>
  </si>
  <si>
    <t>Demontáž vázaných konstrukcí krovů sklonu do 60 st. z hranolů, hranolků, fošen, průřezové plochy přes 224 do 288 cm2</t>
  </si>
  <si>
    <t>1368536379</t>
  </si>
  <si>
    <t>5,5*2+3,3"pozednice</t>
  </si>
  <si>
    <t>4*2"vaznice</t>
  </si>
  <si>
    <t>3,8*2"nárožní krokve</t>
  </si>
  <si>
    <t>1*6+2*4+3*10"krokve</t>
  </si>
  <si>
    <t>238</t>
  </si>
  <si>
    <t>762341210</t>
  </si>
  <si>
    <t>Bednění a laťování montáž bednění střech rovných a šikmých sklonu do 60 st. s vyřezáním otvorů z prken hrubých na sraz tl. do 32 mm</t>
  </si>
  <si>
    <t>733840805</t>
  </si>
  <si>
    <t xml:space="preserve">67,2"viz. Specifikace  D.01.19</t>
  </si>
  <si>
    <t>239</t>
  </si>
  <si>
    <t>605151110</t>
  </si>
  <si>
    <t>Řezivo jehličnaté neopracované, prkna krajinová a krajiny jehličnaté - prkna 2 - 3 cm boční jakost I.-II.</t>
  </si>
  <si>
    <t>800584604</t>
  </si>
  <si>
    <t>67,2*0,025*1,1</t>
  </si>
  <si>
    <t>240</t>
  </si>
  <si>
    <t>762341811</t>
  </si>
  <si>
    <t>Demontáž bednění a laťování bednění střech rovných, obloukových, sklonu do 60 st. se všemi nadstřešními konstrukcemi z prken hrubých, hoblovaných tl. do 32 mm</t>
  </si>
  <si>
    <t>-978897439</t>
  </si>
  <si>
    <t>241</t>
  </si>
  <si>
    <t>762342214</t>
  </si>
  <si>
    <t>Bednění a laťování montáž laťování střech jednoduchých sklonu do 60 st. při osové vzdálenosti latí přes 150 do 360 mm</t>
  </si>
  <si>
    <t>-1891192337</t>
  </si>
  <si>
    <t xml:space="preserve">60"viz. Specifikace  D.01.19</t>
  </si>
  <si>
    <t>242</t>
  </si>
  <si>
    <t>605141130</t>
  </si>
  <si>
    <t>Řezivo jehličnaté drobné, neopracované (lišty a latě), (ČSN 49 1503, ČSN 49 2100) jehličnaté - latě střešní latě jakost I - II délka 2 - 3,5 m latě impregnované</t>
  </si>
  <si>
    <t>-1977450751</t>
  </si>
  <si>
    <t xml:space="preserve">225*0,06*0,08*1,1"viz. Specifikace  D.01.19</t>
  </si>
  <si>
    <t>243</t>
  </si>
  <si>
    <t>762342813</t>
  </si>
  <si>
    <t>Demontáž bednění a laťování laťování střech sklonu do 60 st. se všemi nadstřešními konstrukcemi, z latí průřezové plochy do 25 cm2 při osové vzdálenosti přes 0,50 m</t>
  </si>
  <si>
    <t>1132050237</t>
  </si>
  <si>
    <t xml:space="preserve">159,2"viz. Specifikace  D.01.19</t>
  </si>
  <si>
    <t>244</t>
  </si>
  <si>
    <t>762342924</t>
  </si>
  <si>
    <t>Bednění a laťování střech zalaťování otvorů latěmi tl. do 32/50 mm (materiál ve specifikaci) na vzdálenost do 0,50 m, otvoru plochy jednotlivě přes 4 do 8 m2</t>
  </si>
  <si>
    <t>1565700748</t>
  </si>
  <si>
    <t>245</t>
  </si>
  <si>
    <t>-81119953</t>
  </si>
  <si>
    <t xml:space="preserve">330*0,04*0,06"viz. Specifikace  D.01.19</t>
  </si>
  <si>
    <t>246</t>
  </si>
  <si>
    <t>762395000</t>
  </si>
  <si>
    <t>Spojovací prostředky krovů, bednění a laťování, nadstřešních konstrukcí svory, prkna, hřebíky, pásová ocel, vruty</t>
  </si>
  <si>
    <t>-1657719444</t>
  </si>
  <si>
    <t>1,848+1,188+0,792</t>
  </si>
  <si>
    <t>247</t>
  </si>
  <si>
    <t>762431037</t>
  </si>
  <si>
    <t>Obložení stěn z dřevoštěpkových desek OSB přibíjených na pero a drážku broušených, tloušťky desky 22 mm</t>
  </si>
  <si>
    <t>-1291516885</t>
  </si>
  <si>
    <t xml:space="preserve">38"viz. Specifikace  D.01.19</t>
  </si>
  <si>
    <t>248</t>
  </si>
  <si>
    <t>762431828</t>
  </si>
  <si>
    <t>Demontáž obložení stěn z dřevoštěpkových desek šroubovaných na pero a drážku, tloušťka desky přes 15 mm</t>
  </si>
  <si>
    <t>-1025987731</t>
  </si>
  <si>
    <t>20"viz. D.01.03</t>
  </si>
  <si>
    <t>249</t>
  </si>
  <si>
    <t>762495000</t>
  </si>
  <si>
    <t>Spojovací prostředky olištování spár, obložení stropů, střešních podhledů a stěn hřebíky, vruty</t>
  </si>
  <si>
    <t>-2087424292</t>
  </si>
  <si>
    <t>250</t>
  </si>
  <si>
    <t>762511867</t>
  </si>
  <si>
    <t>Demontáž podlahové konstrukce podkladové z dřevoštěpkových desek jednovrstvých šroubovaných na pero drážku, tloušťka desky přes 15 mm</t>
  </si>
  <si>
    <t>95045118</t>
  </si>
  <si>
    <t>251</t>
  </si>
  <si>
    <t>762522812</t>
  </si>
  <si>
    <t>Demontáž podlah s polštáři z prken nebo fošen tl. přes 32 mm</t>
  </si>
  <si>
    <t>-266016688</t>
  </si>
  <si>
    <t>13,09+15,16"viz. D.01.04</t>
  </si>
  <si>
    <t>252</t>
  </si>
  <si>
    <t>762523935</t>
  </si>
  <si>
    <t>Podlahy tesařské doplnění podlah bez polštářů, s urovnáním násypu prkny tl. do 32 mm (materiál v ceně) hoblovanými palubovými plochy jednotlivě přes 4,00 do 8,00 m2</t>
  </si>
  <si>
    <t>1242971592</t>
  </si>
  <si>
    <t>253</t>
  </si>
  <si>
    <t>762524911</t>
  </si>
  <si>
    <t>Podlahy tesařské položení polštářů tl. do 100 mm s nastavením a příložkami</t>
  </si>
  <si>
    <t>244507710</t>
  </si>
  <si>
    <t>3,6*7+3,78*2"viz. D.01.12</t>
  </si>
  <si>
    <t>254</t>
  </si>
  <si>
    <t>762713120</t>
  </si>
  <si>
    <t>Montáž prostorových vázaných konstrukcí z řeziva hraněného nebo polohraněného průřezové plochy přes 120 do 224 cm2</t>
  </si>
  <si>
    <t>1467586116</t>
  </si>
  <si>
    <t xml:space="preserve">31,2"viz. Specifikace  D.01.19</t>
  </si>
  <si>
    <t>255</t>
  </si>
  <si>
    <t>-1589483367</t>
  </si>
  <si>
    <t xml:space="preserve">0,864"viz. Specifikace  D.01.19</t>
  </si>
  <si>
    <t>256</t>
  </si>
  <si>
    <t>762795000</t>
  </si>
  <si>
    <t>Spojovací prostředky prostorových vázaných konstrukcí hřebíky, svory, fixační prkna</t>
  </si>
  <si>
    <t>696513022</t>
  </si>
  <si>
    <t>257</t>
  </si>
  <si>
    <t>762812811</t>
  </si>
  <si>
    <t>Demontáž záklopů stropů vrchních a zapuštěných z hoblovaných prken s olištováním, tl. do 32 mm</t>
  </si>
  <si>
    <t>-200145807</t>
  </si>
  <si>
    <t>9*4,92+3,23*2,14"1.NP</t>
  </si>
  <si>
    <t>2,85*4,97"2.NP</t>
  </si>
  <si>
    <t>258</t>
  </si>
  <si>
    <t>762822820</t>
  </si>
  <si>
    <t>Demontáž stropních trámů z hraněného řeziva, průřezové plochy přes 144 do 288 cm2</t>
  </si>
  <si>
    <t>-604995914</t>
  </si>
  <si>
    <t>5,5*11+2,5*5"1.NP</t>
  </si>
  <si>
    <t>3,5*7"2.NP</t>
  </si>
  <si>
    <t>259</t>
  </si>
  <si>
    <t>762841812</t>
  </si>
  <si>
    <t>Demontáž podbíjení obkladů stropů a střech sklonu do 60 st. z hrubých prken tl. do 35 mm s omítkou</t>
  </si>
  <si>
    <t>-723082745</t>
  </si>
  <si>
    <t>3,23*2,14"1.NP</t>
  </si>
  <si>
    <t>260</t>
  </si>
  <si>
    <t>998762102</t>
  </si>
  <si>
    <t>Přesun hmot pro konstrukce tesařské stanovený z hmotnosti přesunovaného materiálu vodorovná dopravní vzdálenost do 50 m v objektech výšky přes 6 do 12 m</t>
  </si>
  <si>
    <t>-639983013</t>
  </si>
  <si>
    <t>763</t>
  </si>
  <si>
    <t>Konstrukce suché výstavby</t>
  </si>
  <si>
    <t>261</t>
  </si>
  <si>
    <t>763135101</t>
  </si>
  <si>
    <t>Montáž SDK kazetového podhledu z kazet 600x600 mm na zavěšenou viditelnou nosnou konstrukci</t>
  </si>
  <si>
    <t>-751257352</t>
  </si>
  <si>
    <t>262</t>
  </si>
  <si>
    <t>590305770</t>
  </si>
  <si>
    <t>Systémy sádrokartonové, sádrovláknité a cementovláknité systémy podhledy kazetové 600 x 600 mm, hrana E15, tl. 10 mm</t>
  </si>
  <si>
    <t>740527121</t>
  </si>
  <si>
    <t>81,98*1,05 'Přepočtené koeficientem množství</t>
  </si>
  <si>
    <t>263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</si>
  <si>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</si>
  <si>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</si>
  <si>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-1564133827</t>
  </si>
  <si>
    <t>764</t>
  </si>
  <si>
    <t>Konstrukce klempířské</t>
  </si>
  <si>
    <t>264</t>
  </si>
  <si>
    <t>764001121</t>
  </si>
  <si>
    <t>Montáž dilatační lišty připojovací, rozvinuté šířky do 100 mm</t>
  </si>
  <si>
    <t>-1617259022</t>
  </si>
  <si>
    <t>44+68+24</t>
  </si>
  <si>
    <t>265</t>
  </si>
  <si>
    <t>553445140</t>
  </si>
  <si>
    <t>části stavební klempířské prvky klempířské k střešním fóliím plech poplastovaný - vnější koutová lišta r.š. 100 mm</t>
  </si>
  <si>
    <t>1706271877</t>
  </si>
  <si>
    <t xml:space="preserve">44"viz. Specifikace  D.01.19</t>
  </si>
  <si>
    <t>266</t>
  </si>
  <si>
    <t>553445170</t>
  </si>
  <si>
    <t>části stavební klempířské prvky klempířské k střešním fóliím plechpoplastovaný - pásek r.š.100 mm</t>
  </si>
  <si>
    <t>1995644492</t>
  </si>
  <si>
    <t xml:space="preserve">24"viz. Specifikace  D.01.19</t>
  </si>
  <si>
    <t>267</t>
  </si>
  <si>
    <t>553445150</t>
  </si>
  <si>
    <t>části stavební klempířské prvky klempířské k střešním fóliím plechpoplastovaný - vnitřní koutová lišta r.š.100 mm</t>
  </si>
  <si>
    <t>1524339683</t>
  </si>
  <si>
    <t xml:space="preserve">68"viz. Specifikace  D.01.19</t>
  </si>
  <si>
    <t>268</t>
  </si>
  <si>
    <t>764001123.1</t>
  </si>
  <si>
    <t>Montáž dilatační lišty připojovací, rozvinuté šířky přes 100 mm</t>
  </si>
  <si>
    <t>607925173</t>
  </si>
  <si>
    <t xml:space="preserve">48"viz. Specifikace  D.01.19</t>
  </si>
  <si>
    <t>269</t>
  </si>
  <si>
    <t>553445160</t>
  </si>
  <si>
    <t>části stavební klempířské prvky klempířské k střešním fóliím plech poplastovaný - závětrná lišta r.š.250 mm</t>
  </si>
  <si>
    <t>-811499931</t>
  </si>
  <si>
    <t>270</t>
  </si>
  <si>
    <t>764001801</t>
  </si>
  <si>
    <t>Demontáž klempířských konstrukcí podkladního plechu do suti</t>
  </si>
  <si>
    <t>1173326275</t>
  </si>
  <si>
    <t xml:space="preserve">4+30+40"viz. Specifikace  D.01.19</t>
  </si>
  <si>
    <t>271</t>
  </si>
  <si>
    <t>764001821</t>
  </si>
  <si>
    <t>Demontáž klempířských konstrukcí krytiny ze svitků nebo tabulí do suti</t>
  </si>
  <si>
    <t>582323607</t>
  </si>
  <si>
    <t xml:space="preserve">19,6"viz. Specifikace  D.01.19</t>
  </si>
  <si>
    <t>272</t>
  </si>
  <si>
    <t>764001831</t>
  </si>
  <si>
    <t>Demontáž klempířských konstrukcí krytiny z taškových tabulí do suti</t>
  </si>
  <si>
    <t>-1894469166</t>
  </si>
  <si>
    <t>273</t>
  </si>
  <si>
    <t>764001833</t>
  </si>
  <si>
    <t>Demontáž klempířských konstrukcí krytiny z taškových tabulí k dalšímu použití</t>
  </si>
  <si>
    <t>2058487122</t>
  </si>
  <si>
    <t>274</t>
  </si>
  <si>
    <t>764001871</t>
  </si>
  <si>
    <t>Demontáž klempířských konstrukcí oplechování nároží s větrací mřížkou nebo podkladním plechem do suti</t>
  </si>
  <si>
    <t>2040197227</t>
  </si>
  <si>
    <t xml:space="preserve">10,1"viz. Specifikace  D.01.19</t>
  </si>
  <si>
    <t>275</t>
  </si>
  <si>
    <t>764001891</t>
  </si>
  <si>
    <t>Demontáž klempířských konstrukcí oplechování úžlabí do suti</t>
  </si>
  <si>
    <t>-352182569</t>
  </si>
  <si>
    <t xml:space="preserve">5,8"viz. Specifikace  D.01.19</t>
  </si>
  <si>
    <t>276</t>
  </si>
  <si>
    <t>764002801</t>
  </si>
  <si>
    <t>Demontáž klempířských konstrukcí závětrné lišty do suti</t>
  </si>
  <si>
    <t>-580885470</t>
  </si>
  <si>
    <t xml:space="preserve">7,65"viz. Specifikace  D.01.19</t>
  </si>
  <si>
    <t>277</t>
  </si>
  <si>
    <t>764002812</t>
  </si>
  <si>
    <t>Demontáž klempířských konstrukcí okapového plechu do suti, v krytině skládané</t>
  </si>
  <si>
    <t>-539708765</t>
  </si>
  <si>
    <t>278</t>
  </si>
  <si>
    <t>764002851</t>
  </si>
  <si>
    <t>Demontáž klempířských konstrukcí oplechování parapetů do suti</t>
  </si>
  <si>
    <t>-1945819517</t>
  </si>
  <si>
    <t xml:space="preserve">3,3"viz. Specifikace  D.01.19</t>
  </si>
  <si>
    <t>279</t>
  </si>
  <si>
    <t>764002871</t>
  </si>
  <si>
    <t>Demontáž klempířských konstrukcí lemování zdí do suti</t>
  </si>
  <si>
    <t>-1034142463</t>
  </si>
  <si>
    <t xml:space="preserve">11,8"viz. Specifikace  D.01.19</t>
  </si>
  <si>
    <t>280</t>
  </si>
  <si>
    <t>764004801</t>
  </si>
  <si>
    <t>Demontáž klempířských konstrukcí žlabu podokapního do suti</t>
  </si>
  <si>
    <t>-565542808</t>
  </si>
  <si>
    <t xml:space="preserve">4+30+42"viz. Specifikace  D.01.19</t>
  </si>
  <si>
    <t>281</t>
  </si>
  <si>
    <t>764004861</t>
  </si>
  <si>
    <t>Demontáž klempířských konstrukcí svodu do suti</t>
  </si>
  <si>
    <t>-2136165116</t>
  </si>
  <si>
    <t xml:space="preserve">5+10+6"viz. Specifikace  D.01.19</t>
  </si>
  <si>
    <t>282</t>
  </si>
  <si>
    <t>764021401R01</t>
  </si>
  <si>
    <t>Podkladní plech z hliníkového plechu rš 150 mm</t>
  </si>
  <si>
    <t>150468916</t>
  </si>
  <si>
    <t xml:space="preserve">142,8"viz. Specifikace  D.01.19</t>
  </si>
  <si>
    <t>283</t>
  </si>
  <si>
    <t>764021403</t>
  </si>
  <si>
    <t>Podkladní plech z hliníkového plechu rš 250 mm</t>
  </si>
  <si>
    <t>-637660079</t>
  </si>
  <si>
    <t xml:space="preserve">28"viz. Specifikace  D.01.19</t>
  </si>
  <si>
    <t>284</t>
  </si>
  <si>
    <t>764021423</t>
  </si>
  <si>
    <t>Dilatační lišta z hliníkového plechu připojovací, včetně tmelení rš 150 mm</t>
  </si>
  <si>
    <t>696155490</t>
  </si>
  <si>
    <t xml:space="preserve">95,2"viz. Specifikace  D.01.19</t>
  </si>
  <si>
    <t>285</t>
  </si>
  <si>
    <t>764101143</t>
  </si>
  <si>
    <t>Montáž krytiny z plechu s úpravou u okapů, prostupů a výčnělků střechy rovné z taškových tabulí, sklon střechy přes 30 do 60 st.</t>
  </si>
  <si>
    <t>1533452129</t>
  </si>
  <si>
    <t>286</t>
  </si>
  <si>
    <t>764121405</t>
  </si>
  <si>
    <t>Krytina z hliníkového plechu s úpravou u okapů, prostupů a výčnělků střechy rovné drážkováním ze svitků rš 500 mm, sklon střechy přes 60 st.</t>
  </si>
  <si>
    <t>-1961519609</t>
  </si>
  <si>
    <t>287</t>
  </si>
  <si>
    <t>764201145</t>
  </si>
  <si>
    <t>Montáž oplechování střešních prvků nároží nevětraného s použitím nárožního plechu</t>
  </si>
  <si>
    <t>-943983895</t>
  </si>
  <si>
    <t xml:space="preserve">2,4"viz. Specifikace  D.01.19</t>
  </si>
  <si>
    <t>288</t>
  </si>
  <si>
    <t>764226446</t>
  </si>
  <si>
    <t>Oplechování parapetů z hliníkového plechu rovných celoplošně lepené, bez rohů rš 500 mm</t>
  </si>
  <si>
    <t>134764532</t>
  </si>
  <si>
    <t xml:space="preserve">20"viz. Specifikace  D.01.19</t>
  </si>
  <si>
    <t>289</t>
  </si>
  <si>
    <t>764325403</t>
  </si>
  <si>
    <t>Lemování trub, konzol, držáků a ostatních kusových prvků z hliníkového plechu střech s krytinou prejzovou nebo vlnitou, průměr přes 100 do 150 mm</t>
  </si>
  <si>
    <t>-484818614</t>
  </si>
  <si>
    <t xml:space="preserve">2"viz. Specifikace  D.01.19</t>
  </si>
  <si>
    <t>290</t>
  </si>
  <si>
    <t>764501103</t>
  </si>
  <si>
    <t>Montáž žlabu podokapního půlkruhového žlabu</t>
  </si>
  <si>
    <t>471104487</t>
  </si>
  <si>
    <t xml:space="preserve">3,1"viz. Specifikace  D.01.19</t>
  </si>
  <si>
    <t>291</t>
  </si>
  <si>
    <t>764508131</t>
  </si>
  <si>
    <t>Montáž svodu kruhového, průměru svodu</t>
  </si>
  <si>
    <t>2020225352</t>
  </si>
  <si>
    <t xml:space="preserve">8,5"viz. Specifikace  D.01.19</t>
  </si>
  <si>
    <t>292</t>
  </si>
  <si>
    <t>764528423</t>
  </si>
  <si>
    <t>Svod z hliníkového plechu včetně objímek, kolen a odskoků kruhový, průměru 120 mm</t>
  </si>
  <si>
    <t>-1721882791</t>
  </si>
  <si>
    <t>293</t>
  </si>
  <si>
    <t>764R01</t>
  </si>
  <si>
    <t>Dodávka + montáž střešního záchytného systému, včetně návrhu dodavatelské dokumentace</t>
  </si>
  <si>
    <t>komplet</t>
  </si>
  <si>
    <t>1843659244</t>
  </si>
  <si>
    <t>1"viz. D.0.19</t>
  </si>
  <si>
    <t>294</t>
  </si>
  <si>
    <t>998764102</t>
  </si>
  <si>
    <t>Přesun hmot pro konstrukce klempířské stanovený z hmotnosti přesunovaného materiálu vodorovná dopravní vzdálenost do 50 m v objektech výšky přes 6 do 12 m</t>
  </si>
  <si>
    <t>-1992283936</t>
  </si>
  <si>
    <t>765</t>
  </si>
  <si>
    <t>Krytina skládaná</t>
  </si>
  <si>
    <t>295</t>
  </si>
  <si>
    <t>765135013</t>
  </si>
  <si>
    <t>Montáž střešních doplňků vláknocementové krytiny skládané střešních výlezů, plochy jednotlivě přes 0,25 do 1,0 m2</t>
  </si>
  <si>
    <t>956526991</t>
  </si>
  <si>
    <t>1"viz. D.01.19</t>
  </si>
  <si>
    <t>296</t>
  </si>
  <si>
    <t>591611540</t>
  </si>
  <si>
    <t>Krytina vláknocementová rovinná lisovaná příslušenství skládané střešní krytiny - výlez na střechu 750 x 830 mm plech hliníkový</t>
  </si>
  <si>
    <t>1616750873</t>
  </si>
  <si>
    <t>297</t>
  </si>
  <si>
    <t>765191001</t>
  </si>
  <si>
    <t>Montáž pojistné hydroizolační fólie kladené ve sklonu do 20 st. lepením (vodotěsné podstřeší) na bednění nebo tepelnou izolaci</t>
  </si>
  <si>
    <t>1572840393</t>
  </si>
  <si>
    <t>298</t>
  </si>
  <si>
    <t>283292950</t>
  </si>
  <si>
    <t>Fólie z plastů ostatních a speciálně upravené podstřešní a parotěsné folie 150 AP netkaná hydroizol.podstřešní membrána, se spojovací páskou, rozměr role: 1,5 x 50 m 150 g/m2</t>
  </si>
  <si>
    <t>-256385144</t>
  </si>
  <si>
    <t>67,2*1,1 'Přepočtené koeficientem množství</t>
  </si>
  <si>
    <t>299</t>
  </si>
  <si>
    <t>765192001</t>
  </si>
  <si>
    <t>Nouzové zakrytí střechy plachtou</t>
  </si>
  <si>
    <t>986674245</t>
  </si>
  <si>
    <t>250"viz. D.01.19</t>
  </si>
  <si>
    <t>300</t>
  </si>
  <si>
    <t>998765102</t>
  </si>
  <si>
    <t>Přesun hmot pro krytiny skládané stanovený z hmotnosti přesunovaného materiálu vodorovná dopravní vzdálenost do 50 m na objektech výšky přes 6 do 12 m</t>
  </si>
  <si>
    <t>303435392</t>
  </si>
  <si>
    <t>766</t>
  </si>
  <si>
    <t>Konstrukce truhlářské</t>
  </si>
  <si>
    <t>301</t>
  </si>
  <si>
    <t>76601R00</t>
  </si>
  <si>
    <t>T01 - Kompletní dodávka a montáž_viz. specifikace</t>
  </si>
  <si>
    <t>ks</t>
  </si>
  <si>
    <t>282425155</t>
  </si>
  <si>
    <t>302</t>
  </si>
  <si>
    <t>76602R00</t>
  </si>
  <si>
    <t>T02 - Kompletní dodávka a montáž_viz. specifikace</t>
  </si>
  <si>
    <t>1098623805</t>
  </si>
  <si>
    <t>303</t>
  </si>
  <si>
    <t>76603R00</t>
  </si>
  <si>
    <t>T03 - Kompletní dodávka a montáž_viz. specifikace</t>
  </si>
  <si>
    <t>205614595</t>
  </si>
  <si>
    <t>304</t>
  </si>
  <si>
    <t>76604R00</t>
  </si>
  <si>
    <t>T04 - Kompletní dodávka a montáž_viz. specifikace</t>
  </si>
  <si>
    <t>1033068049</t>
  </si>
  <si>
    <t>305</t>
  </si>
  <si>
    <t>76605R00</t>
  </si>
  <si>
    <t>T05 - Kompletní dodávka a montáž_viz. specifikace</t>
  </si>
  <si>
    <t>-2007509582</t>
  </si>
  <si>
    <t>306</t>
  </si>
  <si>
    <t>76606R00</t>
  </si>
  <si>
    <t>T06 - Kompletní dodávka a montáž_viz. specifikace</t>
  </si>
  <si>
    <t>376507524</t>
  </si>
  <si>
    <t>307</t>
  </si>
  <si>
    <t>76607R00</t>
  </si>
  <si>
    <t>T07 - Kompletní dodávka a montáž_viz. specifikace</t>
  </si>
  <si>
    <t>1264083902</t>
  </si>
  <si>
    <t>308</t>
  </si>
  <si>
    <t>766104R01</t>
  </si>
  <si>
    <t>P04 - Kompletní dodávka a montáž_viz. specifikace</t>
  </si>
  <si>
    <t>191076390</t>
  </si>
  <si>
    <t>309</t>
  </si>
  <si>
    <t>766105R01</t>
  </si>
  <si>
    <t>P05 - Kompletní dodávka a montáž_viz. specifikace</t>
  </si>
  <si>
    <t>1907210695</t>
  </si>
  <si>
    <t>310</t>
  </si>
  <si>
    <t>76646R01</t>
  </si>
  <si>
    <t>Doprava výplní otvorů - oken a dveří</t>
  </si>
  <si>
    <t>-506651740</t>
  </si>
  <si>
    <t>311</t>
  </si>
  <si>
    <t>766629214</t>
  </si>
  <si>
    <t>Montáž oken dřevěných Příplatek k cenám za tepelnou izolaci mezi ostěním a rámem okna při rovném ostění, připojovací spára tl. do 15 mm, páska</t>
  </si>
  <si>
    <t>957551919</t>
  </si>
  <si>
    <t>(2,5+2,44)*2*8+(1,15+2,1)*2</t>
  </si>
  <si>
    <t>312</t>
  </si>
  <si>
    <t>998766101</t>
  </si>
  <si>
    <t>Přesun hmot tonážní pro konstrukce truhlářské v objektech v do 6 m</t>
  </si>
  <si>
    <t>-1399382795</t>
  </si>
  <si>
    <t>767</t>
  </si>
  <si>
    <t>Konstrukce zámečnické</t>
  </si>
  <si>
    <t>313</t>
  </si>
  <si>
    <t>767151210</t>
  </si>
  <si>
    <t>Doprava a montáž přestavitelných a mobilních příček přestavitelných rámových modul výšky přes 3 do 4 m plný</t>
  </si>
  <si>
    <t>361972667</t>
  </si>
  <si>
    <t>(4,97+3,92)*(3,3+0,23)"viz. D.01.12,14,15,19</t>
  </si>
  <si>
    <t>314</t>
  </si>
  <si>
    <t>590547801VPR01</t>
  </si>
  <si>
    <t>PS01 -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</si>
  <si>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-974866525</t>
  </si>
  <si>
    <t>315</t>
  </si>
  <si>
    <t>590547802VPR01</t>
  </si>
  <si>
    <t>PS02 -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</si>
  <si>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-1345617404</t>
  </si>
  <si>
    <t>316</t>
  </si>
  <si>
    <t>767161814</t>
  </si>
  <si>
    <t>Demontáž zábradlí rovného nerozebíratelný spoj hmotnosti 1 m zábradlí přes 20 kg</t>
  </si>
  <si>
    <t>-1864508224</t>
  </si>
  <si>
    <t>317</t>
  </si>
  <si>
    <t>767426201R01</t>
  </si>
  <si>
    <t>Montáž kovových slunolamů horizontálních - 5 kompletů dle specifikace S01-05</t>
  </si>
  <si>
    <t>-1284027144</t>
  </si>
  <si>
    <t>318</t>
  </si>
  <si>
    <t>7674R201</t>
  </si>
  <si>
    <t>SL01 - Dodávka fasádního předsazeního slunolamu - horizontální lamely na hliníhových nosných profilech kotvených do odvodového nosného zdiva na systémové kotvy viz. specifikace + dílenská dokumentace</t>
  </si>
  <si>
    <t>449751730</t>
  </si>
  <si>
    <t>1"viz. Specifikace D.01.19</t>
  </si>
  <si>
    <t>319</t>
  </si>
  <si>
    <t>7674R301</t>
  </si>
  <si>
    <t>SL02 - Dodávka fasádního předsazeního slunolamu - horizontální lamely na hliníhových nosných profilech kotvených do odvodového nosného zdiva na systémové kotvy viz. specifikace + dílenská dokumentace</t>
  </si>
  <si>
    <t>-1101871182</t>
  </si>
  <si>
    <t>320</t>
  </si>
  <si>
    <t>7674R401</t>
  </si>
  <si>
    <t>SL03 - Dodávka fasádního předsazeního slunolamu - horizontální lamely na hliníhových nosných profilech kotvených do odvodového nosného zdiva na systémové kotvy viz. specifikace + dílenská dokumentace</t>
  </si>
  <si>
    <t>1040854211</t>
  </si>
  <si>
    <t>321</t>
  </si>
  <si>
    <t>7674R501</t>
  </si>
  <si>
    <t>SL04 - Dodávka fasádního předsazeního slunolamu - horizontální lamely na hliníhových nosných profilech kotvených do odvodového nosného zdiva na systémové kotvy viz. specifikace + dílenská dokumentace</t>
  </si>
  <si>
    <t>296015395</t>
  </si>
  <si>
    <t>322</t>
  </si>
  <si>
    <t>7674R601</t>
  </si>
  <si>
    <t>SL05 - Dodávka fasádního předsazeního slunolamu - horizontální lamely na hliníhových nosných profilech kotvených do odvodového nosného zdiva na systémové kotvy viz. specifikace + dílenská dokumentace</t>
  </si>
  <si>
    <t>-735622379</t>
  </si>
  <si>
    <t>323</t>
  </si>
  <si>
    <t>767590110</t>
  </si>
  <si>
    <t>Montáž podlahových konstrukcí podlahových roštů, podlah připevněných svařováním</t>
  </si>
  <si>
    <t>32776729</t>
  </si>
  <si>
    <t>324</t>
  </si>
  <si>
    <t>553470790R01</t>
  </si>
  <si>
    <t xml:space="preserve">Příslušenství stavební kovové rošty ocelové podlahové svařované  "SP" , oko 30/30 žárově zinkované, DIN 24 537 nosný prut 40/3 mm, pochůzí povrch z tahokovu</t>
  </si>
  <si>
    <t>-61070738</t>
  </si>
  <si>
    <t>1,5*1,5*2+2,6*3,6</t>
  </si>
  <si>
    <t>325</t>
  </si>
  <si>
    <t>553470391R01</t>
  </si>
  <si>
    <t>Příslušenství stavební kovové rošty ocelové podlahové lisované "P" , oko 30/30 žárově zinkované, DIN 24 537 nosný prut 40/3 mm, pochůzí povrch z tahokovu</t>
  </si>
  <si>
    <t>-965840373</t>
  </si>
  <si>
    <t>326</t>
  </si>
  <si>
    <t>767995113</t>
  </si>
  <si>
    <t>Montáž ostatních atypických zámečnických konstrukcí hmotnosti přes 10 do 20 kg</t>
  </si>
  <si>
    <t>-255858895</t>
  </si>
  <si>
    <t>9,6*3*1,1</t>
  </si>
  <si>
    <t>327</t>
  </si>
  <si>
    <t>6975R04</t>
  </si>
  <si>
    <t>Výroba atypického zámečnického prvku, včetně dodávky materiálů, kotevních prvků a nátěrů jako komplet dle specifikace včetně zaměření na stavbě - Z01 - zákryt okenního otvoru dle specifikace</t>
  </si>
  <si>
    <t>-1722487287</t>
  </si>
  <si>
    <t>328</t>
  </si>
  <si>
    <t>767995114</t>
  </si>
  <si>
    <t>Montáž ostatních atypických zámečnických konstrukcí hmotnosti přes 20 do 50 kg</t>
  </si>
  <si>
    <t>1758236491</t>
  </si>
  <si>
    <t>329</t>
  </si>
  <si>
    <t>136112280</t>
  </si>
  <si>
    <t xml:space="preserve">Plechy tlusté hladké - tabule jakost oceli S 235JR  (11 375.1) 10  x 1000 x 2000 mm</t>
  </si>
  <si>
    <t>-493450781</t>
  </si>
  <si>
    <t>((0,3*0,25)*2+0,22*0,1)*9*80/1000"ocelové bačkory ve stropu nad 1.NP</t>
  </si>
  <si>
    <t>330</t>
  </si>
  <si>
    <t>767995117</t>
  </si>
  <si>
    <t>Montáž ostatních atypických zámečnických konstrukcí hmotnosti přes 250 do 500 kg</t>
  </si>
  <si>
    <t>725312656</t>
  </si>
  <si>
    <t>(1,195+3,076+2,234+0,475+0,241)*1000"viz. D.02.04</t>
  </si>
  <si>
    <t>331</t>
  </si>
  <si>
    <t>130109380</t>
  </si>
  <si>
    <t>Ocel profilová v jakosti 11 375 ocel profilová U UPE h=200 mm</t>
  </si>
  <si>
    <t>-1125893303</t>
  </si>
  <si>
    <t>((3,5+2,6+3,8)*2+1,5*9+2,6*2+3,67+1,82*3)*22,8/1000*1,1"Schodnice UPE 200</t>
  </si>
  <si>
    <t>332</t>
  </si>
  <si>
    <t>130109760</t>
  </si>
  <si>
    <t>Ocel profilová v jakosti 11 375 ocel profilová H ocel profilová HE-B h=160 mm</t>
  </si>
  <si>
    <t>522680220</t>
  </si>
  <si>
    <t>8*8*43,7/1000*1,1"Sloupky HEB 160</t>
  </si>
  <si>
    <t>333</t>
  </si>
  <si>
    <t>130109560</t>
  </si>
  <si>
    <t>Ocel profilová v jakosti 11 375 ocel profilová H ocel profilová HE-A h=160 mm</t>
  </si>
  <si>
    <t>-596850762</t>
  </si>
  <si>
    <t>(3,1*2+2,2*2+6,5*5+5,5*4)*31,2/1000*1,1"vzpěry HEA 160</t>
  </si>
  <si>
    <t>334</t>
  </si>
  <si>
    <t>140110280</t>
  </si>
  <si>
    <t>Trubky bezešvé hladké válcované za tepla v jakosti 11 353 vnější D x tloušťka stěny 51 x 5,0 mm</t>
  </si>
  <si>
    <t>513009060</t>
  </si>
  <si>
    <t>((3,5+2,6+3,8+2,6+1,1+1,7*4)*3+15)*5,67/1000*1,1"Zábradlí TR KR 51×5</t>
  </si>
  <si>
    <t>335</t>
  </si>
  <si>
    <t>140110101</t>
  </si>
  <si>
    <t>Trubky bezešvé hladké válcované za tepla v jakosti 11 353 vnější D x tloušťka stěny 22 x 2,6 mm</t>
  </si>
  <si>
    <t>1381936074</t>
  </si>
  <si>
    <t>160*1,37/1000*1,1"Tyčová výplň TR KR 22×2,9</t>
  </si>
  <si>
    <t>336</t>
  </si>
  <si>
    <t>767996701</t>
  </si>
  <si>
    <t>Demontáž ostatních zámečnických konstrukcí o hmotnosti jednotlivých dílů řezáním do 50 kg</t>
  </si>
  <si>
    <t>-251297311</t>
  </si>
  <si>
    <t>50"shrnovací mříž v 2.NP</t>
  </si>
  <si>
    <t>337</t>
  </si>
  <si>
    <t>998767102</t>
  </si>
  <si>
    <t>Přesun hmot pro zámečnické konstrukce stanovený z hmotnosti přesunovaného materiálu vodorovná dopravní vzdálenost do 50 m v objektech výšky přes 6 do 12 m</t>
  </si>
  <si>
    <t>581796650</t>
  </si>
  <si>
    <t>771</t>
  </si>
  <si>
    <t>Podlahy z dlaždic</t>
  </si>
  <si>
    <t>338</t>
  </si>
  <si>
    <t>771574131</t>
  </si>
  <si>
    <t>Montáž podlah z dlaždic keramických lepených flexibilním lepidlem režných nebo glazovaných protiskluzných nebo reliefovaných do 50 ks/ m2</t>
  </si>
  <si>
    <t>1156737922</t>
  </si>
  <si>
    <t>4,62"viz. D.01.12</t>
  </si>
  <si>
    <t>339</t>
  </si>
  <si>
    <t>597611390</t>
  </si>
  <si>
    <t xml:space="preserve">obkládačky a dlaždice keramické koupelny - dlaždice     I.j.    (cen.skup. 80)  různobarevné dle výběru investora</t>
  </si>
  <si>
    <t>-1997933575</t>
  </si>
  <si>
    <t>4,62*1,1</t>
  </si>
  <si>
    <t>5,082*1,1 'Přepočtené koeficientem množství</t>
  </si>
  <si>
    <t>340</t>
  </si>
  <si>
    <t>771591111</t>
  </si>
  <si>
    <t>Podlahy - ostatní práce penetrace podkladu</t>
  </si>
  <si>
    <t>502052401</t>
  </si>
  <si>
    <t>341</t>
  </si>
  <si>
    <t>771591133</t>
  </si>
  <si>
    <t>Podlahy - ostatní práce izolace ve spojení s dlažbou pás, lepený vnitřní kout</t>
  </si>
  <si>
    <t>CS ÚRS 2013 01</t>
  </si>
  <si>
    <t>904760493</t>
  </si>
  <si>
    <t>8,9"viz. D.01.12</t>
  </si>
  <si>
    <t>342</t>
  </si>
  <si>
    <t>R0005</t>
  </si>
  <si>
    <t>Dilatační provazec</t>
  </si>
  <si>
    <t>1456020277</t>
  </si>
  <si>
    <t>343</t>
  </si>
  <si>
    <t>771591161</t>
  </si>
  <si>
    <t>Podlahy - ostatní práce montáž profilu dilatační spáry v rovině dlažby</t>
  </si>
  <si>
    <t>2085277263</t>
  </si>
  <si>
    <t>1,65"oddělení sprchy viz. D.01.12</t>
  </si>
  <si>
    <t>344</t>
  </si>
  <si>
    <t>590541530</t>
  </si>
  <si>
    <t xml:space="preserve">Systémy podlahové a stěnové systém Schlüter - dilatační a odlehčovací spáry profil dilatační, materiál: hliník, L= 2,5 m typ  (*barva)      výška x délka AKSN 100 …*      10 x 2500 mm</t>
  </si>
  <si>
    <t>427741311</t>
  </si>
  <si>
    <t>345</t>
  </si>
  <si>
    <t>771591166</t>
  </si>
  <si>
    <t>Montáž profilu dilatační spáry provedení izolace</t>
  </si>
  <si>
    <t>968486109</t>
  </si>
  <si>
    <t>8,9+2,1*4"viz. D.01.12</t>
  </si>
  <si>
    <t>346</t>
  </si>
  <si>
    <t>247712200R01</t>
  </si>
  <si>
    <t>páska těsnící koutová - šíře 105 mm, délka 10 m pro stěrkovou nebo nátěrovou hydroizolaci</t>
  </si>
  <si>
    <t>707492657</t>
  </si>
  <si>
    <t>347</t>
  </si>
  <si>
    <t>998771101</t>
  </si>
  <si>
    <t>Přesun hmot pro podlahy z dlaždic stanovený z hmotnosti přesunovaného materiálu vodorovná dopravní vzdálenost do 50 m v objektech výšky do 6 m</t>
  </si>
  <si>
    <t>-984556340</t>
  </si>
  <si>
    <t>776</t>
  </si>
  <si>
    <t>Podlahy povlakové</t>
  </si>
  <si>
    <t>348</t>
  </si>
  <si>
    <t>776111311</t>
  </si>
  <si>
    <t>Příprava podkladu vysátí podlah</t>
  </si>
  <si>
    <t>-1259494910</t>
  </si>
  <si>
    <t>34,75+55,54+11,88+12,88+16,12+47,67+9,51+9,57"1.NP</t>
  </si>
  <si>
    <t>41,67+13,09+15,16+30,05+38,6+13,33"2.NP</t>
  </si>
  <si>
    <t>349</t>
  </si>
  <si>
    <t>776121111</t>
  </si>
  <si>
    <t>Příprava podkladu penetrace vodou ředitelná na savý podklad (válečkováním) ředěná v poměru 1:3 podlah</t>
  </si>
  <si>
    <t>-862302887</t>
  </si>
  <si>
    <t>350</t>
  </si>
  <si>
    <t>776141122</t>
  </si>
  <si>
    <t>Příprava podkladu vyrovnání samonivelační stěrkou podlah min.pevnosti 30 MPa, tloušťky přes 3 do 5 mm</t>
  </si>
  <si>
    <t>-1995010177</t>
  </si>
  <si>
    <t>351</t>
  </si>
  <si>
    <t>776201811</t>
  </si>
  <si>
    <t>Demontáž povlakových podlahovin lepených ručně bez podložky</t>
  </si>
  <si>
    <t>525363357</t>
  </si>
  <si>
    <t>34,75+11,88+12,88+16,12+46,76+9,51+9,57"1.NP</t>
  </si>
  <si>
    <t>31,56+11,44+17,17+15,16+13,09"2.NP</t>
  </si>
  <si>
    <t>352</t>
  </si>
  <si>
    <t>776222111</t>
  </si>
  <si>
    <t>Montáž podlahovin z PVC lepením 2-složkovým lepidlem (do vlhkých prostor) z pásů</t>
  </si>
  <si>
    <t>-1027868650</t>
  </si>
  <si>
    <t>(34,87+32,25+14,49+15,28+16,06+32,86+12,38+13,47)*0,1"vytahovaný sokl 1.NP</t>
  </si>
  <si>
    <t>41,67+13,09+15,16"2.NP</t>
  </si>
  <si>
    <t>(55,29+14,94+16,54)*0,1"vytahovaný sokl 1.NP</t>
  </si>
  <si>
    <t>353</t>
  </si>
  <si>
    <t>284110110</t>
  </si>
  <si>
    <t>Podlahoviny z polyvinylchloridu bez podkladu heterogenní podlahová krytina pásy povlakové z PVC, role 2 m heterogenní zátěžové PVC 15 dB, tl. 2,60 mm,akustické antibakteriální</t>
  </si>
  <si>
    <t>-1166808258</t>
  </si>
  <si>
    <t>293,683*1,1 'Přepočtené koeficientem množství</t>
  </si>
  <si>
    <t>354</t>
  </si>
  <si>
    <t>776223111</t>
  </si>
  <si>
    <t>Montáž podlahovin z PVC spoj podlah svařováním za tepla (včetně frézování)</t>
  </si>
  <si>
    <t>-984062032</t>
  </si>
  <si>
    <t>267,84/1,5</t>
  </si>
  <si>
    <t>355</t>
  </si>
  <si>
    <t>776231111</t>
  </si>
  <si>
    <t>Montáž podlahovin z vinylu lepením lamel nebo čtverců standardním lepidlem</t>
  </si>
  <si>
    <t>-90530830</t>
  </si>
  <si>
    <t>30,05+38,6+13,33"2.NP</t>
  </si>
  <si>
    <t>356</t>
  </si>
  <si>
    <t>284110520</t>
  </si>
  <si>
    <t>Podlahoviny z polyvinylchloridu bez podkladu heterogenní podlahová krytina vinylové dílce, tl. 3,00 mm</t>
  </si>
  <si>
    <t>-1876849555</t>
  </si>
  <si>
    <t>81,98*1,1 'Přepočtené koeficientem množství</t>
  </si>
  <si>
    <t>357</t>
  </si>
  <si>
    <t>776491113</t>
  </si>
  <si>
    <t>Montáž lišty soklové pro vytahovaný sokl z PVC</t>
  </si>
  <si>
    <t>-370389808</t>
  </si>
  <si>
    <t>34,87+14,49+15,28+16,06+32,86+12,38+13,47"1.NP</t>
  </si>
  <si>
    <t>55,29+14,94+16,54"2.NP</t>
  </si>
  <si>
    <t>358</t>
  </si>
  <si>
    <t>284110100</t>
  </si>
  <si>
    <t xml:space="preserve">podlahoviny z polyvinylchloridu bez podkladu speciální soklové lišty - vytahované PVC rozměr:  š x v 10340    20 x 100 mm  role 50 m</t>
  </si>
  <si>
    <t>-281889637</t>
  </si>
  <si>
    <t>359</t>
  </si>
  <si>
    <t>998776101</t>
  </si>
  <si>
    <t>Přesun hmot pro podlahy povlakové stanovený z hmotnosti přesunovaného materiálu vodorovná dopravní vzdálenost do 50 m v objektech výšky do 6 m</t>
  </si>
  <si>
    <t>944722860</t>
  </si>
  <si>
    <t>77R01</t>
  </si>
  <si>
    <t>Doplňkové konstrukce</t>
  </si>
  <si>
    <t>360</t>
  </si>
  <si>
    <t>449324100</t>
  </si>
  <si>
    <t>D01 - Přenosný hasící přístroj typ Pg6_viz. specifikace</t>
  </si>
  <si>
    <t>733224753</t>
  </si>
  <si>
    <t>9"viz. D.01.19</t>
  </si>
  <si>
    <t>361</t>
  </si>
  <si>
    <t>4493241001</t>
  </si>
  <si>
    <t>D02 - Informační nástěnné nalepovací štítky evakuačních a únikových cest_viz. specifikace</t>
  </si>
  <si>
    <t>1845885957</t>
  </si>
  <si>
    <t>15"viz. Specifikace D.01.19</t>
  </si>
  <si>
    <t>362</t>
  </si>
  <si>
    <t>4493241002</t>
  </si>
  <si>
    <t>D03 - Informační nástěnné nalepovací štítky OSSPO_viz. specifikace</t>
  </si>
  <si>
    <t>-1737136986</t>
  </si>
  <si>
    <t>8"viz. Specifikace D.01.19</t>
  </si>
  <si>
    <t>781</t>
  </si>
  <si>
    <t>Dokončovací práce - obklady</t>
  </si>
  <si>
    <t>363</t>
  </si>
  <si>
    <t>781474115</t>
  </si>
  <si>
    <t>Montáž obkladů vnitřních stěn z dlaždic keramických lepených flexibilním lepidlem režných nebo glazovaných hladkých přes 22 do 25 ks/m2</t>
  </si>
  <si>
    <t>-82555502</t>
  </si>
  <si>
    <t>8,9*2,1-0,8*2"viz. D.01.12</t>
  </si>
  <si>
    <t>364</t>
  </si>
  <si>
    <t>597610560</t>
  </si>
  <si>
    <t xml:space="preserve">obkládačky a dlaždice keramické koupelny - obkládačky formát 25 x 45 x  0,8 cm (barevné) I.j. (cen.skup. 82)</t>
  </si>
  <si>
    <t>-1702632920</t>
  </si>
  <si>
    <t>17,09*1,2 'Přepočtené koeficientem množství</t>
  </si>
  <si>
    <t>365</t>
  </si>
  <si>
    <t>781493111R01</t>
  </si>
  <si>
    <t>Akrylvinylový kryt rohu (úhelník), lepený na finální povrch pro zamezení poškození povrchu nárazy mobilního vybavení. Hrana krytu má šířku 50 mm, síla materiálu je 3 mm. Povrch je jemně strukturovaný (neporézní pomerančová struktura) pro zamezení snadnému</t>
  </si>
  <si>
    <t>1133381246</t>
  </si>
  <si>
    <t>2*15"viz. D.01.12</t>
  </si>
  <si>
    <t>366</t>
  </si>
  <si>
    <t>781494111</t>
  </si>
  <si>
    <t>Ostatní prvky plastové profily ukončovací a dilatační lepené flexibilním lepidlem rohové</t>
  </si>
  <si>
    <t>-1984433095</t>
  </si>
  <si>
    <t>8,9+2,1*2+4,5"viz. D.01.12</t>
  </si>
  <si>
    <t>367</t>
  </si>
  <si>
    <t>781495111</t>
  </si>
  <si>
    <t>Ostatní prvky ostatní práce penetrace podkladu</t>
  </si>
  <si>
    <t>1058097151</t>
  </si>
  <si>
    <t>368</t>
  </si>
  <si>
    <t>782991102</t>
  </si>
  <si>
    <t>Ostatní práce výplň dilatační spáry šířky do 20 mm silikonem</t>
  </si>
  <si>
    <t>-551784827</t>
  </si>
  <si>
    <t>369</t>
  </si>
  <si>
    <t>998781101</t>
  </si>
  <si>
    <t>Přesun hmot pro obklady keramické stanovený z hmotnosti přesunovaného materiálu vodorovná dopravní vzdálenost do 50 m v objektech výšky do 6 m</t>
  </si>
  <si>
    <t>-648096731</t>
  </si>
  <si>
    <t>783</t>
  </si>
  <si>
    <t>Dokončovací práce - nátěry</t>
  </si>
  <si>
    <t>370</t>
  </si>
  <si>
    <t>783000103</t>
  </si>
  <si>
    <t>Zakrývání konstrukcí včetně pozdějšího odkrytí podlah nebo vodorovných ploch položením fólie</t>
  </si>
  <si>
    <t>-939276187</t>
  </si>
  <si>
    <t>5,81*2"viz. D.01.11</t>
  </si>
  <si>
    <t>371</t>
  </si>
  <si>
    <t>2104923327</t>
  </si>
  <si>
    <t>11,62*1,05 'Přepočtené koeficientem množství</t>
  </si>
  <si>
    <t>372</t>
  </si>
  <si>
    <t>783000125</t>
  </si>
  <si>
    <t>Zakrývání konstrukcí včetně pozdějšího odkrytí konstrukcí nebo prvků obalením fólií</t>
  </si>
  <si>
    <t>1786842027</t>
  </si>
  <si>
    <t>32"ochrana stávajících dveří apod.</t>
  </si>
  <si>
    <t>373</t>
  </si>
  <si>
    <t>1334285039</t>
  </si>
  <si>
    <t>32*1,2 'Přepočtené koeficientem množství</t>
  </si>
  <si>
    <t>374</t>
  </si>
  <si>
    <t>783314101</t>
  </si>
  <si>
    <t>Základní nátěr zámečnických konstrukcí jednonásobný syntetický</t>
  </si>
  <si>
    <t>90386348</t>
  </si>
  <si>
    <t>209,1"viz. D.02.04</t>
  </si>
  <si>
    <t>375</t>
  </si>
  <si>
    <t>783315101</t>
  </si>
  <si>
    <t>Mezinátěr zámečnických konstrukcí jednonásobný syntetický standardní</t>
  </si>
  <si>
    <t>1784355975</t>
  </si>
  <si>
    <t>376</t>
  </si>
  <si>
    <t>783337101</t>
  </si>
  <si>
    <t>Krycí nátěr (email) zámečnických konstrukcí jednonásobný syntetický epoxidový</t>
  </si>
  <si>
    <t>232701585</t>
  </si>
  <si>
    <t>209,1*3"viz. D.02.04</t>
  </si>
  <si>
    <t>377</t>
  </si>
  <si>
    <t>783801401</t>
  </si>
  <si>
    <t>Příprava podkladu omítek před provedením nátěru ometení</t>
  </si>
  <si>
    <t>112721491</t>
  </si>
  <si>
    <t>378</t>
  </si>
  <si>
    <t>783813101</t>
  </si>
  <si>
    <t>Penetrační nátěr omítek hladkých betonových povrchů syntetický</t>
  </si>
  <si>
    <t>-1133693911</t>
  </si>
  <si>
    <t>2,5*3,86+(2,5+3,86)*2*0,2"strojovna výtahu</t>
  </si>
  <si>
    <t>379</t>
  </si>
  <si>
    <t>783823133</t>
  </si>
  <si>
    <t>Penetrační nátěr omítek hladkých omítek hladkých, zrnitých tenkovrstvých nebo štukových silikátový</t>
  </si>
  <si>
    <t>-1134494938</t>
  </si>
  <si>
    <t>380</t>
  </si>
  <si>
    <t>783826313</t>
  </si>
  <si>
    <t>Nátěr omítek se schopností překlenutí trhlin mikroarmovací silikátový</t>
  </si>
  <si>
    <t>1777903783</t>
  </si>
  <si>
    <t>381</t>
  </si>
  <si>
    <t>783827123</t>
  </si>
  <si>
    <t>Krycí (ochranný ) nátěr omítek jednonásobný hladkých omítek hladkých, zrnitých tenkovrstvých nebo štukových stupně členitosti 1 a 2 silikátový</t>
  </si>
  <si>
    <t>-507825496</t>
  </si>
  <si>
    <t>382</t>
  </si>
  <si>
    <t>783836401</t>
  </si>
  <si>
    <t>Ochranný protikarbonatační nátěr omítek epoxidový</t>
  </si>
  <si>
    <t>1549952158</t>
  </si>
  <si>
    <t>12,194*3</t>
  </si>
  <si>
    <t>784</t>
  </si>
  <si>
    <t>Dokončovací práce - malby a tapety</t>
  </si>
  <si>
    <t>383</t>
  </si>
  <si>
    <t>784111031</t>
  </si>
  <si>
    <t>Omytí podkladu v místnostech výšky do 3,80 m</t>
  </si>
  <si>
    <t>-1078913061</t>
  </si>
  <si>
    <t>384</t>
  </si>
  <si>
    <t>784121001</t>
  </si>
  <si>
    <t>Oškrabání malby v místnostech výšky do 3,80 m</t>
  </si>
  <si>
    <t>-1990765911</t>
  </si>
  <si>
    <t>(16,06+32,86+12,38+13,47+11,2)*3,32"1.NP</t>
  </si>
  <si>
    <t>(8,45+5,18*2+11,24+14,94+16,54)*2,5"2.NP</t>
  </si>
  <si>
    <t>385</t>
  </si>
  <si>
    <t>784161101</t>
  </si>
  <si>
    <t>Bandážování (materiál ve specifikaci) spar a prasklin v místnostech výšky do 3,80 m</t>
  </si>
  <si>
    <t>-575962545</t>
  </si>
  <si>
    <t>22,18+25,93+14,73</t>
  </si>
  <si>
    <t>386</t>
  </si>
  <si>
    <t>590306801R01</t>
  </si>
  <si>
    <t>páska pro překlenutí trhlin u styku SDK konstrukce</t>
  </si>
  <si>
    <t>-763450506</t>
  </si>
  <si>
    <t>62,84*1,05 'Přepočtené koeficientem množství</t>
  </si>
  <si>
    <t>387</t>
  </si>
  <si>
    <t>784171001</t>
  </si>
  <si>
    <t>Olepování vnitřních ploch (materiál ve specifikaci) včetně pozdějšího odlepení páskou nebo fólií v místnostech výšky do 3,80 m</t>
  </si>
  <si>
    <t>2067670120</t>
  </si>
  <si>
    <t>(2,5+2,44)*2*8+(1,15+2,1)*2+(1,15+1,65)*2*4+(0,55+0,9)*2*4+(2,3+1,63)*2*2+(2,3+1,75)*2"okna</t>
  </si>
  <si>
    <t>(1+2,2)*2*22+(4,97+3,3)*2*2+(3,92+3,3)*2*2"dveře, posuvná stěna</t>
  </si>
  <si>
    <t>388</t>
  </si>
  <si>
    <t>581248380</t>
  </si>
  <si>
    <t>pásky a fólie - malířské potřeby páska do 60° C 50mm x 50 m</t>
  </si>
  <si>
    <t>-1560095704</t>
  </si>
  <si>
    <t>346,12*1,05 'Přepočtené koeficientem množství</t>
  </si>
  <si>
    <t>389</t>
  </si>
  <si>
    <t>784171101</t>
  </si>
  <si>
    <t>Zakrytí nemalovaných ploch (materiál ve specifikaci) včetně pozdějšího odkrytí podlah</t>
  </si>
  <si>
    <t>-906258872</t>
  </si>
  <si>
    <t>16,09+19,18+3,49"1.PP</t>
  </si>
  <si>
    <t>41,67+4,62+3,04+1,55*2+7,63+30,05+38,6+13,33"2.NP</t>
  </si>
  <si>
    <t>390</t>
  </si>
  <si>
    <t>581248500</t>
  </si>
  <si>
    <t>pásky a fólie - malířské potřeby páska do 60° C CQ s papírovou páskou 210mm x 20 m</t>
  </si>
  <si>
    <t>1089586155</t>
  </si>
  <si>
    <t>270,11*1,05 'Přepočtené koeficientem množství</t>
  </si>
  <si>
    <t>391</t>
  </si>
  <si>
    <t>784171111</t>
  </si>
  <si>
    <t>Zakrytí nemalovaných ploch (materiál ve specifikaci) včetně pozdějšího odkrytí svislých ploch např. stěn, oken, dveří v místnostech výšky do 3,80</t>
  </si>
  <si>
    <t>860328740</t>
  </si>
  <si>
    <t>2,5*2,44*8+1,15*2,1+2,3*1,63*2+2,3*1,75+1,15*1,65*3+0,54*0,9*2"okna</t>
  </si>
  <si>
    <t>1*2,2*28+4,97*3,3*2+3,92*3,3*2+2,9*2,2+1,6*2,2"dveře a posuvné stěny</t>
  </si>
  <si>
    <t>392</t>
  </si>
  <si>
    <t>581248420</t>
  </si>
  <si>
    <t xml:space="preserve">pásky a fólie - malířské potřeby páska do 60° C 7µ    4 x 5 m</t>
  </si>
  <si>
    <t>2143069390</t>
  </si>
  <si>
    <t>199,577*1,05 'Přepočtené koeficientem množství</t>
  </si>
  <si>
    <t>393</t>
  </si>
  <si>
    <t>784181121</t>
  </si>
  <si>
    <t>Penetrace podkladu jednonásobná hloubková v místnostech výšky do 3,80 m</t>
  </si>
  <si>
    <t>2054489042</t>
  </si>
  <si>
    <t>7,33+11,52*2,4+3,86*2,4-2+7,48*1,3"1.PP</t>
  </si>
  <si>
    <t>16,12+47,67+9,51+9,57+6,44+(16,06+32,86+12,38+13,47+11,2)*3,32"1.NP</t>
  </si>
  <si>
    <t>4,62+8,9*1,2+13,09+15,16+3,04+1,55*2+7,63+30,05+38,6+13,33+(14,94+16,54+8,45+5,18*2+11,24+22,18+25,93+14,73)*3,3"2.NP</t>
  </si>
  <si>
    <t>394</t>
  </si>
  <si>
    <t>784191001</t>
  </si>
  <si>
    <t>Čištění vnitřních ploch hrubý úklid po provedení malířských prací omytím oken nebo balkonových dveří jednoduchých</t>
  </si>
  <si>
    <t>-1679796776</t>
  </si>
  <si>
    <t>395</t>
  </si>
  <si>
    <t>784191007</t>
  </si>
  <si>
    <t>Čištění vnitřních ploch hrubý úklid po provedení malířských prací omytím podlah</t>
  </si>
  <si>
    <t>-54199954</t>
  </si>
  <si>
    <t>396</t>
  </si>
  <si>
    <t>784211021</t>
  </si>
  <si>
    <t>Jednonásobné bílé malby ze směsí za mokra středně otěruvzdorných v místnostech výšky do 3,80 m</t>
  </si>
  <si>
    <t>-1264894781</t>
  </si>
  <si>
    <t>397</t>
  </si>
  <si>
    <t>784211063</t>
  </si>
  <si>
    <t>Malby z malířských směsí otěruvzdorných za mokra Příplatek k cenám jednonásobných maleb za provádění barevné malby tónované na tónovacích automatech, v odstínu středně sytém</t>
  </si>
  <si>
    <t>658278012</t>
  </si>
  <si>
    <t>398</t>
  </si>
  <si>
    <t>784211121</t>
  </si>
  <si>
    <t>Malby z malířských směsí otěruvzdorných za mokra dvojnásobné, bílé za mokra otěruvzdorné středně v místnostech výšky do 3,80 m</t>
  </si>
  <si>
    <t>81635022</t>
  </si>
  <si>
    <t>399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</si>
  <si>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</si>
  <si>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</si>
  <si>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-883025824</t>
  </si>
  <si>
    <t>789</t>
  </si>
  <si>
    <t>Povrchové úpravy ocelových konstrukcí a technologických zařízení</t>
  </si>
  <si>
    <t>400</t>
  </si>
  <si>
    <t>789421242</t>
  </si>
  <si>
    <t>Žárové stříkání ocelových konstrukcí vyjma ocelových konstrukcí uzavřených nádob zinkem, tloušťky 160 µm, třídy II (2,496 kg Zn/m2)</t>
  </si>
  <si>
    <t>-1760463889</t>
  </si>
  <si>
    <t>401</t>
  </si>
  <si>
    <t>789421243</t>
  </si>
  <si>
    <t>Doprava na žárové stříkání ocelových konstrukcí včetně dopravy na stavbu</t>
  </si>
  <si>
    <t>-684981103</t>
  </si>
  <si>
    <t>Práce a dodávky M</t>
  </si>
  <si>
    <t>33-M</t>
  </si>
  <si>
    <t>Montáže dopr.zaříz.,sklad. zař. a váh</t>
  </si>
  <si>
    <t>402</t>
  </si>
  <si>
    <t>3300300R01</t>
  </si>
  <si>
    <t>Dodávka a montáž osobního výtahu OH 630 - viz. specifikace</t>
  </si>
  <si>
    <t>1280643493</t>
  </si>
  <si>
    <t>1"D01 viz. Specifikace doplňkových výrobků</t>
  </si>
  <si>
    <t>403</t>
  </si>
  <si>
    <t>3300301R01</t>
  </si>
  <si>
    <t>Dodávka a montáž proskleného opláštění výtahu včetně nosné ocel. konstrukce, s dílenskou dokumentací - viz. specifikace</t>
  </si>
  <si>
    <t>-45992062</t>
  </si>
  <si>
    <t>1"D02 viz. Specifikace doplňkových výrobků</t>
  </si>
  <si>
    <t>HZS</t>
  </si>
  <si>
    <t>Hodinové zúčtovací sazby</t>
  </si>
  <si>
    <t>404</t>
  </si>
  <si>
    <t>HZS4232</t>
  </si>
  <si>
    <t>Hodinové zúčtovací sazby ostatních profesí revizní a kontrolní činnost technik odborný</t>
  </si>
  <si>
    <t>512</t>
  </si>
  <si>
    <t>991544743</t>
  </si>
  <si>
    <t>5*2"5hodin týdně po dobu 2 týdnů</t>
  </si>
  <si>
    <t>405</t>
  </si>
  <si>
    <t>011524000</t>
  </si>
  <si>
    <t>Pro volbu vhodného kotevního systému je nutné provést výtažné zkoušky</t>
  </si>
  <si>
    <t>1024</t>
  </si>
  <si>
    <t>1732921857</t>
  </si>
  <si>
    <t>VRN1</t>
  </si>
  <si>
    <t>Průzkumné, geodetické a projektové práce</t>
  </si>
  <si>
    <t>406</t>
  </si>
  <si>
    <t>013203000</t>
  </si>
  <si>
    <t>Průzkumné, geodetické a projektové práce projektové práce dokumentace stavby (výkresová a textová) bez rozlišení</t>
  </si>
  <si>
    <t>996083976</t>
  </si>
  <si>
    <t>407</t>
  </si>
  <si>
    <t>013203001</t>
  </si>
  <si>
    <t>Dílenská dokumentace OK se zaměřením prostorů a koordinace s projektem fasádního opláštění ze AL slunolamů - 3x paré tisk</t>
  </si>
  <si>
    <t>-1813857774</t>
  </si>
  <si>
    <t>Opravafasády</t>
  </si>
  <si>
    <t>Oprava fasády objektu</t>
  </si>
  <si>
    <t>518,63</t>
  </si>
  <si>
    <t>VnitřníOM</t>
  </si>
  <si>
    <t>doplnění vnitřní omítky</t>
  </si>
  <si>
    <t>30,712</t>
  </si>
  <si>
    <t>02 - Stavební část - Neuznatelné náklady</t>
  </si>
  <si>
    <t>317321511</t>
  </si>
  <si>
    <t>Překlady z betonu železového (bez výztuže) tř. C 20/25</t>
  </si>
  <si>
    <t>169622973</t>
  </si>
  <si>
    <t>0,5*0,2*3*3+0,5*0,2*1,8*2</t>
  </si>
  <si>
    <t>317351101</t>
  </si>
  <si>
    <t>Bednění klenbových pásů, říms nebo překladů klenbových pásů válcových včetně podpěrné konstrukce do výše 4 m zřízení</t>
  </si>
  <si>
    <t>172564407</t>
  </si>
  <si>
    <t>(0,5+0,2*2)*3*3+(0,5+0,2*2)*1,8*2</t>
  </si>
  <si>
    <t>317351102</t>
  </si>
  <si>
    <t>Bednění klenbových pásů, říms nebo překladů klenbových pásů válcových včetně podpěrné konstrukce do výše 4 m odstranění</t>
  </si>
  <si>
    <t>-106314211</t>
  </si>
  <si>
    <t>Izolace tepelná mezi překlady z pěnového polystyrénu jakékoliv výšky, tloušťky 70 mm</t>
  </si>
  <si>
    <t>1205263082</t>
  </si>
  <si>
    <t>(0,5+0,2)*3*3+(0,5+0,2)*1,8*2</t>
  </si>
  <si>
    <t>381495081</t>
  </si>
  <si>
    <t>-1185325922</t>
  </si>
  <si>
    <t>(3*4*3+1,8*4*2)*1,1*21,9/1000</t>
  </si>
  <si>
    <t>491692831</t>
  </si>
  <si>
    <t>22,99+25,74*0,3</t>
  </si>
  <si>
    <t>1560370013</t>
  </si>
  <si>
    <t>39,3*0,4+8*0,6</t>
  </si>
  <si>
    <t>612142001</t>
  </si>
  <si>
    <t>Potažení vnitřních ploch pletivem v ploše nebo pruzích, na plném podkladu sklovláknitým vtlačením do tmelu stěn</t>
  </si>
  <si>
    <t>1112833024</t>
  </si>
  <si>
    <t>703131106</t>
  </si>
  <si>
    <t>612321191</t>
  </si>
  <si>
    <t>Omítka vápenocementová vnitřních ploch nanášená ručně Příplatek k cenám za každých dalších i započatých 5 mm tloušťky omítky přes 10 mm stěn</t>
  </si>
  <si>
    <t>-1535989030</t>
  </si>
  <si>
    <t>612335413</t>
  </si>
  <si>
    <t>Oprava cementové omítky vnitřních ploch hladké, tloušťky do 20 mm, stěn, v rozsahu opravované plochy přes 30 do 50%</t>
  </si>
  <si>
    <t>639589548</t>
  </si>
  <si>
    <t>-835116878</t>
  </si>
  <si>
    <t>(1,15*1,63*2+2,3*1,63*2+2,3*1,75)*2</t>
  </si>
  <si>
    <t>1290928398</t>
  </si>
  <si>
    <t>1230913575</t>
  </si>
  <si>
    <t>-1161798804</t>
  </si>
  <si>
    <t>25,74*2</t>
  </si>
  <si>
    <t>Kontaktní zateplovací systémy příslušenství kontaktních zateplovacích systémů profil okenní začišťovací s tkaninou Thermospoj 6 mm/2,4 m</t>
  </si>
  <si>
    <t>735012450</t>
  </si>
  <si>
    <t>51,48*1,05 'Přepočtené koeficientem množství</t>
  </si>
  <si>
    <t>622325605</t>
  </si>
  <si>
    <t>Oprava vnější vápenné nebo vápenocementové štukové omítky složitosti 5 v rozsahu do 40%</t>
  </si>
  <si>
    <t>1625567852</t>
  </si>
  <si>
    <t>622332121</t>
  </si>
  <si>
    <t>Omítka cementová škrábaná (břízolitová) vnějších ploch nanášená ručně na neomítnutý podklad stěn</t>
  </si>
  <si>
    <t>1611766449</t>
  </si>
  <si>
    <t>0,77+9,5+0,4*2+1,5+4,88+2,67+1,26+1,61+25,74*0,3</t>
  </si>
  <si>
    <t>622335202</t>
  </si>
  <si>
    <t>Oprava cementové škrábané (břízolitové) omítky vnějších ploch stěn, v rozsahu opravované plochy přes 10 do 30%</t>
  </si>
  <si>
    <t>121184844</t>
  </si>
  <si>
    <t>160,5+7,43+17,52+125,83+85,05+122,3</t>
  </si>
  <si>
    <t>622335203</t>
  </si>
  <si>
    <t>Oprava cementové škrábané (břízolitové) omítky vnějších ploch stěn, v rozsahu opravované plochy přes 30 do 50%</t>
  </si>
  <si>
    <t>321699627</t>
  </si>
  <si>
    <t>-760696696</t>
  </si>
  <si>
    <t>-1770460213</t>
  </si>
  <si>
    <t>622821071</t>
  </si>
  <si>
    <t>Sanační omítka vnějších ploch Příplatek k cenám: za každých dalších 10 mm omítky prováděné ve více vrstvách -1021 a -1022</t>
  </si>
  <si>
    <t>-955141459</t>
  </si>
  <si>
    <t>919735123</t>
  </si>
  <si>
    <t>Řezání stávajícího betonového krytu nebo podkladu hloubky přes 100 do 150 mm</t>
  </si>
  <si>
    <t>-1977433200</t>
  </si>
  <si>
    <t>5,3*4</t>
  </si>
  <si>
    <t>1346475122</t>
  </si>
  <si>
    <t>-1621512109</t>
  </si>
  <si>
    <t>830,7*60</t>
  </si>
  <si>
    <t>313379835</t>
  </si>
  <si>
    <t>777080273</t>
  </si>
  <si>
    <t>1258742835</t>
  </si>
  <si>
    <t>-1106729918</t>
  </si>
  <si>
    <t>1824867234</t>
  </si>
  <si>
    <t>5,3*0,9*1,5+0,42+0,71*2</t>
  </si>
  <si>
    <t>962032230</t>
  </si>
  <si>
    <t>Bourání zdiva nadzákladového z cihel nebo tvárnic z cihel pálených nebo vápenopískových, na maltu vápennou nebo vápenocementovou, objemu do 1 m3</t>
  </si>
  <si>
    <t>163579170</t>
  </si>
  <si>
    <t>3*0,2*0,5*3+1,8*0,2*0,5*2</t>
  </si>
  <si>
    <t>963022819</t>
  </si>
  <si>
    <t>Bourání kamenných schodišťových stupňů oblých, rovných nebo kosých zhotovených na místě</t>
  </si>
  <si>
    <t>1455228526</t>
  </si>
  <si>
    <t>5,3+0,9*2+4,7+4,1</t>
  </si>
  <si>
    <t>968062376</t>
  </si>
  <si>
    <t>Vybourání dřevěných rámů oken s křídly, dveřních zárubní, vrat, stěn, ostění nebo obkladů rámů oken s křídly zdvojených, plochy do 4 m2</t>
  </si>
  <si>
    <t>-513604984</t>
  </si>
  <si>
    <t>1,92*0,9+2,12*1,1+2,13*1,1+1,62*1,75+3,1*1,75+3,14*1,75+1,3*2,4*2+1*3,15</t>
  </si>
  <si>
    <t>1123814499</t>
  </si>
  <si>
    <t>3*3+1,8*2</t>
  </si>
  <si>
    <t>429791248</t>
  </si>
  <si>
    <t>(2,85+3,6+6,85+4,92+3,73+4,37)*1*2</t>
  </si>
  <si>
    <t>-1915675341</t>
  </si>
  <si>
    <t>0,43*0,9*0,5+0,34*0,9*0,5+1,08*2,45*0,5+1,15*0,75*0,5+1,37*2,45*0,5+0,5*1,1*0,5+1,62*1,75*0,5+3,1*1,75*0,34</t>
  </si>
  <si>
    <t>3,1*(1,75+1)*0,25+0,27*1,75*0,34+0,57*1,75*0,34+3,14*(1,02+1,75)*0,25+3,6*0,75*0,16</t>
  </si>
  <si>
    <t xml:space="preserve">Cihly pálené plné (vč. odlehčených, lícových a voštinových) cihly plné CP  rozměr 29 x 14 x 6,5 cm P 20</t>
  </si>
  <si>
    <t>5618980</t>
  </si>
  <si>
    <t>12,554*333/1000</t>
  </si>
  <si>
    <t>997013111</t>
  </si>
  <si>
    <t>Vnitrostaveništní doprava suti a vybouraných hmot vodorovně do 50 m svisle s použitím mechanizace pro budovy a haly výšky do 6 m</t>
  </si>
  <si>
    <t>220061054</t>
  </si>
  <si>
    <t>2088011241</t>
  </si>
  <si>
    <t>1030716188</t>
  </si>
  <si>
    <t>26,458*10 'Přepočtené koeficientem množství</t>
  </si>
  <si>
    <t>-652242064</t>
  </si>
  <si>
    <t>-745283039</t>
  </si>
  <si>
    <t>174293551</t>
  </si>
  <si>
    <t>51,1"parapety</t>
  </si>
  <si>
    <t>8"oplechování římsy nad hl. vstupem</t>
  </si>
  <si>
    <t>556611541</t>
  </si>
  <si>
    <t>764226449</t>
  </si>
  <si>
    <t>Oplechování parapetů z hliníkového plechu rovných celoplošně lepené, bez rohů rš 800 mm</t>
  </si>
  <si>
    <t>1650391080</t>
  </si>
  <si>
    <t>764226467</t>
  </si>
  <si>
    <t>Oplechování parapetů z hliníkového plechu rovných celoplošně lepené, bez rohů Příplatek k cenám za zvýšenou pracnost při provedení rohu nebo koutu přes rš 400 mm</t>
  </si>
  <si>
    <t>1277359474</t>
  </si>
  <si>
    <t>998764101</t>
  </si>
  <si>
    <t>Přesun hmot pro konstrukce klempířské stanovený z hmotnosti přesunovaného materiálu vodorovná dopravní vzdálenost do 50 m v objektech výšky do 6 m</t>
  </si>
  <si>
    <t>-518788739</t>
  </si>
  <si>
    <t>766621213</t>
  </si>
  <si>
    <t>Montáž oken dřevěných včetně montáže rámu na polyuretanovou pěnu plochy přes 1 m2 otevíravých nebo sklápěcích do zdiva, výšky přes 2,5 m</t>
  </si>
  <si>
    <t>-2095892226</t>
  </si>
  <si>
    <t>1,15*1,63*2+2,3*1,63*2+2,3*1,75</t>
  </si>
  <si>
    <t>611309370R01</t>
  </si>
  <si>
    <t>okno dle specifikace - P03</t>
  </si>
  <si>
    <t>1762842116</t>
  </si>
  <si>
    <t>611309380R01</t>
  </si>
  <si>
    <t>okno dle specifikace - P02</t>
  </si>
  <si>
    <t>398960512</t>
  </si>
  <si>
    <t>611309510R01</t>
  </si>
  <si>
    <t>okno dle specifikace - P01</t>
  </si>
  <si>
    <t>-612067897</t>
  </si>
  <si>
    <t>1997997400</t>
  </si>
  <si>
    <t>(1,15+1,63)*2*2+(2,3+1,63)*2*2+(2,3+1,75)*2</t>
  </si>
  <si>
    <t>Přesun hmot pro konstrukce truhlářské stanovený z hmotnosti přesunovaného materiálu vodorovná dopravní vzdálenost do 50 m v objektech výšky do 6 m</t>
  </si>
  <si>
    <t>440862595</t>
  </si>
  <si>
    <t>783000121</t>
  </si>
  <si>
    <t>Zakrývání konstrukcí včetně pozdějšího odkrytí konstrukcí nebo prvků olepením páskou nebo fólií</t>
  </si>
  <si>
    <t>-1722842660</t>
  </si>
  <si>
    <t>4*36</t>
  </si>
  <si>
    <t>-1750438269</t>
  </si>
  <si>
    <t>144*1,05 'Přepočtené koeficientem množství</t>
  </si>
  <si>
    <t>783000123</t>
  </si>
  <si>
    <t>Zakrývání konstrukcí včetně pozdějšího odkrytí konstrukcí nebo prvků položením fólie</t>
  </si>
  <si>
    <t>-860559278</t>
  </si>
  <si>
    <t>2044555246</t>
  </si>
  <si>
    <t>72*1,05 'Přepočtené koeficientem množství</t>
  </si>
  <si>
    <t>-1799443098</t>
  </si>
  <si>
    <t>783801503</t>
  </si>
  <si>
    <t>Příprava podkladu omítek před provedením nátěru omytí tlakovou vodou</t>
  </si>
  <si>
    <t>-971519459</t>
  </si>
  <si>
    <t>783801521</t>
  </si>
  <si>
    <t>Očištění omítek biocidními prostředky napadených mikroorganismy, nátěrem jednonásobným s následným opláchnutím</t>
  </si>
  <si>
    <t>-824253721</t>
  </si>
  <si>
    <t>2140474837</t>
  </si>
  <si>
    <t>-1227031356</t>
  </si>
  <si>
    <t>2037589738</t>
  </si>
  <si>
    <t>783827183</t>
  </si>
  <si>
    <t>Krycí (ochranný ) nátěr omítek jednonásobný hladkých omítek hladkých, zrnitých tenkovrstvých nebo štukových stupně členitosti 5 silikátový</t>
  </si>
  <si>
    <t>-1292745552</t>
  </si>
  <si>
    <t>04 - Zarízení vytápění a plynové instalace</t>
  </si>
  <si>
    <t>D1 - Plynoinstalace</t>
  </si>
  <si>
    <t>713 - Izolace tepelné</t>
  </si>
  <si>
    <t>723 - Vnitřní plynovod</t>
  </si>
  <si>
    <t>734 - Armatury</t>
  </si>
  <si>
    <t>783 - Nátěry</t>
  </si>
  <si>
    <t>90 - Hodinové zúčtovací sazby (HZS)</t>
  </si>
  <si>
    <t>911 - Ostatní související práce a činnosti</t>
  </si>
  <si>
    <t>D2 - Ostatní materiál</t>
  </si>
  <si>
    <t>D3 - Technologie zdroje tepla</t>
  </si>
  <si>
    <t>700 - Izolace potrubí</t>
  </si>
  <si>
    <t>721 - Vnitřní kanalizace</t>
  </si>
  <si>
    <t>724 - Strojní vybavení</t>
  </si>
  <si>
    <t>725 - Zařizovací předměty</t>
  </si>
  <si>
    <t>731 - Kotelny</t>
  </si>
  <si>
    <t>732 - Strojovny</t>
  </si>
  <si>
    <t>733 - Rozvod potrubí</t>
  </si>
  <si>
    <t>M23 - Montáže potrubí</t>
  </si>
  <si>
    <t>D4 - Odtahy spalin</t>
  </si>
  <si>
    <t>D5 - Otopná soustava</t>
  </si>
  <si>
    <t>735 - Otopná tělesa</t>
  </si>
  <si>
    <t>736 - Podlahové vytápění</t>
  </si>
  <si>
    <t>36 - Rozvaděč DT1 MaR</t>
  </si>
  <si>
    <t>37 - Přístroje v provozu MaR</t>
  </si>
  <si>
    <t>38 - Kabely, kabelové trasy MaR</t>
  </si>
  <si>
    <t>39 - Práce MaR</t>
  </si>
  <si>
    <t>40 - Ostatní náklady</t>
  </si>
  <si>
    <t>97 - Prorážení otvorů a ostatní bourací práce</t>
  </si>
  <si>
    <t>S - Přesuny sutí</t>
  </si>
  <si>
    <t>D1</t>
  </si>
  <si>
    <t>Plynoinstalace</t>
  </si>
  <si>
    <t>713541201R00</t>
  </si>
  <si>
    <t>Tmelení a zaplňovýní spár protipožárním tmelem a pěnou</t>
  </si>
  <si>
    <t>723</t>
  </si>
  <si>
    <t>Vnitřní plynovod</t>
  </si>
  <si>
    <t>723120203R00</t>
  </si>
  <si>
    <t>Potrubí ocelové závitové černé svařované DN 20</t>
  </si>
  <si>
    <t>723120204R00</t>
  </si>
  <si>
    <t>Potrubí ocelové závitové černé svařované DN 25</t>
  </si>
  <si>
    <t>723120805R00</t>
  </si>
  <si>
    <t>Demontáž potrubí svařovaného závitového DN 25-50</t>
  </si>
  <si>
    <t>723150312R00</t>
  </si>
  <si>
    <t>Potrubí ocelové hladké černé svařované DN 50 - chránička</t>
  </si>
  <si>
    <t>723150367R00</t>
  </si>
  <si>
    <t>Potrubí ocel. černé svařované - chráničky D 57/2,9</t>
  </si>
  <si>
    <t>723160334R00</t>
  </si>
  <si>
    <t>Rozpěrka přípojky plynoměru G 1</t>
  </si>
  <si>
    <t>soubor</t>
  </si>
  <si>
    <t>723160831R00</t>
  </si>
  <si>
    <t>Demontáž rozpěrky přípojek plynoměru, G 1</t>
  </si>
  <si>
    <t>723190907R00</t>
  </si>
  <si>
    <t>Odvzdušnění a napuštění plynového potrubí</t>
  </si>
  <si>
    <t>723190909R00</t>
  </si>
  <si>
    <t>Zkouška tlaková a zkouška těsnosti plynového potrubí</t>
  </si>
  <si>
    <t>723191121R00</t>
  </si>
  <si>
    <t>Hadice flexib.nerezová DN 20, dl. 300 mm-podle specifikace</t>
  </si>
  <si>
    <t>723230801R00</t>
  </si>
  <si>
    <t>Demontáž středotlakého regulátoru - jednod. řada - stávající regulátor</t>
  </si>
  <si>
    <t>723234221RM5</t>
  </si>
  <si>
    <t>Regulátor středotlaký, bez armatur - dle specifikace</t>
  </si>
  <si>
    <t>723237214R00</t>
  </si>
  <si>
    <t>Kohout kulový,2xvnitřní závit, DN 20</t>
  </si>
  <si>
    <t>723237215R00</t>
  </si>
  <si>
    <t>Kohout kulový,2xvnitřní závit, DN 25</t>
  </si>
  <si>
    <t>723239211R00</t>
  </si>
  <si>
    <t>Montáž regulátoru středotl. jednod. závitového</t>
  </si>
  <si>
    <t>723350VD</t>
  </si>
  <si>
    <t>Revize plynového potrubí</t>
  </si>
  <si>
    <t>734</t>
  </si>
  <si>
    <t>Armatury</t>
  </si>
  <si>
    <t>734421130R00</t>
  </si>
  <si>
    <t>Tlakoměr ukazovací,vč. souvztažných armatur-0-4 kPa,pr. 160 mm</t>
  </si>
  <si>
    <t>734494213R00</t>
  </si>
  <si>
    <t>Návarky s trubkovým závitem G 1/2</t>
  </si>
  <si>
    <t>734494214R00</t>
  </si>
  <si>
    <t>Návarky s trubkovým závitem G 3/4</t>
  </si>
  <si>
    <t>734494215R00</t>
  </si>
  <si>
    <t>Návarky s trubkovým závitem G 1</t>
  </si>
  <si>
    <t>Nátěry</t>
  </si>
  <si>
    <t>783424240R00</t>
  </si>
  <si>
    <t>Nátěr syntet. potrubí do DN 50 mm</t>
  </si>
  <si>
    <t>Hodinové zúčtovací sazby (HZS)</t>
  </si>
  <si>
    <t xml:space="preserve">900      R03</t>
  </si>
  <si>
    <t>HZS-kotvení potrubí,pomocné práce</t>
  </si>
  <si>
    <t>h</t>
  </si>
  <si>
    <t>911</t>
  </si>
  <si>
    <t>Ostatní související práce a činnosti</t>
  </si>
  <si>
    <t>911106VD</t>
  </si>
  <si>
    <t>Utěsnění prostupü plynov odu do objektu</t>
  </si>
  <si>
    <t>911830VD</t>
  </si>
  <si>
    <t>Zednické výpomoce-plynoinstalace,prostupy, základ pod plynoměr. skřínku</t>
  </si>
  <si>
    <t>998723201R00</t>
  </si>
  <si>
    <t>Přesun hmot pro vnitřní plynovod, výšky do 6 m</t>
  </si>
  <si>
    <t>D2</t>
  </si>
  <si>
    <t>Ostatní materiál</t>
  </si>
  <si>
    <t>59534685</t>
  </si>
  <si>
    <t>Protipožární pěna - utěsnění prostupu požárně dělicimi konstrukcemi</t>
  </si>
  <si>
    <t>723300VD</t>
  </si>
  <si>
    <t>Ostatní nespecifikovatelné potrubní tvarovky pro napojení plynoměru</t>
  </si>
  <si>
    <t>723301VD</t>
  </si>
  <si>
    <t>Uchycení potrubí a ostatní montážní materiál</t>
  </si>
  <si>
    <t>D3</t>
  </si>
  <si>
    <t>Technologie zdroje tepla</t>
  </si>
  <si>
    <t>700</t>
  </si>
  <si>
    <t>Izolace potrubí</t>
  </si>
  <si>
    <t>722172311R00</t>
  </si>
  <si>
    <t>Potrubí z PPR, D 20x2,8 mm - plnění systému ÚT</t>
  </si>
  <si>
    <t>722181211RT7</t>
  </si>
  <si>
    <t>Izolace návleková tl. stěny 6 mm, vnitřní průměr 22 mm</t>
  </si>
  <si>
    <t>722181214RT7</t>
  </si>
  <si>
    <t>Izolace návleková tl. stěny 20 mm, vnitřní průměr 22 mm</t>
  </si>
  <si>
    <t>722181214RT9</t>
  </si>
  <si>
    <t>Izolace návleková tl. stěny 20 mm, vnitřní průměr 28 mm</t>
  </si>
  <si>
    <t>722181214RU1</t>
  </si>
  <si>
    <t>Izolace návleková tl. stěny 20 mm, vnitřní průměr 35 mm</t>
  </si>
  <si>
    <t>Vnitřní kanalizace</t>
  </si>
  <si>
    <t>721176101R00</t>
  </si>
  <si>
    <t>Potrubí HT připojovací D 32 x 1,8 mm - odvod kondenzátu do kanalizace</t>
  </si>
  <si>
    <t>723356VD</t>
  </si>
  <si>
    <t>Dodávka a montáž neutralizačního boxu pro neutralizací kondenzátu včetně náplně, uvedení do provozu - dle specifikace</t>
  </si>
  <si>
    <t>724</t>
  </si>
  <si>
    <t>Strojní vybavení</t>
  </si>
  <si>
    <t>724239112R00</t>
  </si>
  <si>
    <t>Montáž teploměru dvoukovového příložného</t>
  </si>
  <si>
    <t>725</t>
  </si>
  <si>
    <t>Zařizovací předměty</t>
  </si>
  <si>
    <t>725860211R00</t>
  </si>
  <si>
    <t>Sifon umyvadlový, přípoj pro odvod kondenzátu</t>
  </si>
  <si>
    <t>731</t>
  </si>
  <si>
    <t>Kotelny</t>
  </si>
  <si>
    <t>731220VD</t>
  </si>
  <si>
    <t>Uvedení kotle do provozu autorizovaným serv.technikem</t>
  </si>
  <si>
    <t>731249312R00</t>
  </si>
  <si>
    <t>Montáž závěsných kotlů turbo bez TUV, odkouření</t>
  </si>
  <si>
    <t>732</t>
  </si>
  <si>
    <t>Strojovny</t>
  </si>
  <si>
    <t>732119190R00</t>
  </si>
  <si>
    <t>M. rozdělovačů a sběračů (60x60mm) dl 1m</t>
  </si>
  <si>
    <t>732331515R00</t>
  </si>
  <si>
    <t>Nádoby expanzní tlak.s memb., 50 l - systém ÚT</t>
  </si>
  <si>
    <t>732349101R00</t>
  </si>
  <si>
    <t>Montáž anuloidu I - průtok 4 m3/hod</t>
  </si>
  <si>
    <t>732429111R00</t>
  </si>
  <si>
    <t>Montáž čerpadel oběhových spirálních,do DN 25</t>
  </si>
  <si>
    <t>733</t>
  </si>
  <si>
    <t>Rozvod potrubí</t>
  </si>
  <si>
    <t>733163104R00</t>
  </si>
  <si>
    <t>Potrubí z měděných trubek D 22 x 1 ,0mm</t>
  </si>
  <si>
    <t>733163105R00</t>
  </si>
  <si>
    <t>Potrubí z měděných trubek D 28 x 1,5 mm</t>
  </si>
  <si>
    <t>733163106R00</t>
  </si>
  <si>
    <t>Potrubí z měděných trubek D 35 x 1,5 mm</t>
  </si>
  <si>
    <t>734209112R00</t>
  </si>
  <si>
    <t>Montáž servopohonu na směšovací ventil</t>
  </si>
  <si>
    <t>734209113R00</t>
  </si>
  <si>
    <t>Montáž armatur závitových,se 2závity, G 1/2-dopouštěcí ventil s tlakoměrem</t>
  </si>
  <si>
    <t>734209123R00</t>
  </si>
  <si>
    <t>Montáž armatur závitových,se 3závity, G 1/2 - směš. ventil</t>
  </si>
  <si>
    <t>734215133R00</t>
  </si>
  <si>
    <t>Ventil odvzdušňovací automat. DN 15</t>
  </si>
  <si>
    <t>734235121R00</t>
  </si>
  <si>
    <t>Kohout kulový,2xvnitřní záv. DN 15</t>
  </si>
  <si>
    <t>734235122R00</t>
  </si>
  <si>
    <t>Kohout kulový,2xvnitřní záv. DN 20</t>
  </si>
  <si>
    <t>734235123R00</t>
  </si>
  <si>
    <t>Kohout kulový,2xvnitřní záv. DN 25</t>
  </si>
  <si>
    <t>734235124R00</t>
  </si>
  <si>
    <t>Kohout kulový,2xvnitřní záv. DN 32</t>
  </si>
  <si>
    <t>734235131R00</t>
  </si>
  <si>
    <t>Kohout kulový s vypouštěním, DN 15</t>
  </si>
  <si>
    <t>734245121R00</t>
  </si>
  <si>
    <t>Ventil zpětný,2xvnitřní závit DN 15</t>
  </si>
  <si>
    <t>734245122R00</t>
  </si>
  <si>
    <t>Ventil zpětný,2xvnitřní závit DN 20</t>
  </si>
  <si>
    <t>734245123R00</t>
  </si>
  <si>
    <t>Ventil zpětný,2xvnitřní závit DN 25</t>
  </si>
  <si>
    <t>734245124R00</t>
  </si>
  <si>
    <t>Ventil zpětný,2xvnitřní závit DN 32</t>
  </si>
  <si>
    <t>734255111R00</t>
  </si>
  <si>
    <t>Ventil pojistný, DN 15 x 2,5 bar - ÚT</t>
  </si>
  <si>
    <t>734295211R00</t>
  </si>
  <si>
    <t>Filtr, vnitřní-vnitřní z. DN 15</t>
  </si>
  <si>
    <t>734295212R00</t>
  </si>
  <si>
    <t>Filtr, vnitřní-vnitřní z. DN 20</t>
  </si>
  <si>
    <t>734295213R00</t>
  </si>
  <si>
    <t>Filtr, vnitřní-vnitřní z. DN 25</t>
  </si>
  <si>
    <t>734295214R00</t>
  </si>
  <si>
    <t>Filtr, vnitřní-vnitřní z. DN 32</t>
  </si>
  <si>
    <t>734295321R00</t>
  </si>
  <si>
    <t>Kohout kul.vypouštěcí,komplet DN 15</t>
  </si>
  <si>
    <t>734421150R00</t>
  </si>
  <si>
    <t>Tlakoměr , 0-400 kPa , D 100 - ukazovací</t>
  </si>
  <si>
    <t>734494213R00.1</t>
  </si>
  <si>
    <t>Návarky s trubkovým závitem G 1/2-armatury, zařízení</t>
  </si>
  <si>
    <t>734494214R00.1</t>
  </si>
  <si>
    <t>Návarky s trubkovým závitem G 3/4-armatury, zařízení</t>
  </si>
  <si>
    <t>734494215R00.1</t>
  </si>
  <si>
    <t>Návarky s trubkovým závitem G 1-armatury,čerpadla,zařízení</t>
  </si>
  <si>
    <t>734494216R00</t>
  </si>
  <si>
    <t>Návarky s trubkovým závitem G 5/4-armatury, zařízení</t>
  </si>
  <si>
    <t xml:space="preserve">900      R01</t>
  </si>
  <si>
    <t>HZS-demontáž stávajících plynových kotlů a technologie kotelny</t>
  </si>
  <si>
    <t>998731201R00</t>
  </si>
  <si>
    <t>Přesun hmot pro kotelny, výšky do 6 m</t>
  </si>
  <si>
    <t>M23</t>
  </si>
  <si>
    <t>Montáže potrubí</t>
  </si>
  <si>
    <t>230120205R00</t>
  </si>
  <si>
    <t>Montáž hadice pro odvod kondenzátu</t>
  </si>
  <si>
    <t>28612130</t>
  </si>
  <si>
    <t>Hadice PVC PN 21/501/93 d 16/22 mm - odvod kondenzátu</t>
  </si>
  <si>
    <t>54824212</t>
  </si>
  <si>
    <t>Svorka na hadice 16-25 mm - odvod kondenzátu</t>
  </si>
  <si>
    <t>713149VD</t>
  </si>
  <si>
    <t>Izol. z pěnového polyetylénu rozdělovače a sběrače, anuloidu, lt. 210 mm</t>
  </si>
  <si>
    <t>731100VD</t>
  </si>
  <si>
    <t>Plynový závěsný kondenz.kotel 32 kW - dle specifikace</t>
  </si>
  <si>
    <t>731110VD</t>
  </si>
  <si>
    <t>Prostorová obslužná jednotka plynového kotle - dle sepcifikace</t>
  </si>
  <si>
    <t>731111VD</t>
  </si>
  <si>
    <t>Externí rozšířující modul včetně příložného čidla pro plynový kotel - regulace topného okruhu - dle sepcifikace</t>
  </si>
  <si>
    <t>731111VD.1</t>
  </si>
  <si>
    <t>BUS modul OCI pro řízení kaskády kotlů - dle sepcifikace</t>
  </si>
  <si>
    <t>732100VD</t>
  </si>
  <si>
    <t>Oběhové čerpadlo č.1 - ÚT otopná tělesa - dle specifikace</t>
  </si>
  <si>
    <t>732101VD</t>
  </si>
  <si>
    <t>Oběhové čerpadlo č.2- ÚT podlahové vytápění - dle specifikace</t>
  </si>
  <si>
    <t>732250VD</t>
  </si>
  <si>
    <t>Združený rozdělovač,sběrač vč. držáku na stěnu - dle specifikace</t>
  </si>
  <si>
    <t>732300VD</t>
  </si>
  <si>
    <t>Teploměr příložný včetně teplovodivé pasty 120°C, d 63</t>
  </si>
  <si>
    <t>732500VD</t>
  </si>
  <si>
    <t>Hydraul.vyrovnávač tlaku vč. držáku na stěnu - dle specifikace</t>
  </si>
  <si>
    <t>733900VD</t>
  </si>
  <si>
    <t>Ostatní nespecifikovatelné potrubní tvarovky a fitinky</t>
  </si>
  <si>
    <t>733901VD</t>
  </si>
  <si>
    <t>Ostatní montážní a kotvící materiál</t>
  </si>
  <si>
    <t>734367VD</t>
  </si>
  <si>
    <t>Dopouštěcí ventil s reg.tlaku a tlakoměrem - dle specifikace</t>
  </si>
  <si>
    <t>734401VD</t>
  </si>
  <si>
    <t>Trojcestný směš.ventil,vč.servopohonu-DN 15 - dle specifikace</t>
  </si>
  <si>
    <t>D4</t>
  </si>
  <si>
    <t>Odtahy spalin</t>
  </si>
  <si>
    <t>731110VD.1</t>
  </si>
  <si>
    <t>Revizní T - kus 60/100 pro montáž do potrubí</t>
  </si>
  <si>
    <t>731125VD</t>
  </si>
  <si>
    <t>Koaxiální trubka 60/100 - 1 m</t>
  </si>
  <si>
    <t>731126VD</t>
  </si>
  <si>
    <t>Vertikální komínová koncovka 6+0/100, délka 1,6 m - vyustění komínu nad střechou, černá</t>
  </si>
  <si>
    <t>731127VD</t>
  </si>
  <si>
    <t>Ružice pro trubku 100 - vnitřní</t>
  </si>
  <si>
    <t>731128VD</t>
  </si>
  <si>
    <t>Průchodka pro vodorovnou střechu 60/100, černá</t>
  </si>
  <si>
    <t>731616VD</t>
  </si>
  <si>
    <t>Ostatní drobný nespecifikovaný materiál</t>
  </si>
  <si>
    <t>731618VD</t>
  </si>
  <si>
    <t>Stavební práce související s montáží odtahu spalin</t>
  </si>
  <si>
    <t>731619VD</t>
  </si>
  <si>
    <t>Montážní práce, revize, přesun hmot - odtahy spalin</t>
  </si>
  <si>
    <t>D5</t>
  </si>
  <si>
    <t>Otopná soustava</t>
  </si>
  <si>
    <t>722181214RT7.1</t>
  </si>
  <si>
    <t>Tepelná izolace návleková tl. stěny 20 mm, vnitřní průmer 22 mm</t>
  </si>
  <si>
    <t>722181214RT9.1</t>
  </si>
  <si>
    <t>Tepelná izolace návleková tl. stěny 20 mm, vnitřní průmer 28 mm</t>
  </si>
  <si>
    <t>722181214RU2</t>
  </si>
  <si>
    <t>Tepelná izolace návleková tl. stěny 20 mm, vnitřní průmer 35 mm</t>
  </si>
  <si>
    <t>733163102R00</t>
  </si>
  <si>
    <t>Potrubí z měděných trubek D 15 x 1,0 mm</t>
  </si>
  <si>
    <t>733163103R00</t>
  </si>
  <si>
    <t>Potrubí z měděných trubek D 18 x 1,0 mm</t>
  </si>
  <si>
    <t>733178132RT1</t>
  </si>
  <si>
    <t>Potrubí vícevrstvé PE-RT/Al/PE-HD, D 16 x 2 mm</t>
  </si>
  <si>
    <t>733178135RT1</t>
  </si>
  <si>
    <t>Potrubí vícevrstvé PE-RT/Al/PE-HD, D 26 x 3 mm</t>
  </si>
  <si>
    <t>734221672RT3</t>
  </si>
  <si>
    <t>Termostat.hlavice ventilu s vest.čidlem,vč.ochrany proti odcizení</t>
  </si>
  <si>
    <t>734266422R00</t>
  </si>
  <si>
    <t>Šroubení uz. pro tělesa ventilkompakt - přímé, DN15</t>
  </si>
  <si>
    <t>734266772R00</t>
  </si>
  <si>
    <t>Šroubení svěrné na měď 15x1 mm - EK</t>
  </si>
  <si>
    <t>734295321R00.1</t>
  </si>
  <si>
    <t>Kohout kul.vypouštěcí,komplet, DN 15</t>
  </si>
  <si>
    <t>735</t>
  </si>
  <si>
    <t>Otopná tělesa</t>
  </si>
  <si>
    <t>735157672R00</t>
  </si>
  <si>
    <t>Otopná těl.panel. Ventil Kompakt 22 600/2000</t>
  </si>
  <si>
    <t>735159210R00</t>
  </si>
  <si>
    <t>Montáž panelových těles 2řadých do délky 1140 mm - přemístěné tělesa</t>
  </si>
  <si>
    <t>735159230R00</t>
  </si>
  <si>
    <t>Montáž panelových těles 2řadých do délky 1980 mm - přemístěné těleso</t>
  </si>
  <si>
    <t>735161812R00</t>
  </si>
  <si>
    <t>Demontáž otopných těles panelových</t>
  </si>
  <si>
    <t>736</t>
  </si>
  <si>
    <t>Podlahové vytápění</t>
  </si>
  <si>
    <t>736313912R00</t>
  </si>
  <si>
    <t>Ochranná trubka , D 16-18 mm</t>
  </si>
  <si>
    <t>736313912R00.1</t>
  </si>
  <si>
    <t>Ochranná trubka , D 25-25 mm</t>
  </si>
  <si>
    <t>736313915R00</t>
  </si>
  <si>
    <t>Fixační oblouk pro potrubí</t>
  </si>
  <si>
    <t>736316912R00</t>
  </si>
  <si>
    <t>Šroubení svěrné pro vícevrstvé trubky 16 x 2 mm</t>
  </si>
  <si>
    <t>736323912R00</t>
  </si>
  <si>
    <t>Spona pro upevnění trubek k polystyrénu -14-18 mm</t>
  </si>
  <si>
    <t>736332911R00</t>
  </si>
  <si>
    <t>Dilatační páska 8 x 150 mm</t>
  </si>
  <si>
    <t>736336911R00</t>
  </si>
  <si>
    <t>Redukce k rozdělovači 1" x 3/4"</t>
  </si>
  <si>
    <t>736342311R00</t>
  </si>
  <si>
    <t>Sysémová deska z pěnového polystyrénu EPS 100(tl.30 mm) s PE folií metalizovanou</t>
  </si>
  <si>
    <t>736346364R00</t>
  </si>
  <si>
    <t>Sestava roz./sběr., 5 cest. včetně průtokoměru, bez skř.</t>
  </si>
  <si>
    <t>736346814R00</t>
  </si>
  <si>
    <t>Skříň rozdělovače pod omítku - 5 okruhů</t>
  </si>
  <si>
    <t>736346923R00</t>
  </si>
  <si>
    <t>Vypouštěcí a odvzdušňovací venil G 1" - na rozděl. a sběrač - dle specifikace</t>
  </si>
  <si>
    <t xml:space="preserve">900      R03.1</t>
  </si>
  <si>
    <t>HZS-zkoušky, vyregulování a nastavení otopné soustavy (ventily, hlavice, podlahové vytápění)</t>
  </si>
  <si>
    <t xml:space="preserve">900      R03.2</t>
  </si>
  <si>
    <t>HZS-uchycení potrubí,pomocné práce</t>
  </si>
  <si>
    <t>911830VD.1</t>
  </si>
  <si>
    <t>Zednické výpomoce-otopná soustava(prostupy,opravy prostupů)</t>
  </si>
  <si>
    <t>998735201R00</t>
  </si>
  <si>
    <t>Přesun hmot pro otopná tělesa, výšky do 6 m</t>
  </si>
  <si>
    <t>733471VD</t>
  </si>
  <si>
    <t>Ostatní nespecifikované měděné tvarovky a fitinky</t>
  </si>
  <si>
    <t>733555VD</t>
  </si>
  <si>
    <t>Ostatní materiál pro podlahové vytápění</t>
  </si>
  <si>
    <t>733560VD</t>
  </si>
  <si>
    <t>Uchycení potrubí konzole, nosníky, závěsy a ostatní montížní materiál</t>
  </si>
  <si>
    <t>Rozvaděč DT1 MaR</t>
  </si>
  <si>
    <t>RZV-DT1-01</t>
  </si>
  <si>
    <t>Nástěnný ocel.plechový rozvaděč WS,600x600x210,krytí IP66</t>
  </si>
  <si>
    <t>RZV-DT1-02</t>
  </si>
  <si>
    <t>Hlavní / nouzový vypínač 25A</t>
  </si>
  <si>
    <t>RZV-DT1-03</t>
  </si>
  <si>
    <t>Jistič 1-fázový 10A, char.B, 6kA</t>
  </si>
  <si>
    <t>RZV-DT1-04</t>
  </si>
  <si>
    <t>Jistič 1-fázový 6A, char.B, 6kA</t>
  </si>
  <si>
    <t>RZV-DT1-05</t>
  </si>
  <si>
    <t>Jistič 1-fázový 2A, char. C, 6kA</t>
  </si>
  <si>
    <t>RZV-DT1-06</t>
  </si>
  <si>
    <t>Pomocný kontakt pro jističe 1S+1R</t>
  </si>
  <si>
    <t>RZV-DT1-07</t>
  </si>
  <si>
    <t>Pojistková svorka vyklápěcí 230 V AC</t>
  </si>
  <si>
    <t>RZV-DT1-08</t>
  </si>
  <si>
    <t>Signálka s LED červená, 230V AC</t>
  </si>
  <si>
    <t>RZV-DT1-09</t>
  </si>
  <si>
    <t>Relé cívka 230V AC, 4 přep.kont 7A</t>
  </si>
  <si>
    <t>RZV-DT1-10</t>
  </si>
  <si>
    <t>Patice na relé, 4 přep.kont 7A</t>
  </si>
  <si>
    <t>RZV-DT1-11</t>
  </si>
  <si>
    <t>Spona 094.91.3 Variclip 55,4P</t>
  </si>
  <si>
    <t>RZV-DT1-12</t>
  </si>
  <si>
    <t>Stykač na din lištu 2S/230V AC/kont 25A, ruční ovl.</t>
  </si>
  <si>
    <t>RZV-DT1-13</t>
  </si>
  <si>
    <t>Ochrana přepěťová 230V, 10A s VF filtrem (MaR) na DIN lištu</t>
  </si>
  <si>
    <t>RZV-DT1-14</t>
  </si>
  <si>
    <t>Rozšiřující modul pro regulaci plyn.kotle na DIN+ příložné čidlo QAD36/101</t>
  </si>
  <si>
    <t>RZV-DT1-15</t>
  </si>
  <si>
    <t>Napěťová vyrážecí cívka na 230V</t>
  </si>
  <si>
    <t>RZV-DT1-16</t>
  </si>
  <si>
    <t>Přepínač 2-polohový plastový černý + spínací kontakt "NO" , bez návratu</t>
  </si>
  <si>
    <t>RZV-DT1-17</t>
  </si>
  <si>
    <t>Přepínač 3-polohový plastový černý + spínací kontakt "NO" , bez návratu</t>
  </si>
  <si>
    <t>RZV-DT1-18</t>
  </si>
  <si>
    <t>Zásuvka soklová na lištu DIN SN216</t>
  </si>
  <si>
    <t>RZV-DT1-19</t>
  </si>
  <si>
    <t>Svorka šedá do 2,5mm</t>
  </si>
  <si>
    <t>RZV-DT1-20</t>
  </si>
  <si>
    <t>Svorka sv. Modrá do 2,5mm</t>
  </si>
  <si>
    <t>RZV-DT1-21</t>
  </si>
  <si>
    <t>Svorka zelenožlutá do 2,5mm</t>
  </si>
  <si>
    <t>RZV-DT1-22</t>
  </si>
  <si>
    <t>Blok 15 šroubových svorkovnic N</t>
  </si>
  <si>
    <t>RZV-DT1-23</t>
  </si>
  <si>
    <t>Blok 15 šroubových svorkovnic PE</t>
  </si>
  <si>
    <t>RZV-DT1-24</t>
  </si>
  <si>
    <t>Svorka bezšroubová šedá do 2,5mm</t>
  </si>
  <si>
    <t>RZV-DT1-25</t>
  </si>
  <si>
    <t>Kabelové vývodky M20x1,5 s maticí</t>
  </si>
  <si>
    <t>RZV-DT1-26</t>
  </si>
  <si>
    <t>Ostatní materiál (korýtka, DIN lišty, zakonč.svork., ranžír.drát,...)</t>
  </si>
  <si>
    <t>RZV-DT1-27</t>
  </si>
  <si>
    <t>Kompletace, vyzbrojení rozvaděče</t>
  </si>
  <si>
    <t>Přístroje v provozu MaR</t>
  </si>
  <si>
    <t>PVP_01</t>
  </si>
  <si>
    <t>Oběhová čerpadla, napájení 230V AC</t>
  </si>
  <si>
    <t>PVP_02</t>
  </si>
  <si>
    <t>Set ventil+servopohon 230V AC, DN 15, zdvih 5,5mm, 3-bodový, 150s, s kabelem 1,5m</t>
  </si>
  <si>
    <t>PVP_03</t>
  </si>
  <si>
    <t>Čidlo teploty příložné, NTC, -30 až 130°C</t>
  </si>
  <si>
    <t>PVP_04</t>
  </si>
  <si>
    <t>Čidlo teploty venkovní, NTC, -50 až 70°C</t>
  </si>
  <si>
    <t>PVP_05</t>
  </si>
  <si>
    <t>detektor úniku plynu CH4</t>
  </si>
  <si>
    <t>PVP_06</t>
  </si>
  <si>
    <t>Vlnovcový regulátor tlaku, rozsah 63-630kPa</t>
  </si>
  <si>
    <t>PVP_07</t>
  </si>
  <si>
    <t>Prostorový termostat 230V/16A nastavení teploty 0 až 50°C</t>
  </si>
  <si>
    <t>PVP_08</t>
  </si>
  <si>
    <t>Příložný termostat, 10-90°C, nast kolečkem</t>
  </si>
  <si>
    <t>PVP_09</t>
  </si>
  <si>
    <t>Zásuvka - bílá barva, 230V,16A, IP54, pro nástěnnou montáž</t>
  </si>
  <si>
    <t>PVP_10</t>
  </si>
  <si>
    <t>BUS modul OCI pro řízení kaskády plyn.kotlů</t>
  </si>
  <si>
    <t>PVP_11</t>
  </si>
  <si>
    <t>Houkačka s optickou signalizací, 240 V AC, rudá</t>
  </si>
  <si>
    <t>PVP_12</t>
  </si>
  <si>
    <t>Plastová krabice venkovní IP54 65x65x32</t>
  </si>
  <si>
    <t>Kabely, kabelové trasy MaR</t>
  </si>
  <si>
    <t>KT_01</t>
  </si>
  <si>
    <t>Kabel CY6</t>
  </si>
  <si>
    <t>KT_02</t>
  </si>
  <si>
    <t>Kabel CYKY-J 3x1,5 mm2</t>
  </si>
  <si>
    <t>KT_03</t>
  </si>
  <si>
    <t>Kabel J-Y(St)Y.Lg 2x2x0,8 mm2</t>
  </si>
  <si>
    <t>KT_04</t>
  </si>
  <si>
    <t>Kabel JYTY-J 7x1 mm2</t>
  </si>
  <si>
    <t>KT_05</t>
  </si>
  <si>
    <t>Kabel JYTY-O 4x1 mm2</t>
  </si>
  <si>
    <t>KT_06</t>
  </si>
  <si>
    <t>Kabel JYTY-O 2x1 mm2</t>
  </si>
  <si>
    <t>KT_07</t>
  </si>
  <si>
    <t>Materiál kabelových tras</t>
  </si>
  <si>
    <t>Práce MaR</t>
  </si>
  <si>
    <t>PR_01</t>
  </si>
  <si>
    <t>Montáž MaR</t>
  </si>
  <si>
    <t>PR_02</t>
  </si>
  <si>
    <t>Naprogramování plyn.kotle a obsl.jednotky</t>
  </si>
  <si>
    <t>Ostatní náklady</t>
  </si>
  <si>
    <t>OSTN_01</t>
  </si>
  <si>
    <t>Oživení, účast při topné zkoušce, zaškolení obsluhy</t>
  </si>
  <si>
    <t>OSTN_02</t>
  </si>
  <si>
    <t>Projektová dokumentace skutečného provedení MaR</t>
  </si>
  <si>
    <t>OSTN_03</t>
  </si>
  <si>
    <t>Technické zajištění, přesuny, ostatní vedlejší náklady</t>
  </si>
  <si>
    <t>OSTN_04</t>
  </si>
  <si>
    <t>Výchozi revize elektro</t>
  </si>
  <si>
    <t>Prorážení otvorů a ostatní bourací práce</t>
  </si>
  <si>
    <t>970041035R00</t>
  </si>
  <si>
    <t>Vrtání jádrové do prostého betonu do d 40 mm - prostupy plynu a kondentátu stropem a stěnou</t>
  </si>
  <si>
    <t>970051130R00</t>
  </si>
  <si>
    <t>Vrtání jádrové do ŽB do D 130 mm - prostup odtahu spalin stropem</t>
  </si>
  <si>
    <t>971033531R00</t>
  </si>
  <si>
    <t>Vybourání otv. zeď cihel. pl.1 m2, tl.15 cm, MVC - podomítková skřín podlahového vytápění</t>
  </si>
  <si>
    <t>S</t>
  </si>
  <si>
    <t>Přesuny sutí</t>
  </si>
  <si>
    <t>979017112R00</t>
  </si>
  <si>
    <t>Svislé přemístění vyb. hmot nošením na H do 3,5 m</t>
  </si>
  <si>
    <t>979082318R00</t>
  </si>
  <si>
    <t>Vodorovná doprava suti a hmot po suchu do 6000 m</t>
  </si>
  <si>
    <t>979095312R00</t>
  </si>
  <si>
    <t>Naložení a složení suti</t>
  </si>
  <si>
    <t>979990001R00</t>
  </si>
  <si>
    <t>Poplatek za skládku stavební suti</t>
  </si>
  <si>
    <t>911600VD</t>
  </si>
  <si>
    <t>Zkoušky a revize, seřízení a uvedení do provozu</t>
  </si>
  <si>
    <t>911602VD</t>
  </si>
  <si>
    <t>PD skutečného provedení stavby</t>
  </si>
  <si>
    <t>911603VD</t>
  </si>
  <si>
    <t>Ostatní související náklady realizace</t>
  </si>
  <si>
    <t>05 - Zařízení zdravotechniky</t>
  </si>
  <si>
    <t xml:space="preserve">    9 - Ostatní konstrukce a práce-bourání</t>
  </si>
  <si>
    <t xml:space="preserve">    722 - Zdravotechnika - vnitřní vodovod</t>
  </si>
  <si>
    <t xml:space="preserve">    725 - Zdravotechnika - zařizovací předměty</t>
  </si>
  <si>
    <t xml:space="preserve">    46-M - Zemní práce při extr.mont.pracích</t>
  </si>
  <si>
    <t>131203101</t>
  </si>
  <si>
    <t>Hloubení zapažených i nezapažených jam ručním nebo pneumatickým nářadím s urovnáním dna do předepsaného profilu a spádu v horninách tř. 3 soudržných</t>
  </si>
  <si>
    <t>462824600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</si>
  <si>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</si>
  <si>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</si>
  <si>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156890115</t>
  </si>
  <si>
    <t>-1869806705</t>
  </si>
  <si>
    <t>-149313496</t>
  </si>
  <si>
    <t>-297775741</t>
  </si>
  <si>
    <t>4,48*2,1</t>
  </si>
  <si>
    <t>774174298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</si>
  <si>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</si>
  <si>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</si>
  <si>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-724596335</t>
  </si>
  <si>
    <t>583312000</t>
  </si>
  <si>
    <t xml:space="preserve">Kamenivo přírodní těžené pro stavební účely  PTK  (drobné, hrubé, štěrkopísky) kamenivo mimo normu frakce 0-2 štěrkopísek netříděný</t>
  </si>
  <si>
    <t>841467788</t>
  </si>
  <si>
    <t>3,36*2,1</t>
  </si>
  <si>
    <t>181951102</t>
  </si>
  <si>
    <t>Úprava pláně vyrovnáním výškových rozdílů v hornině tř. 1 až 4 se zhutněním</t>
  </si>
  <si>
    <t>763457792</t>
  </si>
  <si>
    <t>411388531</t>
  </si>
  <si>
    <t>Zabetonování otvorů ve stropech nebo v klenbách včetně lešení, bednění, odbednění a výztuže (materiál v ceně) ve stropech železobetonových tvárnicových a prefabrikovaných</t>
  </si>
  <si>
    <t>1274404645</t>
  </si>
  <si>
    <t>0,2*0,2*(0,6+0,2*2)</t>
  </si>
  <si>
    <t>451573111</t>
  </si>
  <si>
    <t>Lože pod potrubí otevřený výkop ze štěrkopísku</t>
  </si>
  <si>
    <t>-1235269814</t>
  </si>
  <si>
    <t>899911101</t>
  </si>
  <si>
    <t>Kluzné objímky (pojízdná sedla) pro zasunutí potrubí do chráničky výšky 25 mm vnějšího průměru potrubí do 183 mm</t>
  </si>
  <si>
    <t>-918908018</t>
  </si>
  <si>
    <t>Ostatní konstrukce a práce-bourání</t>
  </si>
  <si>
    <t>974031154</t>
  </si>
  <si>
    <t>Vysekání rýh ve zdivu cihelném na maltu vápennou nebo vápenocementovou do hl. 100 mm a šířky do 150 mm</t>
  </si>
  <si>
    <t>1307411477</t>
  </si>
  <si>
    <t>974031165</t>
  </si>
  <si>
    <t>Vysekání rýh ve zdivu cihelném na maltu vápennou nebo vápenocementovou do hl. 150 mm a šířky do 200 mm</t>
  </si>
  <si>
    <t>653933076</t>
  </si>
  <si>
    <t>977151123</t>
  </si>
  <si>
    <t>Jádrové vrty diamantovými korunkami do stavebních materiálů (železobetonu, betonu, cihel, obkladů, dlažeb, kamene) průměru přes 130 do 150 mm</t>
  </si>
  <si>
    <t>-1932328192</t>
  </si>
  <si>
    <t>0,6+0,2*2</t>
  </si>
  <si>
    <t>-168151994</t>
  </si>
  <si>
    <t>943466141</t>
  </si>
  <si>
    <t>-1743304966</t>
  </si>
  <si>
    <t>0,648*5 'Přepočtené koeficientem množství</t>
  </si>
  <si>
    <t>1026489227</t>
  </si>
  <si>
    <t>Přesun hmot pro budovy občanské výstavby, bydlení, výrobu a služby s nosnou svislou konstrukcí zděnou z cihel, tvárnic nebo kamene vodorovná dopravní vzdálenost do 100 m pro budovy výšky přes 6 do 12 m</t>
  </si>
  <si>
    <t>841414012</t>
  </si>
  <si>
    <t>721173402</t>
  </si>
  <si>
    <t>Potrubí z plastových trub KG (SN4) svodné (ležaté) DN 125</t>
  </si>
  <si>
    <t>-191277648</t>
  </si>
  <si>
    <t>286113560</t>
  </si>
  <si>
    <t>koleno kanalizace plastové KGB 125x45°</t>
  </si>
  <si>
    <t>-826928143</t>
  </si>
  <si>
    <t>286113890</t>
  </si>
  <si>
    <t>odbočka kanalizační plastová s hrdlem KGEA-125/125/45°</t>
  </si>
  <si>
    <t>169615776</t>
  </si>
  <si>
    <t>286116060</t>
  </si>
  <si>
    <t>čistící kus kanalizace plastové KGEA DN 125</t>
  </si>
  <si>
    <t>-619866553</t>
  </si>
  <si>
    <t>286113910</t>
  </si>
  <si>
    <t>odbočka kanalizační plastová s hrdlem KGEA-150/125/45°</t>
  </si>
  <si>
    <t>1827019081</t>
  </si>
  <si>
    <t>721173405</t>
  </si>
  <si>
    <t>Potrubí z plastových trub KG (SN4) svodné (ležaté) DN 250</t>
  </si>
  <si>
    <t>-602441239</t>
  </si>
  <si>
    <t>721174025</t>
  </si>
  <si>
    <t>Potrubí z plastových trub HT Systém (polypropylenové PPs) odpadní (svislé) DN 100</t>
  </si>
  <si>
    <t>-943580514</t>
  </si>
  <si>
    <t>721174043</t>
  </si>
  <si>
    <t>Potrubí z plastových trub HT (polypropylenové PPs) připojovací DN 50</t>
  </si>
  <si>
    <t>-285484921</t>
  </si>
  <si>
    <t>286156100</t>
  </si>
  <si>
    <t>koleno HTB, úhel 45°, DN 50</t>
  </si>
  <si>
    <t>-1105352680</t>
  </si>
  <si>
    <t>286156170</t>
  </si>
  <si>
    <t>koleno HTB, úhel 87°, DN 50</t>
  </si>
  <si>
    <t>819537640</t>
  </si>
  <si>
    <t>286156740</t>
  </si>
  <si>
    <t>koleno HTB, úhel 15°, DN 110</t>
  </si>
  <si>
    <t>719308952</t>
  </si>
  <si>
    <t>286156120</t>
  </si>
  <si>
    <t>koleno HTB, úhel 45°, DN 110</t>
  </si>
  <si>
    <t>1165308389</t>
  </si>
  <si>
    <t>286156190</t>
  </si>
  <si>
    <t>koleno HTB, úhel 87°, DN 110</t>
  </si>
  <si>
    <t>-765288637</t>
  </si>
  <si>
    <t>286155520</t>
  </si>
  <si>
    <t>odbočka HTEA, úhel 45°, DN 110/50</t>
  </si>
  <si>
    <t>-1485251226</t>
  </si>
  <si>
    <t>286155740</t>
  </si>
  <si>
    <t>odbočka HTEA, úhel 87°, DN 110/110</t>
  </si>
  <si>
    <t>-1912669287</t>
  </si>
  <si>
    <t>286156370</t>
  </si>
  <si>
    <t>redukce nesouosá HTR, DN 110/75</t>
  </si>
  <si>
    <t>1285336977</t>
  </si>
  <si>
    <t>286157020</t>
  </si>
  <si>
    <t>trubka s hrdlem HTEM, délka 0,5 m, DN 40</t>
  </si>
  <si>
    <t>-1120376100</t>
  </si>
  <si>
    <t>721194105</t>
  </si>
  <si>
    <t>Vyměření přípojek na potrubí vyvedení a upevnění odpadních výpustek DN 50</t>
  </si>
  <si>
    <t>-1250215285</t>
  </si>
  <si>
    <t>721194107</t>
  </si>
  <si>
    <t>Vyměření přípojek na potrubí vyvedení a upevnění odpadních výpustek DN 70</t>
  </si>
  <si>
    <t>212382751</t>
  </si>
  <si>
    <t>721194109</t>
  </si>
  <si>
    <t>Vyměření přípojek na potrubí vyvedení a upevnění odpadních výpustek DN 100</t>
  </si>
  <si>
    <t>1645542706</t>
  </si>
  <si>
    <t>721211912</t>
  </si>
  <si>
    <t>Podlahové vpusti montáž podlahových vpustí DN 50/75</t>
  </si>
  <si>
    <t>-1608210881</t>
  </si>
  <si>
    <t>551617740R01</t>
  </si>
  <si>
    <t xml:space="preserve">vpusť podlahová nerezová rohová + rošt pro rohový odtok  - sifony vpusti podlahové nerezové nerez ocel třídy 304 DIN 1.4301 pro cementové/pryskyřičné mazaniny a keramické dlaždice teleskopické nastavení  212-242 mm, 3 zpětné vtoky EG150V/110T-3i  DN 110</t>
  </si>
  <si>
    <t>460464862</t>
  </si>
  <si>
    <t>721212111</t>
  </si>
  <si>
    <t>Odtokové sprchové žlaby se zápachovou uzávěrkou a krycím roštem délky 700 mm</t>
  </si>
  <si>
    <t>733036493</t>
  </si>
  <si>
    <t>721233113</t>
  </si>
  <si>
    <t>Střešní vtoky (vpusti) polypropylenové (PP) pro ploché střechy s odtokem svislým DN 125 (HL 62)</t>
  </si>
  <si>
    <t>2048641270</t>
  </si>
  <si>
    <t>721274121</t>
  </si>
  <si>
    <t>Ventily přivzdušňovací odpadních potrubí vnitřní od DN 32 do DN 50</t>
  </si>
  <si>
    <t>139266476</t>
  </si>
  <si>
    <t>998721102</t>
  </si>
  <si>
    <t>Přesun hmot pro vnitřní kanalizace stanovený z hmotnosti přesunovaného materiálu vodorovná dopravní vzdálenost do 50 m v objektech výšky přes 6 do 12 m</t>
  </si>
  <si>
    <t>-1398031090</t>
  </si>
  <si>
    <t>722</t>
  </si>
  <si>
    <t>Zdravotechnika - vnitřní vodovod</t>
  </si>
  <si>
    <t>722174003</t>
  </si>
  <si>
    <t>Potrubí vodovodní plastové PPR svar polyfuze PN 16 D 25 x 3,5 mm</t>
  </si>
  <si>
    <t>350782748</t>
  </si>
  <si>
    <t>722174023</t>
  </si>
  <si>
    <t>Potrubí vodovodní plastové PPR svar polyfuze PN 20 D 25 x 4,2 mm</t>
  </si>
  <si>
    <t>23985458</t>
  </si>
  <si>
    <t>722181232</t>
  </si>
  <si>
    <t>Ochrana vodovodního potrubí přilepenými tepelně izolačními trubicemi z PE tl do 15 mm DN do 42 mm</t>
  </si>
  <si>
    <t>777716955</t>
  </si>
  <si>
    <t>286546920</t>
  </si>
  <si>
    <t>objímka kovová PPR s vrutem 20 - 25 mm</t>
  </si>
  <si>
    <t>1594347319</t>
  </si>
  <si>
    <t>722190401</t>
  </si>
  <si>
    <t>Zřízení přípojek na potrubí vyvedení a upevnění výpustek do DN 25</t>
  </si>
  <si>
    <t>1301196134</t>
  </si>
  <si>
    <t>722220111</t>
  </si>
  <si>
    <t>Nástěnka pro výtokový ventil G 1/2 s jedním závitem</t>
  </si>
  <si>
    <t>-845410881</t>
  </si>
  <si>
    <t>722220121</t>
  </si>
  <si>
    <t>Nástěnka pro baterii G 1/2 s jedním závitem</t>
  </si>
  <si>
    <t>pár</t>
  </si>
  <si>
    <t>1956366662</t>
  </si>
  <si>
    <t>722240122</t>
  </si>
  <si>
    <t>Kohout kulový plastový PPR DN 20</t>
  </si>
  <si>
    <t>993509714</t>
  </si>
  <si>
    <t>722290226</t>
  </si>
  <si>
    <t>Zkoušky, proplach a desinfekce vodovodního potrubí zkoušky těsnosti vodovodního potrubí závitového do DN 50</t>
  </si>
  <si>
    <t>-1947027462</t>
  </si>
  <si>
    <t>722290234</t>
  </si>
  <si>
    <t>Proplach a dezinfekce vodovodního potrubí do DN 80</t>
  </si>
  <si>
    <t>-1608001943</t>
  </si>
  <si>
    <t>998722101</t>
  </si>
  <si>
    <t>Přesun hmot pro vnitřní vodovod stanovený z hmotnosti přesunovaného materiálu vodorovná dopravní vzdálenost do 50 m v objektech výšky do 6 m</t>
  </si>
  <si>
    <t>1800571566</t>
  </si>
  <si>
    <t>Zdravotechnika - zařizovací předměty</t>
  </si>
  <si>
    <t>725001R01</t>
  </si>
  <si>
    <t>Zrcadlo sklopné pro tělesně postížené</t>
  </si>
  <si>
    <t>2013334679</t>
  </si>
  <si>
    <t>725112173R01</t>
  </si>
  <si>
    <t>Kombi klozeti s hlubokým splachováním zvýšený odpad svislý</t>
  </si>
  <si>
    <t>-1985287401</t>
  </si>
  <si>
    <t>725219102</t>
  </si>
  <si>
    <t>Montáž umyvadla připevněného na šrouby do zdiva</t>
  </si>
  <si>
    <t>48198877</t>
  </si>
  <si>
    <t>642110500</t>
  </si>
  <si>
    <t>Umyvadlo keramické závěsné bez otvoru invalidní 64 cm bílé</t>
  </si>
  <si>
    <t>-1072804777</t>
  </si>
  <si>
    <t>551613150</t>
  </si>
  <si>
    <t xml:space="preserve">uzávěrka zápachová umyvadl. teleskopická podomítkové (HL 134.0)   DN 40</t>
  </si>
  <si>
    <t>969951851</t>
  </si>
  <si>
    <t>725291111</t>
  </si>
  <si>
    <t>Doplňky zařízení koupelen a záchodů nástěnný držák WC štětky s PVC štětkou a nádobkou</t>
  </si>
  <si>
    <t>658445093</t>
  </si>
  <si>
    <t>725291511</t>
  </si>
  <si>
    <t>Doplňky zařízení koupelen a záchodů plastové dávkovač tekutého mýdla na 350 ml</t>
  </si>
  <si>
    <t>-1308463589</t>
  </si>
  <si>
    <t>725291621</t>
  </si>
  <si>
    <t>Doplňky zařízení koupelen a záchodů nerezové zásobník toaletních papírů</t>
  </si>
  <si>
    <t>-1145905290</t>
  </si>
  <si>
    <t>725291631</t>
  </si>
  <si>
    <t>Doplňky zařízení koupelen a záchodů nerezové zásobník papírových ručníků</t>
  </si>
  <si>
    <t>986550023</t>
  </si>
  <si>
    <t>725291642</t>
  </si>
  <si>
    <t>Doplňky zařízení koupelen a záchodů nerezové sedačky do sprchy</t>
  </si>
  <si>
    <t>-439442123</t>
  </si>
  <si>
    <t>725291643</t>
  </si>
  <si>
    <t>Dodávka a montáž sprchové tyče rohové + závěs s kroužky</t>
  </si>
  <si>
    <t>1108981008</t>
  </si>
  <si>
    <t>725291701</t>
  </si>
  <si>
    <t>Doplňky zařízení koupelen a záchodů smaltované madla rovná, délky 300 mm, dodávka + montáž na zeď</t>
  </si>
  <si>
    <t>-1650240949</t>
  </si>
  <si>
    <t>725291706</t>
  </si>
  <si>
    <t>Doplňky zařízení koupelen a záchodů smaltované madla rovná, délky 800 mm dodávka + montáž na zeď</t>
  </si>
  <si>
    <t>-1661029467</t>
  </si>
  <si>
    <t>725291708</t>
  </si>
  <si>
    <t>Doplňky zařízení koupelen a záchodů smaltované madla rovná, délky 1000 mm dodávka + montáž na zeď</t>
  </si>
  <si>
    <t>1017698993</t>
  </si>
  <si>
    <t>725532114</t>
  </si>
  <si>
    <t>Elektrické ohřívače zásobníkové beztlakové přepadové akumulační s pojistným ventilem závěsné svislé 80 l (3,0 kW) rychloohřev 220V objem nádrže (příkon)</t>
  </si>
  <si>
    <t>-741223799</t>
  </si>
  <si>
    <t>725819401</t>
  </si>
  <si>
    <t>Montáž ventilů rohových G 1/2 s připojovací trubičkou</t>
  </si>
  <si>
    <t>1430794032</t>
  </si>
  <si>
    <t>551119920</t>
  </si>
  <si>
    <t>Kohouty a ventily k vodovodní kohoutky a ventily ventil rohový s filtrem 1/2" x 3/8" mosaz OT58</t>
  </si>
  <si>
    <t>162757089</t>
  </si>
  <si>
    <t>551908250</t>
  </si>
  <si>
    <t>flexi ohebná sanitární D 8 x 12 mm F 3/8" x M 10, 50 cm</t>
  </si>
  <si>
    <t>-2125759378</t>
  </si>
  <si>
    <t>551908900</t>
  </si>
  <si>
    <t xml:space="preserve">Díly (sestavy) k armaturám bytovým a ostatním drobným armaturám instalačním hadice flexibilní, voda hadice flexibilní  3,8" délka 350 mm bal. 2 kusy</t>
  </si>
  <si>
    <t>sada</t>
  </si>
  <si>
    <t>-1424203967</t>
  </si>
  <si>
    <t>725829131</t>
  </si>
  <si>
    <t>Montáž baterie umyvadlové stojánkové G 1/2 ostatní typ</t>
  </si>
  <si>
    <t>806468317</t>
  </si>
  <si>
    <t>551456380</t>
  </si>
  <si>
    <t xml:space="preserve">baterie umyvadlová  stojánková páková, Eko-páka, s ovl.výpusti 5/4", výtokové rameno 110mm chrom</t>
  </si>
  <si>
    <t>-1170000362</t>
  </si>
  <si>
    <t>725849411</t>
  </si>
  <si>
    <t>Montáž baterie sprchové nástěnné s nastavitelnou výškou sprchy</t>
  </si>
  <si>
    <t>-265333333</t>
  </si>
  <si>
    <t>725841311</t>
  </si>
  <si>
    <t>Baterie sprchové nástěnné pákové</t>
  </si>
  <si>
    <t>1579360625</t>
  </si>
  <si>
    <t>554310790</t>
  </si>
  <si>
    <t xml:space="preserve">Nábytek do hygienických prostor odpadkové koše plastové nášlapný , 6  litrů</t>
  </si>
  <si>
    <t>1694175336</t>
  </si>
  <si>
    <t>998725101</t>
  </si>
  <si>
    <t>Přesun hmot pro zařizovací předměty stanovený z hmotnosti přesunovaného materiálu vodorovná dopravní vzdálenost do 50 m v objektech výšky do 6 m</t>
  </si>
  <si>
    <t>169924768</t>
  </si>
  <si>
    <t>46-M</t>
  </si>
  <si>
    <t>Zemní práce při extr.mont.pracích</t>
  </si>
  <si>
    <t>460680185</t>
  </si>
  <si>
    <t>Prorážení otvorů a ostatní bourací práce vybourání otvoru ve zdivu cihelném plochy přes 0,09 do 0,25 m2 a tloušťky přes 60 do 75 cm</t>
  </si>
  <si>
    <t>-1056464756</t>
  </si>
  <si>
    <t>460680332R01</t>
  </si>
  <si>
    <t>Prorážení otvorů a ostatní bourací práce vybourání otvoru ve stropech a klenbách železobetonových plochy přes 0,09 do 0, 25 m2 a tloušťky přes 10 do 20 cm</t>
  </si>
  <si>
    <t>-266123023</t>
  </si>
  <si>
    <t>1"rozvod vody</t>
  </si>
  <si>
    <t>460710055</t>
  </si>
  <si>
    <t>Vyplnění rýh a otvorů vyplnění a omítnutí rýh ve stěnách hloubky přes 5 do 7 cm a šířky přes 10 do 15 cm</t>
  </si>
  <si>
    <t>-1329787785</t>
  </si>
  <si>
    <t>7+7,2</t>
  </si>
  <si>
    <t>06 - Elektroinstalace včetně bleskosvodu</t>
  </si>
  <si>
    <t>D1 - Materiál/montáž</t>
  </si>
  <si>
    <t>D2 - Svítidlavčetně zdrojů a startérů</t>
  </si>
  <si>
    <t>42 - Hromosvod, uzemnění</t>
  </si>
  <si>
    <t>D3 - HZS</t>
  </si>
  <si>
    <t>Materiál/montáž</t>
  </si>
  <si>
    <t>rozvaděč RMS - dodávka dle výkresu č.06</t>
  </si>
  <si>
    <t>CYKY-J 5x 6 (C)</t>
  </si>
  <si>
    <t>CYKY-J 5x 4 (C)</t>
  </si>
  <si>
    <t>CYKY-J 3X2,5 (C)</t>
  </si>
  <si>
    <t>CYKY-J 3X1,5 (C)</t>
  </si>
  <si>
    <t>CYKY-J 3X1,5 (A)</t>
  </si>
  <si>
    <t>CYKY-O 2X1,5 (A)</t>
  </si>
  <si>
    <t>CYA 6 zž</t>
  </si>
  <si>
    <t>svorka OP</t>
  </si>
  <si>
    <t>elekroinstalační lišta 40x40</t>
  </si>
  <si>
    <t>tr ohebná d32 PVC</t>
  </si>
  <si>
    <t>Pomocné ocelové konstrukce do 5kg</t>
  </si>
  <si>
    <t>Pomocné ocelové konstrukce do 10kg</t>
  </si>
  <si>
    <t>Svítidlavčetně zdrojů a startérů</t>
  </si>
  <si>
    <t>C - přisazené LED svítidlo 60W, EVG IP20, Al mřížka</t>
  </si>
  <si>
    <t>D - přisazené LED svítidlo 18W, IP44 kulaté d270mm</t>
  </si>
  <si>
    <t>F -přisazené LED svítidlo 18W, plastové, kulaté, IP65</t>
  </si>
  <si>
    <t>N - přisazené nouzové LED svítidlo 1x6W IP40 + piktogram - 1hod.</t>
  </si>
  <si>
    <t>1-pól. vyp. (1) - strojek, kryt, rámeček, barva bílá</t>
  </si>
  <si>
    <t>Sériov. přep. (5) - strojek, kryt, rámeček, barva bílá</t>
  </si>
  <si>
    <t>Střídav .přep. (6) - strojek, kryt, rámeček, barva bílá</t>
  </si>
  <si>
    <t>zásuvka 16A/230V, IP20</t>
  </si>
  <si>
    <t>zásuvka s přep. ochr. 16A/230V, IP20</t>
  </si>
  <si>
    <t>KP68, KU68, nebo do dutých stěn</t>
  </si>
  <si>
    <t>KR68, nebo do dutých stěn</t>
  </si>
  <si>
    <t>KR97</t>
  </si>
  <si>
    <t>krabice K125</t>
  </si>
  <si>
    <t>krabice IP54 na povrch se svorkovnicí</t>
  </si>
  <si>
    <t>ukončení vodičů pospojování</t>
  </si>
  <si>
    <t>napojení ventilátorů a zařízení ZTI</t>
  </si>
  <si>
    <t>ukončení kabelů do 5 x 1,5-6</t>
  </si>
  <si>
    <t>ukončení kabelů do 3 x 1,5-4</t>
  </si>
  <si>
    <t>průraz zdivem do 45 cm</t>
  </si>
  <si>
    <t>průraz zdivem do 30 cm</t>
  </si>
  <si>
    <t>průraz zdivem do 15 cm</t>
  </si>
  <si>
    <t>vysekání rýh ve zdi cihelné 3 x 3 cm</t>
  </si>
  <si>
    <t>vysekání rýh ve zdi cihelné 3 x 7 cm</t>
  </si>
  <si>
    <t>vysekání, vyvrtání kapes pro krabice</t>
  </si>
  <si>
    <t>jistič 32B/3, 10kA</t>
  </si>
  <si>
    <t>Hromosvod, uzemnění</t>
  </si>
  <si>
    <t>FeZn d8</t>
  </si>
  <si>
    <t>FeZn d10</t>
  </si>
  <si>
    <t>podpěra vedení PV</t>
  </si>
  <si>
    <t>FeZn 30 x 4</t>
  </si>
  <si>
    <t>SZ</t>
  </si>
  <si>
    <t>SR03</t>
  </si>
  <si>
    <t>SR01</t>
  </si>
  <si>
    <t>SO</t>
  </si>
  <si>
    <t>SS,SP, SK</t>
  </si>
  <si>
    <t>ST</t>
  </si>
  <si>
    <t>ochranný úhleník + 2x držák</t>
  </si>
  <si>
    <t>měření zemních odporů do 100m</t>
  </si>
  <si>
    <t>montáž štítků k označní svodů</t>
  </si>
  <si>
    <t>tvarování ochranných prvků</t>
  </si>
  <si>
    <t>nosný a podružný materiál</t>
  </si>
  <si>
    <t>1.1</t>
  </si>
  <si>
    <t>úprava stávající instalece a rozvaděčů - demontáže masky rozvaděčů, úpravy kabeláže v rozvaděčích, úpravy krycí masky</t>
  </si>
  <si>
    <t>2.1</t>
  </si>
  <si>
    <t>zabezpečení pracoviště, osazení tabulek, ochrana proti nežádoucímu zapínání, vyčištění pracoviště</t>
  </si>
  <si>
    <t>3.1</t>
  </si>
  <si>
    <t>spolupráce s revizním technikem</t>
  </si>
  <si>
    <t>4.1</t>
  </si>
  <si>
    <t>výchozí revize, měření impedančních smyče, zemních odporů, revizní zpráva</t>
  </si>
  <si>
    <t>07 - Přeložka plynovodu STL s přípojkou plynu</t>
  </si>
  <si>
    <t>D1 - Přeložka plynovodu</t>
  </si>
  <si>
    <t>87 - Potrubí z trub plastických, skleněných a čedičových</t>
  </si>
  <si>
    <t>89 - Ostatní konstrukce a práce na trubním vedení</t>
  </si>
  <si>
    <t>D3 - Stavební práce</t>
  </si>
  <si>
    <t>13 - Hloubené vykopávky</t>
  </si>
  <si>
    <t>16 - Přemístění výkopku</t>
  </si>
  <si>
    <t>17 - Konstrukce ze zemin</t>
  </si>
  <si>
    <t>18 - Povrchové úpravy terénu</t>
  </si>
  <si>
    <t>59 - Dlažby a předlažby pozemních komunikací a zpevněných ploch</t>
  </si>
  <si>
    <t>91 - Doplňující konstrukce a práce na pozemních komunikacích a zpevněných plochách</t>
  </si>
  <si>
    <t>93 - Různé dokončovací konstrukce a práce inženýrských staveb</t>
  </si>
  <si>
    <t>96 - Bourání konstrukcí</t>
  </si>
  <si>
    <t>H27 - Vedení trubní dálková a přípojná</t>
  </si>
  <si>
    <t>D4 - Ostatní související náklady</t>
  </si>
  <si>
    <t>57 - Kryty štěrkových a živičných pozemních komunikací a zpevněných ploch</t>
  </si>
  <si>
    <t>Přeložka plynovodu</t>
  </si>
  <si>
    <t>723236VD</t>
  </si>
  <si>
    <t>Výstražná folie žluté barvy</t>
  </si>
  <si>
    <t>723237VD</t>
  </si>
  <si>
    <t>Signální vodič CYKY 2x1,5 - barevně rozlišený</t>
  </si>
  <si>
    <t>723238VD</t>
  </si>
  <si>
    <t>Lisovací spojka s izolovaným vodičem</t>
  </si>
  <si>
    <t>733173984R00</t>
  </si>
  <si>
    <t>Spoje - plast elektrotvar. D 32 mm</t>
  </si>
  <si>
    <t>733173987R00</t>
  </si>
  <si>
    <t>Spoje - plast elektrotvar. D 63 mm</t>
  </si>
  <si>
    <t>733191114R00</t>
  </si>
  <si>
    <t>Montáž kluzné objímky na potrubí</t>
  </si>
  <si>
    <t>733185106R00</t>
  </si>
  <si>
    <t>Manžeta na chráničce - potrubí DN 63 mm (dod.+mont.)</t>
  </si>
  <si>
    <t>733185108R00</t>
  </si>
  <si>
    <t>Manžeta na chráničce - potrubí DN 110 mm (dod.+mont.)</t>
  </si>
  <si>
    <t>Potrubí z trub plastických, skleněných a čedičových</t>
  </si>
  <si>
    <t>871171121R00</t>
  </si>
  <si>
    <t>Montáž trubek polyetylenových ve výkopu do d 40 mm</t>
  </si>
  <si>
    <t>871211121R00</t>
  </si>
  <si>
    <t>Montáž trubek polyetylenových ve výkopu d 63 mm</t>
  </si>
  <si>
    <t>Ostatní konstrukce a práce na trubním vedení</t>
  </si>
  <si>
    <t>891249111R00</t>
  </si>
  <si>
    <t>Montáž navrtávacích pasů do DN 80</t>
  </si>
  <si>
    <t xml:space="preserve">900      R04</t>
  </si>
  <si>
    <t>HZS-zastavení průtoku plynu (stlačení potrubí)</t>
  </si>
  <si>
    <t xml:space="preserve">900      R04.1</t>
  </si>
  <si>
    <t>HZS-rozřezání potrubí</t>
  </si>
  <si>
    <t xml:space="preserve">900      R04.2</t>
  </si>
  <si>
    <t>HZS-kontrola těsnosti spojů</t>
  </si>
  <si>
    <t xml:space="preserve">900      R04.3</t>
  </si>
  <si>
    <t>HZS-povolení stlačeného potrubí</t>
  </si>
  <si>
    <t>Přesun hmot - plynovod, výšky do 6 m</t>
  </si>
  <si>
    <t>230193003R00</t>
  </si>
  <si>
    <t>Nasunutí potrubní sekce do chráničky DN 100</t>
  </si>
  <si>
    <t>230193001R00</t>
  </si>
  <si>
    <t>Nasunutí potrubní sekce do chráničky DN 50</t>
  </si>
  <si>
    <t>723410VD</t>
  </si>
  <si>
    <t>Potrubí polyetylenové tlak.HDPE 100+ s ochr.pláštěm-pr.32x3, SDR 11</t>
  </si>
  <si>
    <t>723411VD</t>
  </si>
  <si>
    <t>Potrubí polyetylenové tlak.HDPE 100+ s ochr.pláštěm-pr.63x5,8, SDR 11</t>
  </si>
  <si>
    <t>723412VD</t>
  </si>
  <si>
    <t>Potrubí polyetylenové ochranné, pr.63x3, PE</t>
  </si>
  <si>
    <t>723415VD</t>
  </si>
  <si>
    <t>Potrubí polyetylenové ochranné, pr.110x4,2, PE</t>
  </si>
  <si>
    <t>723406VD</t>
  </si>
  <si>
    <t>Elektrotvarovka plyn.-spojka bez dorazu, pr. 63, SDR 11</t>
  </si>
  <si>
    <t>723407VD</t>
  </si>
  <si>
    <t>Elektrotvarovka plyn.-záslepka, pr. 63, SDR 11</t>
  </si>
  <si>
    <t>723408VD</t>
  </si>
  <si>
    <t>Elektrotvarovka plyn.-koleno 90 st., pr. 32, SDR 11</t>
  </si>
  <si>
    <t>723409VD</t>
  </si>
  <si>
    <t>Elektrotvarovka plyn.-přechod.kus PE/HD s vn.závitem, pr. 32x1", SDR 11</t>
  </si>
  <si>
    <t>723500VD</t>
  </si>
  <si>
    <t>Kluzná objkímka do chráničky-RACI</t>
  </si>
  <si>
    <t>723401VD</t>
  </si>
  <si>
    <t>Navrtávací odbočovací T-kus-podle specifikace, pr. 63/32, SDR 11</t>
  </si>
  <si>
    <t>Ostatní pomocný a montážní materiál</t>
  </si>
  <si>
    <t>kpl</t>
  </si>
  <si>
    <t>Stavební práce</t>
  </si>
  <si>
    <t>Hloubené vykopávky</t>
  </si>
  <si>
    <t>139601102R00</t>
  </si>
  <si>
    <t>Ruční výkop jam, rýh a šachet v hornině tř. 3</t>
  </si>
  <si>
    <t>132201110R00</t>
  </si>
  <si>
    <t>Hloubení rýh š.do 60 cm v hor.3 do 50 m3, STROJNĚ</t>
  </si>
  <si>
    <t>Přemístění výkopku</t>
  </si>
  <si>
    <t>162201102R00</t>
  </si>
  <si>
    <t>Vodorovné přemístění výkopku z hor.1-4 do 50 m-mezideponie-výkop</t>
  </si>
  <si>
    <t>162201102R00.1</t>
  </si>
  <si>
    <t>Vodorovné přemístění výkopku z hor.1-4 do 50 m-mezideponie-zásyp</t>
  </si>
  <si>
    <t>162701105R14</t>
  </si>
  <si>
    <t>Vodorovné přemístění výkopku z hor.1-4 do 10000 m</t>
  </si>
  <si>
    <t>162701109R00</t>
  </si>
  <si>
    <t>Příplatek k vod. přemístění hor.1-4 za další 1 km-12 km</t>
  </si>
  <si>
    <t>162702199R00</t>
  </si>
  <si>
    <t>Poplatek za skládku zeminy</t>
  </si>
  <si>
    <t>167101101R00</t>
  </si>
  <si>
    <t>Nakládání výkopku z hor.1-4 v množství do 100 m3-zásyp,trav.plocha</t>
  </si>
  <si>
    <t>167101103R00</t>
  </si>
  <si>
    <t>Přeložení nebo složení výkopku z hor.1-4-zasyp trav.plocha</t>
  </si>
  <si>
    <t>167101101R00.1</t>
  </si>
  <si>
    <t>Nakládání výkopku z hor.1-4 v množství do 100 m3-odvoz skládka</t>
  </si>
  <si>
    <t>167101103R00.1</t>
  </si>
  <si>
    <t>Přeložení nebo složení výkopku z hor.1-4-odvoz skládka</t>
  </si>
  <si>
    <t>Konstrukce ze zemin</t>
  </si>
  <si>
    <t>175101101RT2</t>
  </si>
  <si>
    <t>Obsyp potrubí štěrkopískem, vč. dodání materiálu</t>
  </si>
  <si>
    <t>174101101R00</t>
  </si>
  <si>
    <t>Zásyp jam, rýh, šachet se zhutněním-travnatá plocha</t>
  </si>
  <si>
    <t>174101101R00.1</t>
  </si>
  <si>
    <t>Zásyp jam, rýh, šachet se zhutněním, kamenivem-dlažba, asfalt.plocha</t>
  </si>
  <si>
    <t>Povrchové úpravy terénu</t>
  </si>
  <si>
    <t>180403111R00</t>
  </si>
  <si>
    <t>Založení trávníku parterového výsevem v rovině</t>
  </si>
  <si>
    <t>181006111R00</t>
  </si>
  <si>
    <t>Rozprostření zemin v rov./sklonu 1:5, tl. do 10 cm</t>
  </si>
  <si>
    <t>Dlažby a předlažby pozemních komunikací a zpevněných ploch</t>
  </si>
  <si>
    <t>596215041R00</t>
  </si>
  <si>
    <t>Kladení zámkové dlažby tl. 8 cm do drtě tl. 5 cm-původní dlažba</t>
  </si>
  <si>
    <t>Doplňující konstrukce a práce na pozemních komunikacích a zpevněných plochách</t>
  </si>
  <si>
    <t>919735112R00</t>
  </si>
  <si>
    <t>Řezání stávajícího živičného krytu tl. 5 - 10 cm</t>
  </si>
  <si>
    <t>917862111RT7</t>
  </si>
  <si>
    <t>Osazení stojat. obrub.bet. s opěrou,lože z C 12/15</t>
  </si>
  <si>
    <t>Různé dokončovací konstrukce a práce inženýrských staveb</t>
  </si>
  <si>
    <t>931627111R00</t>
  </si>
  <si>
    <t>Úprava dilatační spáry asfaltovou zálivkou-napojení</t>
  </si>
  <si>
    <t>Bourání konstrukcí</t>
  </si>
  <si>
    <t>965081813RT1</t>
  </si>
  <si>
    <t>Rozebrání zámkové dlažby-ručně</t>
  </si>
  <si>
    <t>965082933R00</t>
  </si>
  <si>
    <t>Odstranění násypu- zámková dlažba, tl. do 20 cm, plocha nad 2 m2</t>
  </si>
  <si>
    <t>965042141RT2</t>
  </si>
  <si>
    <t>Bourání asfaltové plochy, tl. do 10 cm, nad 4 m2</t>
  </si>
  <si>
    <t>H27</t>
  </si>
  <si>
    <t>Vedení trubní dálková a přípojná</t>
  </si>
  <si>
    <t>998276101R00</t>
  </si>
  <si>
    <t>Přesun hmot, trubní vedení plastová, otevř. výkop</t>
  </si>
  <si>
    <t>979084216R00</t>
  </si>
  <si>
    <t>Vodorovná doprava vybour. hmot po suchu do 5 km</t>
  </si>
  <si>
    <t>979084219R00</t>
  </si>
  <si>
    <t>Příplatek k dopravě vybour.hmot za dalších 5 km-15 km</t>
  </si>
  <si>
    <t>979084413R00</t>
  </si>
  <si>
    <t>Vodorovná doprava vybouraných hmot do 1 km-2 km</t>
  </si>
  <si>
    <t>979095311R00</t>
  </si>
  <si>
    <t>Naložení a složení vybouraných hmot/konstrukcí</t>
  </si>
  <si>
    <t>979990103R00</t>
  </si>
  <si>
    <t>Poplatek za skládku suti - beton-obrubníky</t>
  </si>
  <si>
    <t>979990161R00</t>
  </si>
  <si>
    <t>Poplatek za skládku suti - podlkladní kamenivo (zámková dlažba)</t>
  </si>
  <si>
    <t>979990113R00</t>
  </si>
  <si>
    <t>Poplatek za skládku suti - obalované kam. - asfalt</t>
  </si>
  <si>
    <t>979084213R00</t>
  </si>
  <si>
    <t>Vnitrostavenišní doprava, složení, naložení - rozebraná zámková dlažba</t>
  </si>
  <si>
    <t>583419023</t>
  </si>
  <si>
    <t>Kamenivo drcené frakce 32/63 B - zásyp výkopu dlažba, asfalt.plocha</t>
  </si>
  <si>
    <t>59248044</t>
  </si>
  <si>
    <t>Dlažba zámková GRANIT 20/10/8 II tmavošedá-dořezávky</t>
  </si>
  <si>
    <t>Ostatní související náklady</t>
  </si>
  <si>
    <t>Kryty štěrkových a živičných pozemních komunikací a zpevněných ploch</t>
  </si>
  <si>
    <t>576111224R00</t>
  </si>
  <si>
    <t>Koberec asfalt.mastix SMA 11 S (AKMS) nad 3 m,5 cm - dvě vrstvy</t>
  </si>
  <si>
    <t>723860VD</t>
  </si>
  <si>
    <t>Revize plynového zařízení, zkoušky, uvedení do provozu</t>
  </si>
  <si>
    <t>723861VD</t>
  </si>
  <si>
    <t>Projektová dokumentace skutečného provedení stavby</t>
  </si>
  <si>
    <t>723863VD</t>
  </si>
  <si>
    <t>Vytýčení stávajících inženýrských sítí-zajištění</t>
  </si>
  <si>
    <t>723862VD</t>
  </si>
  <si>
    <t>Geodetické zaměření trasy plynového potrubí</t>
  </si>
  <si>
    <t>723723VD</t>
  </si>
  <si>
    <t>IČ - zajištění dokladů, podkladů a povolení - přeložka stávajícího plynovodu</t>
  </si>
  <si>
    <t>723864VD</t>
  </si>
  <si>
    <t>Zabezpečení staveniště - BOZP, PO,přechody (zařízení staveniště)</t>
  </si>
  <si>
    <t>723865VD</t>
  </si>
  <si>
    <t>Ostatní související náklady realizace prací</t>
  </si>
  <si>
    <t>0 - Vedlejší rozpočtové náklady</t>
  </si>
  <si>
    <t>013254000</t>
  </si>
  <si>
    <t>Dokumentace skutečného provedení stavby</t>
  </si>
  <si>
    <t>paré</t>
  </si>
  <si>
    <t>1726326341</t>
  </si>
  <si>
    <t>032002000</t>
  </si>
  <si>
    <t>Vybavení staveniště, buňkoviště, suché WC, apod.</t>
  </si>
  <si>
    <t>-1502706845</t>
  </si>
  <si>
    <t>034103000</t>
  </si>
  <si>
    <t>Energie pro zařízení staveniště</t>
  </si>
  <si>
    <t>-767099655</t>
  </si>
  <si>
    <t>034203000</t>
  </si>
  <si>
    <t>Oplocení staveniště mobilní V=1,8 m, včetně následné demontáže</t>
  </si>
  <si>
    <t>935722318</t>
  </si>
  <si>
    <t>034403000</t>
  </si>
  <si>
    <t>Dočasné dopravní značení na staveništi - montáž + demontáž</t>
  </si>
  <si>
    <t>531928365</t>
  </si>
  <si>
    <t>034503000</t>
  </si>
  <si>
    <t>Informační tabule na staveništi, BOZP, pro veřejnost apod.</t>
  </si>
  <si>
    <t>921165871</t>
  </si>
  <si>
    <t>039002000</t>
  </si>
  <si>
    <t>Zrušení zařízení staveniště</t>
  </si>
  <si>
    <t>-1451030389</t>
  </si>
  <si>
    <t>039203000</t>
  </si>
  <si>
    <t>Úprava terénu po zrušení zařízení staveniště</t>
  </si>
  <si>
    <t>166877962</t>
  </si>
  <si>
    <t>065002000</t>
  </si>
  <si>
    <t>Mimostaveništní doprava materiálů</t>
  </si>
  <si>
    <t>-1259254211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</si>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</sst>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24</v>
      </c>
      <c r="AO7" s="28"/>
      <c r="AP7" s="28"/>
      <c r="AQ7" s="30"/>
      <c r="BE7" s="38"/>
      <c r="BS7" s="23" t="s">
        <v>25</v>
      </c>
    </row>
    <row r="8" ht="14.4" customHeight="1">
      <c r="B8" s="27"/>
      <c r="C8" s="28"/>
      <c r="D8" s="39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28</v>
      </c>
      <c r="AL8" s="28"/>
      <c r="AM8" s="28"/>
      <c r="AN8" s="40" t="s">
        <v>29</v>
      </c>
      <c r="AO8" s="28"/>
      <c r="AP8" s="28"/>
      <c r="AQ8" s="30"/>
      <c r="BE8" s="38"/>
      <c r="BS8" s="23" t="s">
        <v>30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31</v>
      </c>
    </row>
    <row r="10" ht="14.4" customHeight="1">
      <c r="B10" s="27"/>
      <c r="C10" s="28"/>
      <c r="D10" s="39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33</v>
      </c>
      <c r="AL10" s="28"/>
      <c r="AM10" s="28"/>
      <c r="AN10" s="34" t="s">
        <v>24</v>
      </c>
      <c r="AO10" s="28"/>
      <c r="AP10" s="28"/>
      <c r="AQ10" s="30"/>
      <c r="BE10" s="38"/>
      <c r="BS10" s="23" t="s">
        <v>20</v>
      </c>
    </row>
    <row r="11" ht="18.48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35</v>
      </c>
      <c r="AL11" s="28"/>
      <c r="AM11" s="28"/>
      <c r="AN11" s="34" t="s">
        <v>24</v>
      </c>
      <c r="AO11" s="28"/>
      <c r="AP11" s="28"/>
      <c r="AQ11" s="30"/>
      <c r="BE11" s="38"/>
      <c r="BS11" s="23" t="s">
        <v>20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ht="14.4" customHeight="1">
      <c r="B13" s="27"/>
      <c r="C13" s="28"/>
      <c r="D13" s="39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33</v>
      </c>
      <c r="AL13" s="28"/>
      <c r="AM13" s="28"/>
      <c r="AN13" s="41" t="s">
        <v>37</v>
      </c>
      <c r="AO13" s="28"/>
      <c r="AP13" s="28"/>
      <c r="AQ13" s="30"/>
      <c r="BE13" s="38"/>
      <c r="BS13" s="23" t="s">
        <v>20</v>
      </c>
    </row>
    <row r="14">
      <c r="B14" s="27"/>
      <c r="C14" s="28"/>
      <c r="D14" s="28"/>
      <c r="E14" s="41" t="s">
        <v>37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35</v>
      </c>
      <c r="AL14" s="28"/>
      <c r="AM14" s="28"/>
      <c r="AN14" s="41" t="s">
        <v>37</v>
      </c>
      <c r="AO14" s="28"/>
      <c r="AP14" s="28"/>
      <c r="AQ14" s="30"/>
      <c r="BE14" s="38"/>
      <c r="BS14" s="23" t="s">
        <v>20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33</v>
      </c>
      <c r="AL16" s="28"/>
      <c r="AM16" s="28"/>
      <c r="AN16" s="34" t="s">
        <v>24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35</v>
      </c>
      <c r="AL17" s="28"/>
      <c r="AM17" s="28"/>
      <c r="AN17" s="34" t="s">
        <v>24</v>
      </c>
      <c r="AO17" s="28"/>
      <c r="AP17" s="28"/>
      <c r="AQ17" s="30"/>
      <c r="BE17" s="38"/>
      <c r="BS17" s="23" t="s">
        <v>40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57" customHeight="1">
      <c r="B20" s="27"/>
      <c r="C20" s="28"/>
      <c r="D20" s="28"/>
      <c r="E20" s="43" t="s">
        <v>42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44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45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46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47</v>
      </c>
      <c r="E26" s="53"/>
      <c r="F26" s="54" t="s">
        <v>48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49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50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51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52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54</v>
      </c>
      <c r="U32" s="60"/>
      <c r="V32" s="60"/>
      <c r="W32" s="60"/>
      <c r="X32" s="62" t="s">
        <v>55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L2016-26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Nástavba části 2.NP DDM Jablunkov č.p. 145 s přístavbou schodiště s výtahem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26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Obec Jablunkov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28</v>
      </c>
      <c r="AJ44" s="73"/>
      <c r="AK44" s="73"/>
      <c r="AL44" s="73"/>
      <c r="AM44" s="84" t="str">
        <f>IF(AN8= "","",AN8)</f>
        <v>15. 3. 2017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32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Město Jablunkov, Dukelská 144, 739 91 Jablunkov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38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57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36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58</v>
      </c>
      <c r="D49" s="96"/>
      <c r="E49" s="96"/>
      <c r="F49" s="96"/>
      <c r="G49" s="96"/>
      <c r="H49" s="97"/>
      <c r="I49" s="98" t="s">
        <v>59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60</v>
      </c>
      <c r="AH49" s="96"/>
      <c r="AI49" s="96"/>
      <c r="AJ49" s="96"/>
      <c r="AK49" s="96"/>
      <c r="AL49" s="96"/>
      <c r="AM49" s="96"/>
      <c r="AN49" s="98" t="s">
        <v>61</v>
      </c>
      <c r="AO49" s="96"/>
      <c r="AP49" s="96"/>
      <c r="AQ49" s="100" t="s">
        <v>62</v>
      </c>
      <c r="AR49" s="71"/>
      <c r="AS49" s="101" t="s">
        <v>63</v>
      </c>
      <c r="AT49" s="102" t="s">
        <v>64</v>
      </c>
      <c r="AU49" s="102" t="s">
        <v>65</v>
      </c>
      <c r="AV49" s="102" t="s">
        <v>66</v>
      </c>
      <c r="AW49" s="102" t="s">
        <v>67</v>
      </c>
      <c r="AX49" s="102" t="s">
        <v>68</v>
      </c>
      <c r="AY49" s="102" t="s">
        <v>69</v>
      </c>
      <c r="AZ49" s="102" t="s">
        <v>70</v>
      </c>
      <c r="BA49" s="102" t="s">
        <v>71</v>
      </c>
      <c r="BB49" s="102" t="s">
        <v>72</v>
      </c>
      <c r="BC49" s="102" t="s">
        <v>73</v>
      </c>
      <c r="BD49" s="103" t="s">
        <v>74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ROUND(SUM(AG52:AG58),2)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24</v>
      </c>
      <c r="AR51" s="82"/>
      <c r="AS51" s="112">
        <f>ROUND(SUM(AS52:AS58),2)</f>
        <v>0</v>
      </c>
      <c r="AT51" s="113">
        <f>ROUND(SUM(AV51:AW51),2)</f>
        <v>0</v>
      </c>
      <c r="AU51" s="114">
        <f>ROUND(SUM(AU52:AU58),5)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ROUND(SUM(AZ52:AZ58),2)</f>
        <v>0</v>
      </c>
      <c r="BA51" s="113">
        <f>ROUND(SUM(BA52:BA58),2)</f>
        <v>0</v>
      </c>
      <c r="BB51" s="113">
        <f>ROUND(SUM(BB52:BB58),2)</f>
        <v>0</v>
      </c>
      <c r="BC51" s="113">
        <f>ROUND(SUM(BC52:BC58),2)</f>
        <v>0</v>
      </c>
      <c r="BD51" s="115">
        <f>ROUND(SUM(BD52:BD58),2)</f>
        <v>0</v>
      </c>
      <c r="BS51" s="116" t="s">
        <v>76</v>
      </c>
      <c r="BT51" s="116" t="s">
        <v>77</v>
      </c>
      <c r="BU51" s="117" t="s">
        <v>78</v>
      </c>
      <c r="BV51" s="116" t="s">
        <v>79</v>
      </c>
      <c r="BW51" s="116" t="s">
        <v>7</v>
      </c>
      <c r="BX51" s="116" t="s">
        <v>80</v>
      </c>
      <c r="CL51" s="116" t="s">
        <v>22</v>
      </c>
    </row>
    <row r="52" s="5" customFormat="1" ht="16.5" customHeight="1">
      <c r="A52" s="118" t="s">
        <v>81</v>
      </c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84</v>
      </c>
      <c r="AR52" s="125"/>
      <c r="AS52" s="126">
        <v>0</v>
      </c>
      <c r="AT52" s="127">
        <f>ROUND(SUM(AV52:AW52),2)</f>
        <v>0</v>
      </c>
      <c r="AU52" s="128">
        <f>'01 - Stavební část'!P112</f>
        <v>0</v>
      </c>
      <c r="AV52" s="127">
        <f>'01 - Stavební část'!J30</f>
        <v>0</v>
      </c>
      <c r="AW52" s="127">
        <f>'01 - Stavební část'!J31</f>
        <v>0</v>
      </c>
      <c r="AX52" s="127">
        <f>'01 - Stavební část'!J32</f>
        <v>0</v>
      </c>
      <c r="AY52" s="127">
        <f>'01 - Stavební část'!J33</f>
        <v>0</v>
      </c>
      <c r="AZ52" s="127">
        <f>'01 - Stavební část'!F30</f>
        <v>0</v>
      </c>
      <c r="BA52" s="127">
        <f>'01 - Stavební část'!F31</f>
        <v>0</v>
      </c>
      <c r="BB52" s="127">
        <f>'01 - Stavební část'!F32</f>
        <v>0</v>
      </c>
      <c r="BC52" s="127">
        <f>'01 - Stavební část'!F33</f>
        <v>0</v>
      </c>
      <c r="BD52" s="129">
        <f>'01 - Stavební část'!F34</f>
        <v>0</v>
      </c>
      <c r="BT52" s="130" t="s">
        <v>25</v>
      </c>
      <c r="BV52" s="130" t="s">
        <v>79</v>
      </c>
      <c r="BW52" s="130" t="s">
        <v>85</v>
      </c>
      <c r="BX52" s="130" t="s">
        <v>7</v>
      </c>
      <c r="CL52" s="130" t="s">
        <v>24</v>
      </c>
      <c r="CM52" s="130" t="s">
        <v>86</v>
      </c>
    </row>
    <row r="53" s="5" customFormat="1" ht="16.5" customHeight="1">
      <c r="A53" s="118" t="s">
        <v>81</v>
      </c>
      <c r="B53" s="119"/>
      <c r="C53" s="120"/>
      <c r="D53" s="121" t="s">
        <v>87</v>
      </c>
      <c r="E53" s="121"/>
      <c r="F53" s="121"/>
      <c r="G53" s="121"/>
      <c r="H53" s="121"/>
      <c r="I53" s="122"/>
      <c r="J53" s="121" t="s">
        <v>88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Stavební část - Neuz...'!J27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84</v>
      </c>
      <c r="AR53" s="125"/>
      <c r="AS53" s="126">
        <v>0</v>
      </c>
      <c r="AT53" s="127">
        <f>ROUND(SUM(AV53:AW53),2)</f>
        <v>0</v>
      </c>
      <c r="AU53" s="128">
        <f>'02 - Stavební část - Neuz...'!P87</f>
        <v>0</v>
      </c>
      <c r="AV53" s="127">
        <f>'02 - Stavební část - Neuz...'!J30</f>
        <v>0</v>
      </c>
      <c r="AW53" s="127">
        <f>'02 - Stavební část - Neuz...'!J31</f>
        <v>0</v>
      </c>
      <c r="AX53" s="127">
        <f>'02 - Stavební část - Neuz...'!J32</f>
        <v>0</v>
      </c>
      <c r="AY53" s="127">
        <f>'02 - Stavební část - Neuz...'!J33</f>
        <v>0</v>
      </c>
      <c r="AZ53" s="127">
        <f>'02 - Stavební část - Neuz...'!F30</f>
        <v>0</v>
      </c>
      <c r="BA53" s="127">
        <f>'02 - Stavební část - Neuz...'!F31</f>
        <v>0</v>
      </c>
      <c r="BB53" s="127">
        <f>'02 - Stavební část - Neuz...'!F32</f>
        <v>0</v>
      </c>
      <c r="BC53" s="127">
        <f>'02 - Stavební část - Neuz...'!F33</f>
        <v>0</v>
      </c>
      <c r="BD53" s="129">
        <f>'02 - Stavební část - Neuz...'!F34</f>
        <v>0</v>
      </c>
      <c r="BT53" s="130" t="s">
        <v>25</v>
      </c>
      <c r="BV53" s="130" t="s">
        <v>79</v>
      </c>
      <c r="BW53" s="130" t="s">
        <v>89</v>
      </c>
      <c r="BX53" s="130" t="s">
        <v>7</v>
      </c>
      <c r="CL53" s="130" t="s">
        <v>24</v>
      </c>
      <c r="CM53" s="130" t="s">
        <v>86</v>
      </c>
    </row>
    <row r="54" s="5" customFormat="1" ht="16.5" customHeight="1">
      <c r="A54" s="118" t="s">
        <v>81</v>
      </c>
      <c r="B54" s="119"/>
      <c r="C54" s="120"/>
      <c r="D54" s="121" t="s">
        <v>90</v>
      </c>
      <c r="E54" s="121"/>
      <c r="F54" s="121"/>
      <c r="G54" s="121"/>
      <c r="H54" s="121"/>
      <c r="I54" s="122"/>
      <c r="J54" s="121" t="s">
        <v>91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'04 - Zarízení vytápění a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84</v>
      </c>
      <c r="AR54" s="125"/>
      <c r="AS54" s="126">
        <v>0</v>
      </c>
      <c r="AT54" s="127">
        <f>ROUND(SUM(AV54:AW54),2)</f>
        <v>0</v>
      </c>
      <c r="AU54" s="128">
        <f>'04 - Zarízení vytápění a ...'!P119</f>
        <v>0</v>
      </c>
      <c r="AV54" s="127">
        <f>'04 - Zarízení vytápění a ...'!J30</f>
        <v>0</v>
      </c>
      <c r="AW54" s="127">
        <f>'04 - Zarízení vytápění a ...'!J31</f>
        <v>0</v>
      </c>
      <c r="AX54" s="127">
        <f>'04 - Zarízení vytápění a ...'!J32</f>
        <v>0</v>
      </c>
      <c r="AY54" s="127">
        <f>'04 - Zarízení vytápění a ...'!J33</f>
        <v>0</v>
      </c>
      <c r="AZ54" s="127">
        <f>'04 - Zarízení vytápění a ...'!F30</f>
        <v>0</v>
      </c>
      <c r="BA54" s="127">
        <f>'04 - Zarízení vytápění a ...'!F31</f>
        <v>0</v>
      </c>
      <c r="BB54" s="127">
        <f>'04 - Zarízení vytápění a ...'!F32</f>
        <v>0</v>
      </c>
      <c r="BC54" s="127">
        <f>'04 - Zarízení vytápění a ...'!F33</f>
        <v>0</v>
      </c>
      <c r="BD54" s="129">
        <f>'04 - Zarízení vytápění a ...'!F34</f>
        <v>0</v>
      </c>
      <c r="BT54" s="130" t="s">
        <v>25</v>
      </c>
      <c r="BV54" s="130" t="s">
        <v>79</v>
      </c>
      <c r="BW54" s="130" t="s">
        <v>92</v>
      </c>
      <c r="BX54" s="130" t="s">
        <v>7</v>
      </c>
      <c r="CL54" s="130" t="s">
        <v>24</v>
      </c>
      <c r="CM54" s="130" t="s">
        <v>86</v>
      </c>
    </row>
    <row r="55" s="5" customFormat="1" ht="16.5" customHeight="1">
      <c r="A55" s="118" t="s">
        <v>81</v>
      </c>
      <c r="B55" s="119"/>
      <c r="C55" s="120"/>
      <c r="D55" s="121" t="s">
        <v>93</v>
      </c>
      <c r="E55" s="121"/>
      <c r="F55" s="121"/>
      <c r="G55" s="121"/>
      <c r="H55" s="121"/>
      <c r="I55" s="122"/>
      <c r="J55" s="121" t="s">
        <v>94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'05 - Zařízení zdravotechniky'!J27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84</v>
      </c>
      <c r="AR55" s="125"/>
      <c r="AS55" s="126">
        <v>0</v>
      </c>
      <c r="AT55" s="127">
        <f>ROUND(SUM(AV55:AW55),2)</f>
        <v>0</v>
      </c>
      <c r="AU55" s="128">
        <f>'05 - Zařízení zdravotechniky'!P89</f>
        <v>0</v>
      </c>
      <c r="AV55" s="127">
        <f>'05 - Zařízení zdravotechniky'!J30</f>
        <v>0</v>
      </c>
      <c r="AW55" s="127">
        <f>'05 - Zařízení zdravotechniky'!J31</f>
        <v>0</v>
      </c>
      <c r="AX55" s="127">
        <f>'05 - Zařízení zdravotechniky'!J32</f>
        <v>0</v>
      </c>
      <c r="AY55" s="127">
        <f>'05 - Zařízení zdravotechniky'!J33</f>
        <v>0</v>
      </c>
      <c r="AZ55" s="127">
        <f>'05 - Zařízení zdravotechniky'!F30</f>
        <v>0</v>
      </c>
      <c r="BA55" s="127">
        <f>'05 - Zařízení zdravotechniky'!F31</f>
        <v>0</v>
      </c>
      <c r="BB55" s="127">
        <f>'05 - Zařízení zdravotechniky'!F32</f>
        <v>0</v>
      </c>
      <c r="BC55" s="127">
        <f>'05 - Zařízení zdravotechniky'!F33</f>
        <v>0</v>
      </c>
      <c r="BD55" s="129">
        <f>'05 - Zařízení zdravotechniky'!F34</f>
        <v>0</v>
      </c>
      <c r="BT55" s="130" t="s">
        <v>25</v>
      </c>
      <c r="BV55" s="130" t="s">
        <v>79</v>
      </c>
      <c r="BW55" s="130" t="s">
        <v>95</v>
      </c>
      <c r="BX55" s="130" t="s">
        <v>7</v>
      </c>
      <c r="CL55" s="130" t="s">
        <v>24</v>
      </c>
      <c r="CM55" s="130" t="s">
        <v>86</v>
      </c>
    </row>
    <row r="56" s="5" customFormat="1" ht="16.5" customHeight="1">
      <c r="A56" s="118" t="s">
        <v>81</v>
      </c>
      <c r="B56" s="119"/>
      <c r="C56" s="120"/>
      <c r="D56" s="121" t="s">
        <v>96</v>
      </c>
      <c r="E56" s="121"/>
      <c r="F56" s="121"/>
      <c r="G56" s="121"/>
      <c r="H56" s="121"/>
      <c r="I56" s="122"/>
      <c r="J56" s="121" t="s">
        <v>97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'06 - Elektroinstalace vče...'!J27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84</v>
      </c>
      <c r="AR56" s="125"/>
      <c r="AS56" s="126">
        <v>0</v>
      </c>
      <c r="AT56" s="127">
        <f>ROUND(SUM(AV56:AW56),2)</f>
        <v>0</v>
      </c>
      <c r="AU56" s="128">
        <f>'06 - Elektroinstalace vče...'!P80</f>
        <v>0</v>
      </c>
      <c r="AV56" s="127">
        <f>'06 - Elektroinstalace vče...'!J30</f>
        <v>0</v>
      </c>
      <c r="AW56" s="127">
        <f>'06 - Elektroinstalace vče...'!J31</f>
        <v>0</v>
      </c>
      <c r="AX56" s="127">
        <f>'06 - Elektroinstalace vče...'!J32</f>
        <v>0</v>
      </c>
      <c r="AY56" s="127">
        <f>'06 - Elektroinstalace vče...'!J33</f>
        <v>0</v>
      </c>
      <c r="AZ56" s="127">
        <f>'06 - Elektroinstalace vče...'!F30</f>
        <v>0</v>
      </c>
      <c r="BA56" s="127">
        <f>'06 - Elektroinstalace vče...'!F31</f>
        <v>0</v>
      </c>
      <c r="BB56" s="127">
        <f>'06 - Elektroinstalace vče...'!F32</f>
        <v>0</v>
      </c>
      <c r="BC56" s="127">
        <f>'06 - Elektroinstalace vče...'!F33</f>
        <v>0</v>
      </c>
      <c r="BD56" s="129">
        <f>'06 - Elektroinstalace vče...'!F34</f>
        <v>0</v>
      </c>
      <c r="BT56" s="130" t="s">
        <v>25</v>
      </c>
      <c r="BV56" s="130" t="s">
        <v>79</v>
      </c>
      <c r="BW56" s="130" t="s">
        <v>98</v>
      </c>
      <c r="BX56" s="130" t="s">
        <v>7</v>
      </c>
      <c r="CL56" s="130" t="s">
        <v>24</v>
      </c>
      <c r="CM56" s="130" t="s">
        <v>86</v>
      </c>
    </row>
    <row r="57" s="5" customFormat="1" ht="31.5" customHeight="1">
      <c r="A57" s="118" t="s">
        <v>81</v>
      </c>
      <c r="B57" s="119"/>
      <c r="C57" s="120"/>
      <c r="D57" s="121" t="s">
        <v>99</v>
      </c>
      <c r="E57" s="121"/>
      <c r="F57" s="121"/>
      <c r="G57" s="121"/>
      <c r="H57" s="121"/>
      <c r="I57" s="122"/>
      <c r="J57" s="121" t="s">
        <v>100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'07 - Přeložka plynovodu S...'!J27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84</v>
      </c>
      <c r="AR57" s="125"/>
      <c r="AS57" s="126">
        <v>0</v>
      </c>
      <c r="AT57" s="127">
        <f>ROUND(SUM(AV57:AW57),2)</f>
        <v>0</v>
      </c>
      <c r="AU57" s="128">
        <f>'07 - Přeložka plynovodu S...'!P100</f>
        <v>0</v>
      </c>
      <c r="AV57" s="127">
        <f>'07 - Přeložka plynovodu S...'!J30</f>
        <v>0</v>
      </c>
      <c r="AW57" s="127">
        <f>'07 - Přeložka plynovodu S...'!J31</f>
        <v>0</v>
      </c>
      <c r="AX57" s="127">
        <f>'07 - Přeložka plynovodu S...'!J32</f>
        <v>0</v>
      </c>
      <c r="AY57" s="127">
        <f>'07 - Přeložka plynovodu S...'!J33</f>
        <v>0</v>
      </c>
      <c r="AZ57" s="127">
        <f>'07 - Přeložka plynovodu S...'!F30</f>
        <v>0</v>
      </c>
      <c r="BA57" s="127">
        <f>'07 - Přeložka plynovodu S...'!F31</f>
        <v>0</v>
      </c>
      <c r="BB57" s="127">
        <f>'07 - Přeložka plynovodu S...'!F32</f>
        <v>0</v>
      </c>
      <c r="BC57" s="127">
        <f>'07 - Přeložka plynovodu S...'!F33</f>
        <v>0</v>
      </c>
      <c r="BD57" s="129">
        <f>'07 - Přeložka plynovodu S...'!F34</f>
        <v>0</v>
      </c>
      <c r="BT57" s="130" t="s">
        <v>25</v>
      </c>
      <c r="BV57" s="130" t="s">
        <v>79</v>
      </c>
      <c r="BW57" s="130" t="s">
        <v>101</v>
      </c>
      <c r="BX57" s="130" t="s">
        <v>7</v>
      </c>
      <c r="CL57" s="130" t="s">
        <v>24</v>
      </c>
      <c r="CM57" s="130" t="s">
        <v>86</v>
      </c>
    </row>
    <row r="58" s="5" customFormat="1" ht="16.5" customHeight="1">
      <c r="A58" s="118" t="s">
        <v>81</v>
      </c>
      <c r="B58" s="119"/>
      <c r="C58" s="120"/>
      <c r="D58" s="121" t="s">
        <v>102</v>
      </c>
      <c r="E58" s="121"/>
      <c r="F58" s="121"/>
      <c r="G58" s="121"/>
      <c r="H58" s="121"/>
      <c r="I58" s="122"/>
      <c r="J58" s="121" t="s">
        <v>103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'VRN - Vedlejší rozpočtové...'!J27</f>
        <v>0</v>
      </c>
      <c r="AH58" s="122"/>
      <c r="AI58" s="122"/>
      <c r="AJ58" s="122"/>
      <c r="AK58" s="122"/>
      <c r="AL58" s="122"/>
      <c r="AM58" s="122"/>
      <c r="AN58" s="123">
        <f>SUM(AG58,AT58)</f>
        <v>0</v>
      </c>
      <c r="AO58" s="122"/>
      <c r="AP58" s="122"/>
      <c r="AQ58" s="124" t="s">
        <v>84</v>
      </c>
      <c r="AR58" s="125"/>
      <c r="AS58" s="131">
        <v>0</v>
      </c>
      <c r="AT58" s="132">
        <f>ROUND(SUM(AV58:AW58),2)</f>
        <v>0</v>
      </c>
      <c r="AU58" s="133">
        <f>'VRN - Vedlejší rozpočtové...'!P77</f>
        <v>0</v>
      </c>
      <c r="AV58" s="132">
        <f>'VRN - Vedlejší rozpočtové...'!J30</f>
        <v>0</v>
      </c>
      <c r="AW58" s="132">
        <f>'VRN - Vedlejší rozpočtové...'!J31</f>
        <v>0</v>
      </c>
      <c r="AX58" s="132">
        <f>'VRN - Vedlejší rozpočtové...'!J32</f>
        <v>0</v>
      </c>
      <c r="AY58" s="132">
        <f>'VRN - Vedlejší rozpočtové...'!J33</f>
        <v>0</v>
      </c>
      <c r="AZ58" s="132">
        <f>'VRN - Vedlejší rozpočtové...'!F30</f>
        <v>0</v>
      </c>
      <c r="BA58" s="132">
        <f>'VRN - Vedlejší rozpočtové...'!F31</f>
        <v>0</v>
      </c>
      <c r="BB58" s="132">
        <f>'VRN - Vedlejší rozpočtové...'!F32</f>
        <v>0</v>
      </c>
      <c r="BC58" s="132">
        <f>'VRN - Vedlejší rozpočtové...'!F33</f>
        <v>0</v>
      </c>
      <c r="BD58" s="134">
        <f>'VRN - Vedlejší rozpočtové...'!F34</f>
        <v>0</v>
      </c>
      <c r="BT58" s="130" t="s">
        <v>25</v>
      </c>
      <c r="BV58" s="130" t="s">
        <v>79</v>
      </c>
      <c r="BW58" s="130" t="s">
        <v>104</v>
      </c>
      <c r="BX58" s="130" t="s">
        <v>7</v>
      </c>
      <c r="CL58" s="130" t="s">
        <v>24</v>
      </c>
      <c r="CM58" s="130" t="s">
        <v>86</v>
      </c>
    </row>
    <row r="59" s="1" customFormat="1" ht="30" customHeight="1">
      <c r="B59" s="45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1"/>
    </row>
    <row r="60" s="1" customFormat="1" ht="6.96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71"/>
    </row>
  </sheetData>
  <sheetProtection sheet="1" formatColumns="0" formatRows="0" objects="1" scenarios="1" spinCount="100000" saltValue="SX0eNNwHxsfmQNDsljHpiTQcLhVM8IDgXAmwQZj2H0LoKGUU7VL632yOJccydxCUDx03lTXuEVzYDetY9v8HDQ==" hashValue="N1zj9fc2EYiMU9geoIQs33KxvgSpEdzchEAOV553COVlU/AGqFM0R/fZkx4O+J1Rgacx2U0kvc63YCNYyS9iGw==" algorithmName="SHA-512" password="CC35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Stavební část - Neuz...'!C2" display="/"/>
    <hyperlink ref="A54" location="'04 - Zarízení vytápění a ...'!C2" display="/"/>
    <hyperlink ref="A55" location="'05 - Zařízení zdravotechniky'!C2" display="/"/>
    <hyperlink ref="A56" location="'06 - Elektroinstalace vče...'!C2" display="/"/>
    <hyperlink ref="A57" location="'07 - Přeložka plynovodu S...'!C2" display="/"/>
    <hyperlink ref="A58" location="'VRN - Vedlejší rozpočtové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85</v>
      </c>
      <c r="AZ2" s="140" t="s">
        <v>110</v>
      </c>
      <c r="BA2" s="140" t="s">
        <v>111</v>
      </c>
      <c r="BB2" s="140" t="s">
        <v>112</v>
      </c>
      <c r="BC2" s="140" t="s">
        <v>113</v>
      </c>
      <c r="BD2" s="140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114</v>
      </c>
      <c r="BA3" s="140" t="s">
        <v>115</v>
      </c>
      <c r="BB3" s="140" t="s">
        <v>112</v>
      </c>
      <c r="BC3" s="140" t="s">
        <v>116</v>
      </c>
      <c r="BD3" s="140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119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ROUND(J112,2)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ROUND(SUM(BE112:BE984), 2)</f>
        <v>0</v>
      </c>
      <c r="G30" s="46"/>
      <c r="H30" s="46"/>
      <c r="I30" s="158">
        <v>0.20999999999999999</v>
      </c>
      <c r="J30" s="157">
        <f>ROUND(ROUND((SUM(BE112:BE984)),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ROUND(SUM(BF112:BF984), 2)</f>
        <v>0</v>
      </c>
      <c r="G31" s="46"/>
      <c r="H31" s="46"/>
      <c r="I31" s="158">
        <v>0.14999999999999999</v>
      </c>
      <c r="J31" s="157">
        <f>ROUND(ROUND((SUM(BF112:BF984)),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ROUND(SUM(BG112:BG984),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ROUND(SUM(BH112:BH984),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ROUND(SUM(BI112:BI984),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01 - Stavební část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J112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J113</f>
        <v>0</v>
      </c>
      <c r="K57" s="183"/>
    </row>
    <row r="58" s="8" customFormat="1" ht="19.92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J114</f>
        <v>0</v>
      </c>
      <c r="K58" s="190"/>
    </row>
    <row r="59" s="8" customFormat="1" ht="19.92" customHeight="1">
      <c r="B59" s="184"/>
      <c r="C59" s="185"/>
      <c r="D59" s="186" t="s">
        <v>127</v>
      </c>
      <c r="E59" s="187"/>
      <c r="F59" s="187"/>
      <c r="G59" s="187"/>
      <c r="H59" s="187"/>
      <c r="I59" s="188"/>
      <c r="J59" s="189">
        <f>J162</f>
        <v>0</v>
      </c>
      <c r="K59" s="190"/>
    </row>
    <row r="60" s="8" customFormat="1" ht="19.92" customHeight="1">
      <c r="B60" s="184"/>
      <c r="C60" s="185"/>
      <c r="D60" s="186" t="s">
        <v>128</v>
      </c>
      <c r="E60" s="187"/>
      <c r="F60" s="187"/>
      <c r="G60" s="187"/>
      <c r="H60" s="187"/>
      <c r="I60" s="188"/>
      <c r="J60" s="189">
        <f>J208</f>
        <v>0</v>
      </c>
      <c r="K60" s="190"/>
    </row>
    <row r="61" s="8" customFormat="1" ht="19.92" customHeight="1">
      <c r="B61" s="184"/>
      <c r="C61" s="185"/>
      <c r="D61" s="186" t="s">
        <v>129</v>
      </c>
      <c r="E61" s="187"/>
      <c r="F61" s="187"/>
      <c r="G61" s="187"/>
      <c r="H61" s="187"/>
      <c r="I61" s="188"/>
      <c r="J61" s="189">
        <f>J242</f>
        <v>0</v>
      </c>
      <c r="K61" s="190"/>
    </row>
    <row r="62" s="8" customFormat="1" ht="19.92" customHeight="1">
      <c r="B62" s="184"/>
      <c r="C62" s="185"/>
      <c r="D62" s="186" t="s">
        <v>130</v>
      </c>
      <c r="E62" s="187"/>
      <c r="F62" s="187"/>
      <c r="G62" s="187"/>
      <c r="H62" s="187"/>
      <c r="I62" s="188"/>
      <c r="J62" s="189">
        <f>J305</f>
        <v>0</v>
      </c>
      <c r="K62" s="190"/>
    </row>
    <row r="63" s="8" customFormat="1" ht="19.92" customHeight="1">
      <c r="B63" s="184"/>
      <c r="C63" s="185"/>
      <c r="D63" s="186" t="s">
        <v>131</v>
      </c>
      <c r="E63" s="187"/>
      <c r="F63" s="187"/>
      <c r="G63" s="187"/>
      <c r="H63" s="187"/>
      <c r="I63" s="188"/>
      <c r="J63" s="189">
        <f>J326</f>
        <v>0</v>
      </c>
      <c r="K63" s="190"/>
    </row>
    <row r="64" s="8" customFormat="1" ht="19.92" customHeight="1">
      <c r="B64" s="184"/>
      <c r="C64" s="185"/>
      <c r="D64" s="186" t="s">
        <v>132</v>
      </c>
      <c r="E64" s="187"/>
      <c r="F64" s="187"/>
      <c r="G64" s="187"/>
      <c r="H64" s="187"/>
      <c r="I64" s="188"/>
      <c r="J64" s="189">
        <f>J396</f>
        <v>0</v>
      </c>
      <c r="K64" s="190"/>
    </row>
    <row r="65" s="8" customFormat="1" ht="19.92" customHeight="1">
      <c r="B65" s="184"/>
      <c r="C65" s="185"/>
      <c r="D65" s="186" t="s">
        <v>133</v>
      </c>
      <c r="E65" s="187"/>
      <c r="F65" s="187"/>
      <c r="G65" s="187"/>
      <c r="H65" s="187"/>
      <c r="I65" s="188"/>
      <c r="J65" s="189">
        <f>J407</f>
        <v>0</v>
      </c>
      <c r="K65" s="190"/>
    </row>
    <row r="66" s="8" customFormat="1" ht="19.92" customHeight="1">
      <c r="B66" s="184"/>
      <c r="C66" s="185"/>
      <c r="D66" s="186" t="s">
        <v>134</v>
      </c>
      <c r="E66" s="187"/>
      <c r="F66" s="187"/>
      <c r="G66" s="187"/>
      <c r="H66" s="187"/>
      <c r="I66" s="188"/>
      <c r="J66" s="189">
        <f>J521</f>
        <v>0</v>
      </c>
      <c r="K66" s="190"/>
    </row>
    <row r="67" s="8" customFormat="1" ht="19.92" customHeight="1">
      <c r="B67" s="184"/>
      <c r="C67" s="185"/>
      <c r="D67" s="186" t="s">
        <v>135</v>
      </c>
      <c r="E67" s="187"/>
      <c r="F67" s="187"/>
      <c r="G67" s="187"/>
      <c r="H67" s="187"/>
      <c r="I67" s="188"/>
      <c r="J67" s="189">
        <f>J530</f>
        <v>0</v>
      </c>
      <c r="K67" s="190"/>
    </row>
    <row r="68" s="7" customFormat="1" ht="24.96" customHeight="1">
      <c r="B68" s="177"/>
      <c r="C68" s="178"/>
      <c r="D68" s="179" t="s">
        <v>136</v>
      </c>
      <c r="E68" s="180"/>
      <c r="F68" s="180"/>
      <c r="G68" s="180"/>
      <c r="H68" s="180"/>
      <c r="I68" s="181"/>
      <c r="J68" s="182">
        <f>J532</f>
        <v>0</v>
      </c>
      <c r="K68" s="183"/>
    </row>
    <row r="69" s="8" customFormat="1" ht="19.92" customHeight="1">
      <c r="B69" s="184"/>
      <c r="C69" s="185"/>
      <c r="D69" s="186" t="s">
        <v>137</v>
      </c>
      <c r="E69" s="187"/>
      <c r="F69" s="187"/>
      <c r="G69" s="187"/>
      <c r="H69" s="187"/>
      <c r="I69" s="188"/>
      <c r="J69" s="189">
        <f>J533</f>
        <v>0</v>
      </c>
      <c r="K69" s="190"/>
    </row>
    <row r="70" s="8" customFormat="1" ht="19.92" customHeight="1">
      <c r="B70" s="184"/>
      <c r="C70" s="185"/>
      <c r="D70" s="186" t="s">
        <v>138</v>
      </c>
      <c r="E70" s="187"/>
      <c r="F70" s="187"/>
      <c r="G70" s="187"/>
      <c r="H70" s="187"/>
      <c r="I70" s="188"/>
      <c r="J70" s="189">
        <f>J569</f>
        <v>0</v>
      </c>
      <c r="K70" s="190"/>
    </row>
    <row r="71" s="8" customFormat="1" ht="19.92" customHeight="1">
      <c r="B71" s="184"/>
      <c r="C71" s="185"/>
      <c r="D71" s="186" t="s">
        <v>139</v>
      </c>
      <c r="E71" s="187"/>
      <c r="F71" s="187"/>
      <c r="G71" s="187"/>
      <c r="H71" s="187"/>
      <c r="I71" s="188"/>
      <c r="J71" s="189">
        <f>J594</f>
        <v>0</v>
      </c>
      <c r="K71" s="190"/>
    </row>
    <row r="72" s="8" customFormat="1" ht="19.92" customHeight="1">
      <c r="B72" s="184"/>
      <c r="C72" s="185"/>
      <c r="D72" s="186" t="s">
        <v>140</v>
      </c>
      <c r="E72" s="187"/>
      <c r="F72" s="187"/>
      <c r="G72" s="187"/>
      <c r="H72" s="187"/>
      <c r="I72" s="188"/>
      <c r="J72" s="189">
        <f>J624</f>
        <v>0</v>
      </c>
      <c r="K72" s="190"/>
    </row>
    <row r="73" s="8" customFormat="1" ht="19.92" customHeight="1">
      <c r="B73" s="184"/>
      <c r="C73" s="185"/>
      <c r="D73" s="186" t="s">
        <v>141</v>
      </c>
      <c r="E73" s="187"/>
      <c r="F73" s="187"/>
      <c r="G73" s="187"/>
      <c r="H73" s="187"/>
      <c r="I73" s="188"/>
      <c r="J73" s="189">
        <f>J627</f>
        <v>0</v>
      </c>
      <c r="K73" s="190"/>
    </row>
    <row r="74" s="8" customFormat="1" ht="19.92" customHeight="1">
      <c r="B74" s="184"/>
      <c r="C74" s="185"/>
      <c r="D74" s="186" t="s">
        <v>142</v>
      </c>
      <c r="E74" s="187"/>
      <c r="F74" s="187"/>
      <c r="G74" s="187"/>
      <c r="H74" s="187"/>
      <c r="I74" s="188"/>
      <c r="J74" s="189">
        <f>J629</f>
        <v>0</v>
      </c>
      <c r="K74" s="190"/>
    </row>
    <row r="75" s="8" customFormat="1" ht="19.92" customHeight="1">
      <c r="B75" s="184"/>
      <c r="C75" s="185"/>
      <c r="D75" s="186" t="s">
        <v>143</v>
      </c>
      <c r="E75" s="187"/>
      <c r="F75" s="187"/>
      <c r="G75" s="187"/>
      <c r="H75" s="187"/>
      <c r="I75" s="188"/>
      <c r="J75" s="189">
        <f>J696</f>
        <v>0</v>
      </c>
      <c r="K75" s="190"/>
    </row>
    <row r="76" s="8" customFormat="1" ht="19.92" customHeight="1">
      <c r="B76" s="184"/>
      <c r="C76" s="185"/>
      <c r="D76" s="186" t="s">
        <v>144</v>
      </c>
      <c r="E76" s="187"/>
      <c r="F76" s="187"/>
      <c r="G76" s="187"/>
      <c r="H76" s="187"/>
      <c r="I76" s="188"/>
      <c r="J76" s="189">
        <f>J702</f>
        <v>0</v>
      </c>
      <c r="K76" s="190"/>
    </row>
    <row r="77" s="8" customFormat="1" ht="19.92" customHeight="1">
      <c r="B77" s="184"/>
      <c r="C77" s="185"/>
      <c r="D77" s="186" t="s">
        <v>145</v>
      </c>
      <c r="E77" s="187"/>
      <c r="F77" s="187"/>
      <c r="G77" s="187"/>
      <c r="H77" s="187"/>
      <c r="I77" s="188"/>
      <c r="J77" s="189">
        <f>J763</f>
        <v>0</v>
      </c>
      <c r="K77" s="190"/>
    </row>
    <row r="78" s="8" customFormat="1" ht="19.92" customHeight="1">
      <c r="B78" s="184"/>
      <c r="C78" s="185"/>
      <c r="D78" s="186" t="s">
        <v>146</v>
      </c>
      <c r="E78" s="187"/>
      <c r="F78" s="187"/>
      <c r="G78" s="187"/>
      <c r="H78" s="187"/>
      <c r="I78" s="188"/>
      <c r="J78" s="189">
        <f>J774</f>
        <v>0</v>
      </c>
      <c r="K78" s="190"/>
    </row>
    <row r="79" s="8" customFormat="1" ht="19.92" customHeight="1">
      <c r="B79" s="184"/>
      <c r="C79" s="185"/>
      <c r="D79" s="186" t="s">
        <v>147</v>
      </c>
      <c r="E79" s="187"/>
      <c r="F79" s="187"/>
      <c r="G79" s="187"/>
      <c r="H79" s="187"/>
      <c r="I79" s="188"/>
      <c r="J79" s="189">
        <f>J788</f>
        <v>0</v>
      </c>
      <c r="K79" s="190"/>
    </row>
    <row r="80" s="8" customFormat="1" ht="19.92" customHeight="1">
      <c r="B80" s="184"/>
      <c r="C80" s="185"/>
      <c r="D80" s="186" t="s">
        <v>148</v>
      </c>
      <c r="E80" s="187"/>
      <c r="F80" s="187"/>
      <c r="G80" s="187"/>
      <c r="H80" s="187"/>
      <c r="I80" s="188"/>
      <c r="J80" s="189">
        <f>J833</f>
        <v>0</v>
      </c>
      <c r="K80" s="190"/>
    </row>
    <row r="81" s="8" customFormat="1" ht="19.92" customHeight="1">
      <c r="B81" s="184"/>
      <c r="C81" s="185"/>
      <c r="D81" s="186" t="s">
        <v>149</v>
      </c>
      <c r="E81" s="187"/>
      <c r="F81" s="187"/>
      <c r="G81" s="187"/>
      <c r="H81" s="187"/>
      <c r="I81" s="188"/>
      <c r="J81" s="189">
        <f>J850</f>
        <v>0</v>
      </c>
      <c r="K81" s="190"/>
    </row>
    <row r="82" s="8" customFormat="1" ht="19.92" customHeight="1">
      <c r="B82" s="184"/>
      <c r="C82" s="185"/>
      <c r="D82" s="186" t="s">
        <v>150</v>
      </c>
      <c r="E82" s="187"/>
      <c r="F82" s="187"/>
      <c r="G82" s="187"/>
      <c r="H82" s="187"/>
      <c r="I82" s="188"/>
      <c r="J82" s="189">
        <f>J882</f>
        <v>0</v>
      </c>
      <c r="K82" s="190"/>
    </row>
    <row r="83" s="8" customFormat="1" ht="19.92" customHeight="1">
      <c r="B83" s="184"/>
      <c r="C83" s="185"/>
      <c r="D83" s="186" t="s">
        <v>151</v>
      </c>
      <c r="E83" s="187"/>
      <c r="F83" s="187"/>
      <c r="G83" s="187"/>
      <c r="H83" s="187"/>
      <c r="I83" s="188"/>
      <c r="J83" s="189">
        <f>J889</f>
        <v>0</v>
      </c>
      <c r="K83" s="190"/>
    </row>
    <row r="84" s="8" customFormat="1" ht="19.92" customHeight="1">
      <c r="B84" s="184"/>
      <c r="C84" s="185"/>
      <c r="D84" s="186" t="s">
        <v>152</v>
      </c>
      <c r="E84" s="187"/>
      <c r="F84" s="187"/>
      <c r="G84" s="187"/>
      <c r="H84" s="187"/>
      <c r="I84" s="188"/>
      <c r="J84" s="189">
        <f>J902</f>
        <v>0</v>
      </c>
      <c r="K84" s="190"/>
    </row>
    <row r="85" s="8" customFormat="1" ht="19.92" customHeight="1">
      <c r="B85" s="184"/>
      <c r="C85" s="185"/>
      <c r="D85" s="186" t="s">
        <v>153</v>
      </c>
      <c r="E85" s="187"/>
      <c r="F85" s="187"/>
      <c r="G85" s="187"/>
      <c r="H85" s="187"/>
      <c r="I85" s="188"/>
      <c r="J85" s="189">
        <f>J925</f>
        <v>0</v>
      </c>
      <c r="K85" s="190"/>
    </row>
    <row r="86" s="8" customFormat="1" ht="19.92" customHeight="1">
      <c r="B86" s="184"/>
      <c r="C86" s="185"/>
      <c r="D86" s="186" t="s">
        <v>154</v>
      </c>
      <c r="E86" s="187"/>
      <c r="F86" s="187"/>
      <c r="G86" s="187"/>
      <c r="H86" s="187"/>
      <c r="I86" s="188"/>
      <c r="J86" s="189">
        <f>J966</f>
        <v>0</v>
      </c>
      <c r="K86" s="190"/>
    </row>
    <row r="87" s="7" customFormat="1" ht="24.96" customHeight="1">
      <c r="B87" s="177"/>
      <c r="C87" s="178"/>
      <c r="D87" s="179" t="s">
        <v>155</v>
      </c>
      <c r="E87" s="180"/>
      <c r="F87" s="180"/>
      <c r="G87" s="180"/>
      <c r="H87" s="180"/>
      <c r="I87" s="181"/>
      <c r="J87" s="182">
        <f>J969</f>
        <v>0</v>
      </c>
      <c r="K87" s="183"/>
    </row>
    <row r="88" s="8" customFormat="1" ht="19.92" customHeight="1">
      <c r="B88" s="184"/>
      <c r="C88" s="185"/>
      <c r="D88" s="186" t="s">
        <v>156</v>
      </c>
      <c r="E88" s="187"/>
      <c r="F88" s="187"/>
      <c r="G88" s="187"/>
      <c r="H88" s="187"/>
      <c r="I88" s="188"/>
      <c r="J88" s="189">
        <f>J970</f>
        <v>0</v>
      </c>
      <c r="K88" s="190"/>
    </row>
    <row r="89" s="7" customFormat="1" ht="24.96" customHeight="1">
      <c r="B89" s="177"/>
      <c r="C89" s="178"/>
      <c r="D89" s="179" t="s">
        <v>157</v>
      </c>
      <c r="E89" s="180"/>
      <c r="F89" s="180"/>
      <c r="G89" s="180"/>
      <c r="H89" s="180"/>
      <c r="I89" s="181"/>
      <c r="J89" s="182">
        <f>J975</f>
        <v>0</v>
      </c>
      <c r="K89" s="183"/>
    </row>
    <row r="90" s="7" customFormat="1" ht="24.96" customHeight="1">
      <c r="B90" s="177"/>
      <c r="C90" s="178"/>
      <c r="D90" s="179" t="s">
        <v>158</v>
      </c>
      <c r="E90" s="180"/>
      <c r="F90" s="180"/>
      <c r="G90" s="180"/>
      <c r="H90" s="180"/>
      <c r="I90" s="181"/>
      <c r="J90" s="182">
        <f>J978</f>
        <v>0</v>
      </c>
      <c r="K90" s="183"/>
    </row>
    <row r="91" s="8" customFormat="1" ht="19.92" customHeight="1">
      <c r="B91" s="184"/>
      <c r="C91" s="185"/>
      <c r="D91" s="186" t="s">
        <v>159</v>
      </c>
      <c r="E91" s="187"/>
      <c r="F91" s="187"/>
      <c r="G91" s="187"/>
      <c r="H91" s="187"/>
      <c r="I91" s="188"/>
      <c r="J91" s="189">
        <f>J979</f>
        <v>0</v>
      </c>
      <c r="K91" s="190"/>
    </row>
    <row r="92" s="8" customFormat="1" ht="19.92" customHeight="1">
      <c r="B92" s="184"/>
      <c r="C92" s="185"/>
      <c r="D92" s="186" t="s">
        <v>160</v>
      </c>
      <c r="E92" s="187"/>
      <c r="F92" s="187"/>
      <c r="G92" s="187"/>
      <c r="H92" s="187"/>
      <c r="I92" s="188"/>
      <c r="J92" s="189">
        <f>J982</f>
        <v>0</v>
      </c>
      <c r="K92" s="190"/>
    </row>
    <row r="93" s="1" customFormat="1" ht="21.84" customHeight="1">
      <c r="B93" s="45"/>
      <c r="C93" s="46"/>
      <c r="D93" s="46"/>
      <c r="E93" s="46"/>
      <c r="F93" s="46"/>
      <c r="G93" s="46"/>
      <c r="H93" s="46"/>
      <c r="I93" s="144"/>
      <c r="J93" s="46"/>
      <c r="K93" s="50"/>
    </row>
    <row r="94" s="1" customFormat="1" ht="6.96" customHeight="1">
      <c r="B94" s="66"/>
      <c r="C94" s="67"/>
      <c r="D94" s="67"/>
      <c r="E94" s="67"/>
      <c r="F94" s="67"/>
      <c r="G94" s="67"/>
      <c r="H94" s="67"/>
      <c r="I94" s="166"/>
      <c r="J94" s="67"/>
      <c r="K94" s="68"/>
    </row>
    <row r="98" s="1" customFormat="1" ht="6.96" customHeight="1">
      <c r="B98" s="69"/>
      <c r="C98" s="70"/>
      <c r="D98" s="70"/>
      <c r="E98" s="70"/>
      <c r="F98" s="70"/>
      <c r="G98" s="70"/>
      <c r="H98" s="70"/>
      <c r="I98" s="169"/>
      <c r="J98" s="70"/>
      <c r="K98" s="70"/>
      <c r="L98" s="71"/>
    </row>
    <row r="99" s="1" customFormat="1" ht="36.96" customHeight="1">
      <c r="B99" s="45"/>
      <c r="C99" s="72" t="s">
        <v>161</v>
      </c>
      <c r="D99" s="73"/>
      <c r="E99" s="73"/>
      <c r="F99" s="73"/>
      <c r="G99" s="73"/>
      <c r="H99" s="73"/>
      <c r="I99" s="191"/>
      <c r="J99" s="73"/>
      <c r="K99" s="73"/>
      <c r="L99" s="71"/>
    </row>
    <row r="100" s="1" customFormat="1" ht="6.96" customHeight="1">
      <c r="B100" s="45"/>
      <c r="C100" s="73"/>
      <c r="D100" s="73"/>
      <c r="E100" s="73"/>
      <c r="F100" s="73"/>
      <c r="G100" s="73"/>
      <c r="H100" s="73"/>
      <c r="I100" s="191"/>
      <c r="J100" s="73"/>
      <c r="K100" s="73"/>
      <c r="L100" s="71"/>
    </row>
    <row r="101" s="1" customFormat="1" ht="14.4" customHeight="1">
      <c r="B101" s="45"/>
      <c r="C101" s="75" t="s">
        <v>18</v>
      </c>
      <c r="D101" s="73"/>
      <c r="E101" s="73"/>
      <c r="F101" s="73"/>
      <c r="G101" s="73"/>
      <c r="H101" s="73"/>
      <c r="I101" s="191"/>
      <c r="J101" s="73"/>
      <c r="K101" s="73"/>
      <c r="L101" s="71"/>
    </row>
    <row r="102" s="1" customFormat="1" ht="16.5" customHeight="1">
      <c r="B102" s="45"/>
      <c r="C102" s="73"/>
      <c r="D102" s="73"/>
      <c r="E102" s="192" t="str">
        <f>E7</f>
        <v>Nástavba části 2.NP DDM Jablunkov č.p. 145 s přístavbou schodiště s výtahem</v>
      </c>
      <c r="F102" s="75"/>
      <c r="G102" s="75"/>
      <c r="H102" s="75"/>
      <c r="I102" s="191"/>
      <c r="J102" s="73"/>
      <c r="K102" s="73"/>
      <c r="L102" s="71"/>
    </row>
    <row r="103" s="1" customFormat="1" ht="14.4" customHeight="1">
      <c r="B103" s="45"/>
      <c r="C103" s="75" t="s">
        <v>118</v>
      </c>
      <c r="D103" s="73"/>
      <c r="E103" s="73"/>
      <c r="F103" s="73"/>
      <c r="G103" s="73"/>
      <c r="H103" s="73"/>
      <c r="I103" s="191"/>
      <c r="J103" s="73"/>
      <c r="K103" s="73"/>
      <c r="L103" s="71"/>
    </row>
    <row r="104" s="1" customFormat="1" ht="17.25" customHeight="1">
      <c r="B104" s="45"/>
      <c r="C104" s="73"/>
      <c r="D104" s="73"/>
      <c r="E104" s="81" t="str">
        <f>E9</f>
        <v>01 - Stavební část</v>
      </c>
      <c r="F104" s="73"/>
      <c r="G104" s="73"/>
      <c r="H104" s="73"/>
      <c r="I104" s="191"/>
      <c r="J104" s="73"/>
      <c r="K104" s="73"/>
      <c r="L104" s="71"/>
    </row>
    <row r="105" s="1" customFormat="1" ht="6.96" customHeight="1">
      <c r="B105" s="45"/>
      <c r="C105" s="73"/>
      <c r="D105" s="73"/>
      <c r="E105" s="73"/>
      <c r="F105" s="73"/>
      <c r="G105" s="73"/>
      <c r="H105" s="73"/>
      <c r="I105" s="191"/>
      <c r="J105" s="73"/>
      <c r="K105" s="73"/>
      <c r="L105" s="71"/>
    </row>
    <row r="106" s="1" customFormat="1" ht="18" customHeight="1">
      <c r="B106" s="45"/>
      <c r="C106" s="75" t="s">
        <v>26</v>
      </c>
      <c r="D106" s="73"/>
      <c r="E106" s="73"/>
      <c r="F106" s="193" t="str">
        <f>F12</f>
        <v>Obec Jablunkov</v>
      </c>
      <c r="G106" s="73"/>
      <c r="H106" s="73"/>
      <c r="I106" s="194" t="s">
        <v>28</v>
      </c>
      <c r="J106" s="84" t="str">
        <f>IF(J12="","",J12)</f>
        <v>15. 3. 2017</v>
      </c>
      <c r="K106" s="73"/>
      <c r="L106" s="71"/>
    </row>
    <row r="107" s="1" customFormat="1" ht="6.96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="1" customFormat="1">
      <c r="B108" s="45"/>
      <c r="C108" s="75" t="s">
        <v>32</v>
      </c>
      <c r="D108" s="73"/>
      <c r="E108" s="73"/>
      <c r="F108" s="193" t="str">
        <f>E15</f>
        <v>Město Jablunkov, Dukelská 144, 739 91 Jablunkov</v>
      </c>
      <c r="G108" s="73"/>
      <c r="H108" s="73"/>
      <c r="I108" s="194" t="s">
        <v>38</v>
      </c>
      <c r="J108" s="193" t="str">
        <f>E21</f>
        <v xml:space="preserve"> </v>
      </c>
      <c r="K108" s="73"/>
      <c r="L108" s="71"/>
    </row>
    <row r="109" s="1" customFormat="1" ht="14.4" customHeight="1">
      <c r="B109" s="45"/>
      <c r="C109" s="75" t="s">
        <v>36</v>
      </c>
      <c r="D109" s="73"/>
      <c r="E109" s="73"/>
      <c r="F109" s="193" t="str">
        <f>IF(E18="","",E18)</f>
        <v/>
      </c>
      <c r="G109" s="73"/>
      <c r="H109" s="73"/>
      <c r="I109" s="191"/>
      <c r="J109" s="73"/>
      <c r="K109" s="73"/>
      <c r="L109" s="71"/>
    </row>
    <row r="110" s="1" customFormat="1" ht="10.32" customHeight="1">
      <c r="B110" s="45"/>
      <c r="C110" s="73"/>
      <c r="D110" s="73"/>
      <c r="E110" s="73"/>
      <c r="F110" s="73"/>
      <c r="G110" s="73"/>
      <c r="H110" s="73"/>
      <c r="I110" s="191"/>
      <c r="J110" s="73"/>
      <c r="K110" s="73"/>
      <c r="L110" s="71"/>
    </row>
    <row r="111" s="9" customFormat="1" ht="29.28" customHeight="1">
      <c r="B111" s="195"/>
      <c r="C111" s="196" t="s">
        <v>162</v>
      </c>
      <c r="D111" s="197" t="s">
        <v>62</v>
      </c>
      <c r="E111" s="197" t="s">
        <v>58</v>
      </c>
      <c r="F111" s="197" t="s">
        <v>163</v>
      </c>
      <c r="G111" s="197" t="s">
        <v>164</v>
      </c>
      <c r="H111" s="197" t="s">
        <v>165</v>
      </c>
      <c r="I111" s="198" t="s">
        <v>166</v>
      </c>
      <c r="J111" s="197" t="s">
        <v>122</v>
      </c>
      <c r="K111" s="199" t="s">
        <v>167</v>
      </c>
      <c r="L111" s="200"/>
      <c r="M111" s="101" t="s">
        <v>168</v>
      </c>
      <c r="N111" s="102" t="s">
        <v>47</v>
      </c>
      <c r="O111" s="102" t="s">
        <v>169</v>
      </c>
      <c r="P111" s="102" t="s">
        <v>170</v>
      </c>
      <c r="Q111" s="102" t="s">
        <v>171</v>
      </c>
      <c r="R111" s="102" t="s">
        <v>172</v>
      </c>
      <c r="S111" s="102" t="s">
        <v>173</v>
      </c>
      <c r="T111" s="103" t="s">
        <v>174</v>
      </c>
    </row>
    <row r="112" s="1" customFormat="1" ht="29.28" customHeight="1">
      <c r="B112" s="45"/>
      <c r="C112" s="107" t="s">
        <v>123</v>
      </c>
      <c r="D112" s="73"/>
      <c r="E112" s="73"/>
      <c r="F112" s="73"/>
      <c r="G112" s="73"/>
      <c r="H112" s="73"/>
      <c r="I112" s="191"/>
      <c r="J112" s="201">
        <f>BK112</f>
        <v>0</v>
      </c>
      <c r="K112" s="73"/>
      <c r="L112" s="71"/>
      <c r="M112" s="104"/>
      <c r="N112" s="105"/>
      <c r="O112" s="105"/>
      <c r="P112" s="202">
        <f>P113+P532+P969+P975+P978</f>
        <v>0</v>
      </c>
      <c r="Q112" s="105"/>
      <c r="R112" s="202">
        <f>R113+R532+R969+R975+R978</f>
        <v>639.51366534399995</v>
      </c>
      <c r="S112" s="105"/>
      <c r="T112" s="203">
        <f>T113+T532+T969+T975+T978</f>
        <v>356.99292694999997</v>
      </c>
      <c r="AT112" s="23" t="s">
        <v>76</v>
      </c>
      <c r="AU112" s="23" t="s">
        <v>124</v>
      </c>
      <c r="BK112" s="204">
        <f>BK113+BK532+BK969+BK975+BK978</f>
        <v>0</v>
      </c>
    </row>
    <row r="113" s="10" customFormat="1" ht="37.44" customHeight="1">
      <c r="B113" s="205"/>
      <c r="C113" s="206"/>
      <c r="D113" s="207" t="s">
        <v>76</v>
      </c>
      <c r="E113" s="208" t="s">
        <v>175</v>
      </c>
      <c r="F113" s="208" t="s">
        <v>176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P114+P162+P208+P242+P305+P326+P396+P407+P521+P530</f>
        <v>0</v>
      </c>
      <c r="Q113" s="213"/>
      <c r="R113" s="214">
        <f>R114+R162+R208+R242+R305+R326+R396+R407+R521+R530</f>
        <v>606.58809428999996</v>
      </c>
      <c r="S113" s="213"/>
      <c r="T113" s="215">
        <f>T114+T162+T208+T242+T305+T326+T396+T407+T521+T530</f>
        <v>334.14299899999997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BK114+BK162+BK208+BK242+BK305+BK326+BK396+BK407+BK521+BK530</f>
        <v>0</v>
      </c>
    </row>
    <row r="114" s="10" customFormat="1" ht="19.92" customHeight="1">
      <c r="B114" s="205"/>
      <c r="C114" s="206"/>
      <c r="D114" s="207" t="s">
        <v>76</v>
      </c>
      <c r="E114" s="219" t="s">
        <v>25</v>
      </c>
      <c r="F114" s="219" t="s">
        <v>178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SUM(P115:P161)</f>
        <v>0</v>
      </c>
      <c r="Q114" s="213"/>
      <c r="R114" s="214">
        <f>SUM(R115:R161)</f>
        <v>146.19769732000003</v>
      </c>
      <c r="S114" s="213"/>
      <c r="T114" s="215">
        <f>SUM(T115:T161)</f>
        <v>27.212</v>
      </c>
      <c r="AR114" s="216" t="s">
        <v>25</v>
      </c>
      <c r="AT114" s="217" t="s">
        <v>76</v>
      </c>
      <c r="AU114" s="217" t="s">
        <v>25</v>
      </c>
      <c r="AY114" s="216" t="s">
        <v>177</v>
      </c>
      <c r="BK114" s="218">
        <f>SUM(BK115:BK161)</f>
        <v>0</v>
      </c>
    </row>
    <row r="115" s="1" customFormat="1" ht="51" customHeight="1">
      <c r="B115" s="45"/>
      <c r="C115" s="221" t="s">
        <v>25</v>
      </c>
      <c r="D115" s="221" t="s">
        <v>179</v>
      </c>
      <c r="E115" s="222" t="s">
        <v>180</v>
      </c>
      <c r="F115" s="223" t="s">
        <v>181</v>
      </c>
      <c r="G115" s="224" t="s">
        <v>112</v>
      </c>
      <c r="H115" s="225">
        <v>20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0.26000000000000001</v>
      </c>
      <c r="T115" s="231">
        <f>S115*H115</f>
        <v>5.2000000000000002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184</v>
      </c>
    </row>
    <row r="116" s="11" customFormat="1">
      <c r="B116" s="233"/>
      <c r="C116" s="234"/>
      <c r="D116" s="235" t="s">
        <v>185</v>
      </c>
      <c r="E116" s="236" t="s">
        <v>24</v>
      </c>
      <c r="F116" s="237" t="s">
        <v>186</v>
      </c>
      <c r="G116" s="234"/>
      <c r="H116" s="238">
        <v>20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="1" customFormat="1" ht="51" customHeight="1">
      <c r="B117" s="45"/>
      <c r="C117" s="221" t="s">
        <v>86</v>
      </c>
      <c r="D117" s="221" t="s">
        <v>179</v>
      </c>
      <c r="E117" s="222" t="s">
        <v>187</v>
      </c>
      <c r="F117" s="223" t="s">
        <v>188</v>
      </c>
      <c r="G117" s="224" t="s">
        <v>112</v>
      </c>
      <c r="H117" s="225">
        <v>42</v>
      </c>
      <c r="I117" s="226"/>
      <c r="J117" s="227">
        <f>ROUND(I117*H117,2)</f>
        <v>0</v>
      </c>
      <c r="K117" s="223" t="s">
        <v>182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0.40000000000000002</v>
      </c>
      <c r="T117" s="231">
        <f>S117*H117</f>
        <v>16.800000000000001</v>
      </c>
      <c r="AR117" s="23" t="s">
        <v>183</v>
      </c>
      <c r="AT117" s="23" t="s">
        <v>179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189</v>
      </c>
    </row>
    <row r="118" s="11" customFormat="1">
      <c r="B118" s="233"/>
      <c r="C118" s="234"/>
      <c r="D118" s="235" t="s">
        <v>185</v>
      </c>
      <c r="E118" s="236" t="s">
        <v>24</v>
      </c>
      <c r="F118" s="237" t="s">
        <v>190</v>
      </c>
      <c r="G118" s="234"/>
      <c r="H118" s="238">
        <v>42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185</v>
      </c>
      <c r="AU118" s="244" t="s">
        <v>86</v>
      </c>
      <c r="AV118" s="11" t="s">
        <v>86</v>
      </c>
      <c r="AW118" s="11" t="s">
        <v>40</v>
      </c>
      <c r="AX118" s="11" t="s">
        <v>25</v>
      </c>
      <c r="AY118" s="244" t="s">
        <v>177</v>
      </c>
    </row>
    <row r="119" s="1" customFormat="1" ht="38.25" customHeight="1">
      <c r="B119" s="45"/>
      <c r="C119" s="221" t="s">
        <v>191</v>
      </c>
      <c r="D119" s="221" t="s">
        <v>179</v>
      </c>
      <c r="E119" s="222" t="s">
        <v>192</v>
      </c>
      <c r="F119" s="223" t="s">
        <v>193</v>
      </c>
      <c r="G119" s="224" t="s">
        <v>112</v>
      </c>
      <c r="H119" s="225">
        <v>22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0.18099999999999999</v>
      </c>
      <c r="T119" s="231">
        <f>S119*H119</f>
        <v>3.9819999999999998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194</v>
      </c>
    </row>
    <row r="120" s="11" customFormat="1">
      <c r="B120" s="233"/>
      <c r="C120" s="234"/>
      <c r="D120" s="235" t="s">
        <v>185</v>
      </c>
      <c r="E120" s="236" t="s">
        <v>24</v>
      </c>
      <c r="F120" s="237" t="s">
        <v>195</v>
      </c>
      <c r="G120" s="234"/>
      <c r="H120" s="238">
        <v>22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185</v>
      </c>
      <c r="AU120" s="244" t="s">
        <v>86</v>
      </c>
      <c r="AV120" s="11" t="s">
        <v>86</v>
      </c>
      <c r="AW120" s="11" t="s">
        <v>40</v>
      </c>
      <c r="AX120" s="11" t="s">
        <v>25</v>
      </c>
      <c r="AY120" s="244" t="s">
        <v>177</v>
      </c>
    </row>
    <row r="121" s="1" customFormat="1" ht="38.25" customHeight="1">
      <c r="B121" s="45"/>
      <c r="C121" s="221" t="s">
        <v>183</v>
      </c>
      <c r="D121" s="221" t="s">
        <v>179</v>
      </c>
      <c r="E121" s="222" t="s">
        <v>196</v>
      </c>
      <c r="F121" s="223" t="s">
        <v>197</v>
      </c>
      <c r="G121" s="224" t="s">
        <v>198</v>
      </c>
      <c r="H121" s="225">
        <v>6</v>
      </c>
      <c r="I121" s="226"/>
      <c r="J121" s="227">
        <f>ROUND(I121*H121,2)</f>
        <v>0</v>
      </c>
      <c r="K121" s="223" t="s">
        <v>182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0.20499999999999999</v>
      </c>
      <c r="T121" s="231">
        <f>S121*H121</f>
        <v>1.23</v>
      </c>
      <c r="AR121" s="23" t="s">
        <v>183</v>
      </c>
      <c r="AT121" s="23" t="s">
        <v>179</v>
      </c>
      <c r="AU121" s="23" t="s">
        <v>86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199</v>
      </c>
    </row>
    <row r="122" s="11" customFormat="1">
      <c r="B122" s="233"/>
      <c r="C122" s="234"/>
      <c r="D122" s="235" t="s">
        <v>185</v>
      </c>
      <c r="E122" s="236" t="s">
        <v>24</v>
      </c>
      <c r="F122" s="237" t="s">
        <v>200</v>
      </c>
      <c r="G122" s="234"/>
      <c r="H122" s="238">
        <v>6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185</v>
      </c>
      <c r="AU122" s="244" t="s">
        <v>86</v>
      </c>
      <c r="AV122" s="11" t="s">
        <v>86</v>
      </c>
      <c r="AW122" s="11" t="s">
        <v>40</v>
      </c>
      <c r="AX122" s="11" t="s">
        <v>25</v>
      </c>
      <c r="AY122" s="244" t="s">
        <v>177</v>
      </c>
    </row>
    <row r="123" s="1" customFormat="1" ht="51" customHeight="1">
      <c r="B123" s="45"/>
      <c r="C123" s="221" t="s">
        <v>201</v>
      </c>
      <c r="D123" s="221" t="s">
        <v>179</v>
      </c>
      <c r="E123" s="222" t="s">
        <v>202</v>
      </c>
      <c r="F123" s="223" t="s">
        <v>203</v>
      </c>
      <c r="G123" s="224" t="s">
        <v>198</v>
      </c>
      <c r="H123" s="225">
        <v>8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0.01068</v>
      </c>
      <c r="R123" s="230">
        <f>Q123*H123</f>
        <v>0.085440000000000002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204</v>
      </c>
    </row>
    <row r="124" s="11" customFormat="1">
      <c r="B124" s="233"/>
      <c r="C124" s="234"/>
      <c r="D124" s="235" t="s">
        <v>185</v>
      </c>
      <c r="E124" s="236" t="s">
        <v>24</v>
      </c>
      <c r="F124" s="237" t="s">
        <v>205</v>
      </c>
      <c r="G124" s="234"/>
      <c r="H124" s="238">
        <v>8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="1" customFormat="1" ht="38.25" customHeight="1">
      <c r="B125" s="45"/>
      <c r="C125" s="221" t="s">
        <v>206</v>
      </c>
      <c r="D125" s="221" t="s">
        <v>179</v>
      </c>
      <c r="E125" s="222" t="s">
        <v>207</v>
      </c>
      <c r="F125" s="223" t="s">
        <v>208</v>
      </c>
      <c r="G125" s="224" t="s">
        <v>209</v>
      </c>
      <c r="H125" s="225">
        <v>109.429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210</v>
      </c>
    </row>
    <row r="126" s="11" customFormat="1">
      <c r="B126" s="233"/>
      <c r="C126" s="234"/>
      <c r="D126" s="235" t="s">
        <v>185</v>
      </c>
      <c r="E126" s="236" t="s">
        <v>24</v>
      </c>
      <c r="F126" s="237" t="s">
        <v>211</v>
      </c>
      <c r="G126" s="234"/>
      <c r="H126" s="238">
        <v>109.429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="1" customFormat="1" ht="38.25" customHeight="1">
      <c r="B127" s="45"/>
      <c r="C127" s="221" t="s">
        <v>212</v>
      </c>
      <c r="D127" s="221" t="s">
        <v>179</v>
      </c>
      <c r="E127" s="222" t="s">
        <v>213</v>
      </c>
      <c r="F127" s="223" t="s">
        <v>214</v>
      </c>
      <c r="G127" s="224" t="s">
        <v>209</v>
      </c>
      <c r="H127" s="225">
        <v>109.429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215</v>
      </c>
    </row>
    <row r="128" s="1" customFormat="1" ht="25.5" customHeight="1">
      <c r="B128" s="45"/>
      <c r="C128" s="221" t="s">
        <v>216</v>
      </c>
      <c r="D128" s="221" t="s">
        <v>179</v>
      </c>
      <c r="E128" s="222" t="s">
        <v>217</v>
      </c>
      <c r="F128" s="223" t="s">
        <v>218</v>
      </c>
      <c r="G128" s="224" t="s">
        <v>209</v>
      </c>
      <c r="H128" s="225">
        <v>2.895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219</v>
      </c>
    </row>
    <row r="129" s="11" customFormat="1">
      <c r="B129" s="233"/>
      <c r="C129" s="234"/>
      <c r="D129" s="235" t="s">
        <v>185</v>
      </c>
      <c r="E129" s="236" t="s">
        <v>24</v>
      </c>
      <c r="F129" s="237" t="s">
        <v>220</v>
      </c>
      <c r="G129" s="234"/>
      <c r="H129" s="238">
        <v>2.895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25</v>
      </c>
      <c r="AY129" s="244" t="s">
        <v>177</v>
      </c>
    </row>
    <row r="130" s="1" customFormat="1" ht="25.5" customHeight="1">
      <c r="B130" s="45"/>
      <c r="C130" s="221" t="s">
        <v>221</v>
      </c>
      <c r="D130" s="221" t="s">
        <v>179</v>
      </c>
      <c r="E130" s="222" t="s">
        <v>222</v>
      </c>
      <c r="F130" s="223" t="s">
        <v>223</v>
      </c>
      <c r="G130" s="224" t="s">
        <v>112</v>
      </c>
      <c r="H130" s="225">
        <v>29.108000000000001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0.00084000000000000003</v>
      </c>
      <c r="R130" s="230">
        <f>Q130*H130</f>
        <v>0.024450720000000002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224</v>
      </c>
    </row>
    <row r="131" s="11" customFormat="1">
      <c r="B131" s="233"/>
      <c r="C131" s="234"/>
      <c r="D131" s="235" t="s">
        <v>185</v>
      </c>
      <c r="E131" s="236" t="s">
        <v>24</v>
      </c>
      <c r="F131" s="237" t="s">
        <v>225</v>
      </c>
      <c r="G131" s="234"/>
      <c r="H131" s="238">
        <v>29.108000000000001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185</v>
      </c>
      <c r="AU131" s="244" t="s">
        <v>86</v>
      </c>
      <c r="AV131" s="11" t="s">
        <v>86</v>
      </c>
      <c r="AW131" s="11" t="s">
        <v>40</v>
      </c>
      <c r="AX131" s="11" t="s">
        <v>25</v>
      </c>
      <c r="AY131" s="244" t="s">
        <v>177</v>
      </c>
    </row>
    <row r="132" s="1" customFormat="1" ht="25.5" customHeight="1">
      <c r="B132" s="45"/>
      <c r="C132" s="221" t="s">
        <v>30</v>
      </c>
      <c r="D132" s="221" t="s">
        <v>179</v>
      </c>
      <c r="E132" s="222" t="s">
        <v>226</v>
      </c>
      <c r="F132" s="223" t="s">
        <v>227</v>
      </c>
      <c r="G132" s="224" t="s">
        <v>112</v>
      </c>
      <c r="H132" s="225">
        <v>29.108000000000001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228</v>
      </c>
    </row>
    <row r="133" s="1" customFormat="1" ht="25.5" customHeight="1">
      <c r="B133" s="45"/>
      <c r="C133" s="221" t="s">
        <v>229</v>
      </c>
      <c r="D133" s="221" t="s">
        <v>179</v>
      </c>
      <c r="E133" s="222" t="s">
        <v>230</v>
      </c>
      <c r="F133" s="223" t="s">
        <v>231</v>
      </c>
      <c r="G133" s="224" t="s">
        <v>198</v>
      </c>
      <c r="H133" s="225">
        <v>7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0.00033</v>
      </c>
      <c r="R133" s="230">
        <f>Q133*H133</f>
        <v>0.00231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86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232</v>
      </c>
    </row>
    <row r="134" s="11" customFormat="1">
      <c r="B134" s="233"/>
      <c r="C134" s="234"/>
      <c r="D134" s="235" t="s">
        <v>185</v>
      </c>
      <c r="E134" s="236" t="s">
        <v>24</v>
      </c>
      <c r="F134" s="237" t="s">
        <v>233</v>
      </c>
      <c r="G134" s="234"/>
      <c r="H134" s="238">
        <v>7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185</v>
      </c>
      <c r="AU134" s="244" t="s">
        <v>86</v>
      </c>
      <c r="AV134" s="11" t="s">
        <v>86</v>
      </c>
      <c r="AW134" s="11" t="s">
        <v>40</v>
      </c>
      <c r="AX134" s="11" t="s">
        <v>25</v>
      </c>
      <c r="AY134" s="244" t="s">
        <v>177</v>
      </c>
    </row>
    <row r="135" s="1" customFormat="1" ht="25.5" customHeight="1">
      <c r="B135" s="45"/>
      <c r="C135" s="221" t="s">
        <v>234</v>
      </c>
      <c r="D135" s="221" t="s">
        <v>179</v>
      </c>
      <c r="E135" s="222" t="s">
        <v>235</v>
      </c>
      <c r="F135" s="223" t="s">
        <v>231</v>
      </c>
      <c r="G135" s="224" t="s">
        <v>198</v>
      </c>
      <c r="H135" s="225">
        <v>77.019999999999996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0.00033</v>
      </c>
      <c r="R135" s="230">
        <f>Q135*H135</f>
        <v>0.025416599999999998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236</v>
      </c>
    </row>
    <row r="136" s="11" customFormat="1">
      <c r="B136" s="233"/>
      <c r="C136" s="234"/>
      <c r="D136" s="235" t="s">
        <v>185</v>
      </c>
      <c r="E136" s="236" t="s">
        <v>24</v>
      </c>
      <c r="F136" s="237" t="s">
        <v>237</v>
      </c>
      <c r="G136" s="234"/>
      <c r="H136" s="238">
        <v>5.5999999999999996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="11" customFormat="1">
      <c r="B137" s="233"/>
      <c r="C137" s="234"/>
      <c r="D137" s="235" t="s">
        <v>185</v>
      </c>
      <c r="E137" s="236" t="s">
        <v>24</v>
      </c>
      <c r="F137" s="237" t="s">
        <v>238</v>
      </c>
      <c r="G137" s="234"/>
      <c r="H137" s="238">
        <v>11.99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="11" customFormat="1">
      <c r="B138" s="233"/>
      <c r="C138" s="234"/>
      <c r="D138" s="235" t="s">
        <v>185</v>
      </c>
      <c r="E138" s="236" t="s">
        <v>24</v>
      </c>
      <c r="F138" s="237" t="s">
        <v>239</v>
      </c>
      <c r="G138" s="234"/>
      <c r="H138" s="238">
        <v>20.010000000000002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185</v>
      </c>
      <c r="AU138" s="244" t="s">
        <v>86</v>
      </c>
      <c r="AV138" s="11" t="s">
        <v>86</v>
      </c>
      <c r="AW138" s="11" t="s">
        <v>40</v>
      </c>
      <c r="AX138" s="11" t="s">
        <v>77</v>
      </c>
      <c r="AY138" s="244" t="s">
        <v>177</v>
      </c>
    </row>
    <row r="139" s="11" customFormat="1">
      <c r="B139" s="233"/>
      <c r="C139" s="234"/>
      <c r="D139" s="235" t="s">
        <v>185</v>
      </c>
      <c r="E139" s="236" t="s">
        <v>24</v>
      </c>
      <c r="F139" s="237" t="s">
        <v>240</v>
      </c>
      <c r="G139" s="234"/>
      <c r="H139" s="238">
        <v>39.420000000000002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185</v>
      </c>
      <c r="AU139" s="244" t="s">
        <v>86</v>
      </c>
      <c r="AV139" s="11" t="s">
        <v>86</v>
      </c>
      <c r="AW139" s="11" t="s">
        <v>40</v>
      </c>
      <c r="AX139" s="11" t="s">
        <v>77</v>
      </c>
      <c r="AY139" s="244" t="s">
        <v>177</v>
      </c>
    </row>
    <row r="140" s="12" customFormat="1">
      <c r="B140" s="245"/>
      <c r="C140" s="246"/>
      <c r="D140" s="235" t="s">
        <v>185</v>
      </c>
      <c r="E140" s="247" t="s">
        <v>24</v>
      </c>
      <c r="F140" s="248" t="s">
        <v>241</v>
      </c>
      <c r="G140" s="246"/>
      <c r="H140" s="249">
        <v>77.019999999999996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185</v>
      </c>
      <c r="AU140" s="255" t="s">
        <v>86</v>
      </c>
      <c r="AV140" s="12" t="s">
        <v>183</v>
      </c>
      <c r="AW140" s="12" t="s">
        <v>40</v>
      </c>
      <c r="AX140" s="12" t="s">
        <v>25</v>
      </c>
      <c r="AY140" s="255" t="s">
        <v>177</v>
      </c>
    </row>
    <row r="141" s="1" customFormat="1" ht="38.25" customHeight="1">
      <c r="B141" s="45"/>
      <c r="C141" s="221" t="s">
        <v>242</v>
      </c>
      <c r="D141" s="221" t="s">
        <v>179</v>
      </c>
      <c r="E141" s="222" t="s">
        <v>243</v>
      </c>
      <c r="F141" s="223" t="s">
        <v>244</v>
      </c>
      <c r="G141" s="224" t="s">
        <v>209</v>
      </c>
      <c r="H141" s="225">
        <v>2.895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245</v>
      </c>
    </row>
    <row r="142" s="1" customFormat="1" ht="38.25" customHeight="1">
      <c r="B142" s="45"/>
      <c r="C142" s="221" t="s">
        <v>246</v>
      </c>
      <c r="D142" s="221" t="s">
        <v>179</v>
      </c>
      <c r="E142" s="222" t="s">
        <v>247</v>
      </c>
      <c r="F142" s="223" t="s">
        <v>248</v>
      </c>
      <c r="G142" s="224" t="s">
        <v>209</v>
      </c>
      <c r="H142" s="225">
        <v>69.474000000000004</v>
      </c>
      <c r="I142" s="226"/>
      <c r="J142" s="227">
        <f>ROUND(I142*H142,2)</f>
        <v>0</v>
      </c>
      <c r="K142" s="223" t="s">
        <v>182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86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249</v>
      </c>
    </row>
    <row r="143" s="11" customFormat="1">
      <c r="B143" s="233"/>
      <c r="C143" s="234"/>
      <c r="D143" s="235" t="s">
        <v>185</v>
      </c>
      <c r="E143" s="236" t="s">
        <v>24</v>
      </c>
      <c r="F143" s="237" t="s">
        <v>250</v>
      </c>
      <c r="G143" s="234"/>
      <c r="H143" s="238">
        <v>69.474000000000004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185</v>
      </c>
      <c r="AU143" s="244" t="s">
        <v>86</v>
      </c>
      <c r="AV143" s="11" t="s">
        <v>86</v>
      </c>
      <c r="AW143" s="11" t="s">
        <v>40</v>
      </c>
      <c r="AX143" s="11" t="s">
        <v>25</v>
      </c>
      <c r="AY143" s="244" t="s">
        <v>177</v>
      </c>
    </row>
    <row r="144" s="1" customFormat="1" ht="25.5" customHeight="1">
      <c r="B144" s="45"/>
      <c r="C144" s="221" t="s">
        <v>10</v>
      </c>
      <c r="D144" s="221" t="s">
        <v>179</v>
      </c>
      <c r="E144" s="222" t="s">
        <v>251</v>
      </c>
      <c r="F144" s="223" t="s">
        <v>252</v>
      </c>
      <c r="G144" s="224" t="s">
        <v>209</v>
      </c>
      <c r="H144" s="225">
        <v>69.474000000000004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183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183</v>
      </c>
      <c r="BM144" s="23" t="s">
        <v>253</v>
      </c>
    </row>
    <row r="145" s="1" customFormat="1" ht="16.5" customHeight="1">
      <c r="B145" s="45"/>
      <c r="C145" s="221" t="s">
        <v>254</v>
      </c>
      <c r="D145" s="221" t="s">
        <v>179</v>
      </c>
      <c r="E145" s="222" t="s">
        <v>255</v>
      </c>
      <c r="F145" s="223" t="s">
        <v>256</v>
      </c>
      <c r="G145" s="224" t="s">
        <v>257</v>
      </c>
      <c r="H145" s="225">
        <v>145.89500000000001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258</v>
      </c>
    </row>
    <row r="146" s="11" customFormat="1">
      <c r="B146" s="233"/>
      <c r="C146" s="234"/>
      <c r="D146" s="235" t="s">
        <v>185</v>
      </c>
      <c r="E146" s="236" t="s">
        <v>24</v>
      </c>
      <c r="F146" s="237" t="s">
        <v>259</v>
      </c>
      <c r="G146" s="234"/>
      <c r="H146" s="238">
        <v>145.89500000000001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="1" customFormat="1" ht="25.5" customHeight="1">
      <c r="B147" s="45"/>
      <c r="C147" s="221" t="s">
        <v>260</v>
      </c>
      <c r="D147" s="221" t="s">
        <v>179</v>
      </c>
      <c r="E147" s="222" t="s">
        <v>261</v>
      </c>
      <c r="F147" s="223" t="s">
        <v>262</v>
      </c>
      <c r="G147" s="224" t="s">
        <v>209</v>
      </c>
      <c r="H147" s="225">
        <v>82.828999999999994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263</v>
      </c>
    </row>
    <row r="148" s="11" customFormat="1">
      <c r="B148" s="233"/>
      <c r="C148" s="234"/>
      <c r="D148" s="235" t="s">
        <v>185</v>
      </c>
      <c r="E148" s="236" t="s">
        <v>24</v>
      </c>
      <c r="F148" s="237" t="s">
        <v>264</v>
      </c>
      <c r="G148" s="234"/>
      <c r="H148" s="238">
        <v>82.828999999999994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="1" customFormat="1" ht="51" customHeight="1">
      <c r="B149" s="45"/>
      <c r="C149" s="256" t="s">
        <v>265</v>
      </c>
      <c r="D149" s="256" t="s">
        <v>266</v>
      </c>
      <c r="E149" s="257" t="s">
        <v>267</v>
      </c>
      <c r="F149" s="258" t="s">
        <v>268</v>
      </c>
      <c r="G149" s="259" t="s">
        <v>257</v>
      </c>
      <c r="H149" s="260">
        <v>145.845</v>
      </c>
      <c r="I149" s="261"/>
      <c r="J149" s="262">
        <f>ROUND(I149*H149,2)</f>
        <v>0</v>
      </c>
      <c r="K149" s="258" t="s">
        <v>182</v>
      </c>
      <c r="L149" s="263"/>
      <c r="M149" s="264" t="s">
        <v>24</v>
      </c>
      <c r="N149" s="265" t="s">
        <v>48</v>
      </c>
      <c r="O149" s="46"/>
      <c r="P149" s="230">
        <f>O149*H149</f>
        <v>0</v>
      </c>
      <c r="Q149" s="230">
        <v>1</v>
      </c>
      <c r="R149" s="230">
        <f>Q149*H149</f>
        <v>145.845</v>
      </c>
      <c r="S149" s="230">
        <v>0</v>
      </c>
      <c r="T149" s="231">
        <f>S149*H149</f>
        <v>0</v>
      </c>
      <c r="AR149" s="23" t="s">
        <v>216</v>
      </c>
      <c r="AT149" s="23" t="s">
        <v>266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269</v>
      </c>
    </row>
    <row r="150" s="11" customFormat="1">
      <c r="B150" s="233"/>
      <c r="C150" s="234"/>
      <c r="D150" s="235" t="s">
        <v>185</v>
      </c>
      <c r="E150" s="236" t="s">
        <v>24</v>
      </c>
      <c r="F150" s="237" t="s">
        <v>270</v>
      </c>
      <c r="G150" s="234"/>
      <c r="H150" s="238">
        <v>145.845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="1" customFormat="1" ht="25.5" customHeight="1">
      <c r="B151" s="45"/>
      <c r="C151" s="221" t="s">
        <v>271</v>
      </c>
      <c r="D151" s="221" t="s">
        <v>179</v>
      </c>
      <c r="E151" s="222" t="s">
        <v>272</v>
      </c>
      <c r="F151" s="223" t="s">
        <v>273</v>
      </c>
      <c r="G151" s="224" t="s">
        <v>274</v>
      </c>
      <c r="H151" s="225">
        <v>3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275</v>
      </c>
    </row>
    <row r="152" s="11" customFormat="1">
      <c r="B152" s="233"/>
      <c r="C152" s="234"/>
      <c r="D152" s="235" t="s">
        <v>185</v>
      </c>
      <c r="E152" s="236" t="s">
        <v>24</v>
      </c>
      <c r="F152" s="237" t="s">
        <v>276</v>
      </c>
      <c r="G152" s="234"/>
      <c r="H152" s="238">
        <v>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="1" customFormat="1" ht="25.5" customHeight="1">
      <c r="B153" s="45"/>
      <c r="C153" s="221" t="s">
        <v>277</v>
      </c>
      <c r="D153" s="221" t="s">
        <v>179</v>
      </c>
      <c r="E153" s="222" t="s">
        <v>278</v>
      </c>
      <c r="F153" s="223" t="s">
        <v>279</v>
      </c>
      <c r="G153" s="224" t="s">
        <v>274</v>
      </c>
      <c r="H153" s="225">
        <v>3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280</v>
      </c>
    </row>
    <row r="154" s="1" customFormat="1" ht="25.5" customHeight="1">
      <c r="B154" s="45"/>
      <c r="C154" s="256" t="s">
        <v>9</v>
      </c>
      <c r="D154" s="256" t="s">
        <v>266</v>
      </c>
      <c r="E154" s="257" t="s">
        <v>281</v>
      </c>
      <c r="F154" s="258" t="s">
        <v>282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24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0.0035000000000000001</v>
      </c>
      <c r="R154" s="230">
        <f>Q154*H154</f>
        <v>0.0035000000000000001</v>
      </c>
      <c r="S154" s="230">
        <v>0</v>
      </c>
      <c r="T154" s="231">
        <f>S154*H154</f>
        <v>0</v>
      </c>
      <c r="AR154" s="23" t="s">
        <v>216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183</v>
      </c>
      <c r="BM154" s="23" t="s">
        <v>283</v>
      </c>
    </row>
    <row r="155" s="11" customFormat="1">
      <c r="B155" s="233"/>
      <c r="C155" s="234"/>
      <c r="D155" s="235" t="s">
        <v>185</v>
      </c>
      <c r="E155" s="236" t="s">
        <v>24</v>
      </c>
      <c r="F155" s="237" t="s">
        <v>284</v>
      </c>
      <c r="G155" s="234"/>
      <c r="H155" s="238">
        <v>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25</v>
      </c>
      <c r="AY155" s="244" t="s">
        <v>177</v>
      </c>
    </row>
    <row r="156" s="1" customFormat="1" ht="25.5" customHeight="1">
      <c r="B156" s="45"/>
      <c r="C156" s="256" t="s">
        <v>285</v>
      </c>
      <c r="D156" s="256" t="s">
        <v>266</v>
      </c>
      <c r="E156" s="257" t="s">
        <v>286</v>
      </c>
      <c r="F156" s="258" t="s">
        <v>287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0.00058</v>
      </c>
      <c r="R156" s="230">
        <f>Q156*H156</f>
        <v>0.00058</v>
      </c>
      <c r="S156" s="230">
        <v>0</v>
      </c>
      <c r="T156" s="231">
        <f>S156*H156</f>
        <v>0</v>
      </c>
      <c r="AR156" s="23" t="s">
        <v>216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288</v>
      </c>
    </row>
    <row r="157" s="11" customFormat="1">
      <c r="B157" s="233"/>
      <c r="C157" s="234"/>
      <c r="D157" s="235" t="s">
        <v>185</v>
      </c>
      <c r="E157" s="236" t="s">
        <v>24</v>
      </c>
      <c r="F157" s="237" t="s">
        <v>284</v>
      </c>
      <c r="G157" s="234"/>
      <c r="H157" s="238">
        <v>1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185</v>
      </c>
      <c r="AU157" s="244" t="s">
        <v>86</v>
      </c>
      <c r="AV157" s="11" t="s">
        <v>86</v>
      </c>
      <c r="AW157" s="11" t="s">
        <v>40</v>
      </c>
      <c r="AX157" s="11" t="s">
        <v>25</v>
      </c>
      <c r="AY157" s="244" t="s">
        <v>177</v>
      </c>
    </row>
    <row r="158" s="1" customFormat="1" ht="16.5" customHeight="1">
      <c r="B158" s="45"/>
      <c r="C158" s="256" t="s">
        <v>289</v>
      </c>
      <c r="D158" s="256" t="s">
        <v>266</v>
      </c>
      <c r="E158" s="257" t="s">
        <v>290</v>
      </c>
      <c r="F158" s="258" t="s">
        <v>291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0.001</v>
      </c>
      <c r="R158" s="230">
        <f>Q158*H158</f>
        <v>0.001</v>
      </c>
      <c r="S158" s="230">
        <v>0</v>
      </c>
      <c r="T158" s="231">
        <f>S158*H158</f>
        <v>0</v>
      </c>
      <c r="AR158" s="23" t="s">
        <v>216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183</v>
      </c>
      <c r="BM158" s="23" t="s">
        <v>292</v>
      </c>
    </row>
    <row r="159" s="11" customFormat="1">
      <c r="B159" s="233"/>
      <c r="C159" s="234"/>
      <c r="D159" s="235" t="s">
        <v>185</v>
      </c>
      <c r="E159" s="236" t="s">
        <v>24</v>
      </c>
      <c r="F159" s="237" t="s">
        <v>284</v>
      </c>
      <c r="G159" s="234"/>
      <c r="H159" s="238">
        <v>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185</v>
      </c>
      <c r="AU159" s="244" t="s">
        <v>86</v>
      </c>
      <c r="AV159" s="11" t="s">
        <v>86</v>
      </c>
      <c r="AW159" s="11" t="s">
        <v>40</v>
      </c>
      <c r="AX159" s="11" t="s">
        <v>25</v>
      </c>
      <c r="AY159" s="244" t="s">
        <v>177</v>
      </c>
    </row>
    <row r="160" s="1" customFormat="1" ht="25.5" customHeight="1">
      <c r="B160" s="45"/>
      <c r="C160" s="221" t="s">
        <v>293</v>
      </c>
      <c r="D160" s="221" t="s">
        <v>179</v>
      </c>
      <c r="E160" s="222" t="s">
        <v>294</v>
      </c>
      <c r="F160" s="223" t="s">
        <v>295</v>
      </c>
      <c r="G160" s="224" t="s">
        <v>112</v>
      </c>
      <c r="H160" s="225">
        <v>7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296</v>
      </c>
    </row>
    <row r="161" s="1" customFormat="1" ht="16.5" customHeight="1">
      <c r="B161" s="45"/>
      <c r="C161" s="256" t="s">
        <v>297</v>
      </c>
      <c r="D161" s="256" t="s">
        <v>266</v>
      </c>
      <c r="E161" s="257" t="s">
        <v>298</v>
      </c>
      <c r="F161" s="258" t="s">
        <v>299</v>
      </c>
      <c r="G161" s="259" t="s">
        <v>209</v>
      </c>
      <c r="H161" s="260">
        <v>1.05</v>
      </c>
      <c r="I161" s="261"/>
      <c r="J161" s="262">
        <f>ROUND(I161*H161,2)</f>
        <v>0</v>
      </c>
      <c r="K161" s="258" t="s">
        <v>182</v>
      </c>
      <c r="L161" s="263"/>
      <c r="M161" s="264" t="s">
        <v>24</v>
      </c>
      <c r="N161" s="265" t="s">
        <v>48</v>
      </c>
      <c r="O161" s="46"/>
      <c r="P161" s="230">
        <f>O161*H161</f>
        <v>0</v>
      </c>
      <c r="Q161" s="230">
        <v>0.20000000000000001</v>
      </c>
      <c r="R161" s="230">
        <f>Q161*H161</f>
        <v>0.21000000000000002</v>
      </c>
      <c r="S161" s="230">
        <v>0</v>
      </c>
      <c r="T161" s="231">
        <f>S161*H161</f>
        <v>0</v>
      </c>
      <c r="AR161" s="23" t="s">
        <v>216</v>
      </c>
      <c r="AT161" s="23" t="s">
        <v>266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300</v>
      </c>
    </row>
    <row r="162" s="10" customFormat="1" ht="29.88" customHeight="1">
      <c r="B162" s="205"/>
      <c r="C162" s="206"/>
      <c r="D162" s="207" t="s">
        <v>76</v>
      </c>
      <c r="E162" s="219" t="s">
        <v>86</v>
      </c>
      <c r="F162" s="219" t="s">
        <v>301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SUM(P163:P207)</f>
        <v>0</v>
      </c>
      <c r="Q162" s="213"/>
      <c r="R162" s="214">
        <f>SUM(R163:R207)</f>
        <v>78.482441179999995</v>
      </c>
      <c r="S162" s="213"/>
      <c r="T162" s="215">
        <f>SUM(T163:T207)</f>
        <v>0</v>
      </c>
      <c r="AR162" s="216" t="s">
        <v>25</v>
      </c>
      <c r="AT162" s="217" t="s">
        <v>76</v>
      </c>
      <c r="AU162" s="217" t="s">
        <v>25</v>
      </c>
      <c r="AY162" s="216" t="s">
        <v>177</v>
      </c>
      <c r="BK162" s="218">
        <f>SUM(BK163:BK207)</f>
        <v>0</v>
      </c>
    </row>
    <row r="163" s="1" customFormat="1" ht="25.5" customHeight="1">
      <c r="B163" s="45"/>
      <c r="C163" s="221" t="s">
        <v>302</v>
      </c>
      <c r="D163" s="221" t="s">
        <v>179</v>
      </c>
      <c r="E163" s="222" t="s">
        <v>303</v>
      </c>
      <c r="F163" s="223" t="s">
        <v>304</v>
      </c>
      <c r="G163" s="224" t="s">
        <v>112</v>
      </c>
      <c r="H163" s="225">
        <v>37.200000000000003</v>
      </c>
      <c r="I163" s="226"/>
      <c r="J163" s="227">
        <f>ROUND(I163*H163,2)</f>
        <v>0</v>
      </c>
      <c r="K163" s="223" t="s">
        <v>182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0.00017000000000000001</v>
      </c>
      <c r="R163" s="230">
        <f>Q163*H163</f>
        <v>0.0063240000000000006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305</v>
      </c>
    </row>
    <row r="164" s="11" customFormat="1">
      <c r="B164" s="233"/>
      <c r="C164" s="234"/>
      <c r="D164" s="235" t="s">
        <v>185</v>
      </c>
      <c r="E164" s="236" t="s">
        <v>24</v>
      </c>
      <c r="F164" s="237" t="s">
        <v>306</v>
      </c>
      <c r="G164" s="234"/>
      <c r="H164" s="238">
        <v>37.200000000000003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185</v>
      </c>
      <c r="AU164" s="244" t="s">
        <v>86</v>
      </c>
      <c r="AV164" s="11" t="s">
        <v>86</v>
      </c>
      <c r="AW164" s="11" t="s">
        <v>40</v>
      </c>
      <c r="AX164" s="11" t="s">
        <v>25</v>
      </c>
      <c r="AY164" s="244" t="s">
        <v>177</v>
      </c>
    </row>
    <row r="165" s="1" customFormat="1" ht="25.5" customHeight="1">
      <c r="B165" s="45"/>
      <c r="C165" s="256" t="s">
        <v>307</v>
      </c>
      <c r="D165" s="256" t="s">
        <v>266</v>
      </c>
      <c r="E165" s="257" t="s">
        <v>308</v>
      </c>
      <c r="F165" s="258" t="s">
        <v>309</v>
      </c>
      <c r="G165" s="259" t="s">
        <v>112</v>
      </c>
      <c r="H165" s="260">
        <v>44.640000000000001</v>
      </c>
      <c r="I165" s="261"/>
      <c r="J165" s="262">
        <f>ROUND(I165*H165,2)</f>
        <v>0</v>
      </c>
      <c r="K165" s="258" t="s">
        <v>182</v>
      </c>
      <c r="L165" s="263"/>
      <c r="M165" s="264" t="s">
        <v>24</v>
      </c>
      <c r="N165" s="265" t="s">
        <v>48</v>
      </c>
      <c r="O165" s="46"/>
      <c r="P165" s="230">
        <f>O165*H165</f>
        <v>0</v>
      </c>
      <c r="Q165" s="230">
        <v>0.00050000000000000001</v>
      </c>
      <c r="R165" s="230">
        <f>Q165*H165</f>
        <v>0.02232</v>
      </c>
      <c r="S165" s="230">
        <v>0</v>
      </c>
      <c r="T165" s="231">
        <f>S165*H165</f>
        <v>0</v>
      </c>
      <c r="AR165" s="23" t="s">
        <v>216</v>
      </c>
      <c r="AT165" s="23" t="s">
        <v>266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310</v>
      </c>
    </row>
    <row r="166" s="11" customFormat="1">
      <c r="B166" s="233"/>
      <c r="C166" s="234"/>
      <c r="D166" s="235" t="s">
        <v>185</v>
      </c>
      <c r="E166" s="234"/>
      <c r="F166" s="237" t="s">
        <v>311</v>
      </c>
      <c r="G166" s="234"/>
      <c r="H166" s="238">
        <v>44.640000000000001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185</v>
      </c>
      <c r="AU166" s="244" t="s">
        <v>86</v>
      </c>
      <c r="AV166" s="11" t="s">
        <v>86</v>
      </c>
      <c r="AW166" s="11" t="s">
        <v>6</v>
      </c>
      <c r="AX166" s="11" t="s">
        <v>25</v>
      </c>
      <c r="AY166" s="244" t="s">
        <v>177</v>
      </c>
    </row>
    <row r="167" s="1" customFormat="1" ht="16.5" customHeight="1">
      <c r="B167" s="45"/>
      <c r="C167" s="221" t="s">
        <v>312</v>
      </c>
      <c r="D167" s="221" t="s">
        <v>179</v>
      </c>
      <c r="E167" s="222" t="s">
        <v>313</v>
      </c>
      <c r="F167" s="223" t="s">
        <v>314</v>
      </c>
      <c r="G167" s="224" t="s">
        <v>209</v>
      </c>
      <c r="H167" s="225">
        <v>2.0459999999999998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2.2563399999999998</v>
      </c>
      <c r="R167" s="230">
        <f>Q167*H167</f>
        <v>4.6164716399999994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315</v>
      </c>
    </row>
    <row r="168" s="11" customFormat="1">
      <c r="B168" s="233"/>
      <c r="C168" s="234"/>
      <c r="D168" s="235" t="s">
        <v>185</v>
      </c>
      <c r="E168" s="236" t="s">
        <v>24</v>
      </c>
      <c r="F168" s="237" t="s">
        <v>316</v>
      </c>
      <c r="G168" s="234"/>
      <c r="H168" s="238">
        <v>2.0459999999999998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185</v>
      </c>
      <c r="AU168" s="244" t="s">
        <v>86</v>
      </c>
      <c r="AV168" s="11" t="s">
        <v>86</v>
      </c>
      <c r="AW168" s="11" t="s">
        <v>40</v>
      </c>
      <c r="AX168" s="11" t="s">
        <v>25</v>
      </c>
      <c r="AY168" s="244" t="s">
        <v>177</v>
      </c>
    </row>
    <row r="169" s="1" customFormat="1" ht="16.5" customHeight="1">
      <c r="B169" s="45"/>
      <c r="C169" s="221" t="s">
        <v>317</v>
      </c>
      <c r="D169" s="221" t="s">
        <v>179</v>
      </c>
      <c r="E169" s="222" t="s">
        <v>318</v>
      </c>
      <c r="F169" s="223" t="s">
        <v>319</v>
      </c>
      <c r="G169" s="224" t="s">
        <v>198</v>
      </c>
      <c r="H169" s="225">
        <v>31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0.00048999999999999998</v>
      </c>
      <c r="R169" s="230">
        <f>Q169*H169</f>
        <v>0.015189999999999999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320</v>
      </c>
    </row>
    <row r="170" s="11" customFormat="1">
      <c r="B170" s="233"/>
      <c r="C170" s="234"/>
      <c r="D170" s="235" t="s">
        <v>185</v>
      </c>
      <c r="E170" s="236" t="s">
        <v>24</v>
      </c>
      <c r="F170" s="237" t="s">
        <v>321</v>
      </c>
      <c r="G170" s="234"/>
      <c r="H170" s="238">
        <v>31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25</v>
      </c>
      <c r="AY170" s="244" t="s">
        <v>177</v>
      </c>
    </row>
    <row r="171" s="1" customFormat="1" ht="25.5" customHeight="1">
      <c r="B171" s="45"/>
      <c r="C171" s="221" t="s">
        <v>322</v>
      </c>
      <c r="D171" s="221" t="s">
        <v>179</v>
      </c>
      <c r="E171" s="222" t="s">
        <v>323</v>
      </c>
      <c r="F171" s="223" t="s">
        <v>324</v>
      </c>
      <c r="G171" s="224" t="s">
        <v>112</v>
      </c>
      <c r="H171" s="225">
        <v>87.744</v>
      </c>
      <c r="I171" s="226"/>
      <c r="J171" s="227">
        <f>ROUND(I171*H171,2)</f>
        <v>0</v>
      </c>
      <c r="K171" s="223" t="s">
        <v>182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0.00010000000000000001</v>
      </c>
      <c r="R171" s="230">
        <f>Q171*H171</f>
        <v>0.0087743999999999999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325</v>
      </c>
    </row>
    <row r="172" s="11" customFormat="1">
      <c r="B172" s="233"/>
      <c r="C172" s="234"/>
      <c r="D172" s="235" t="s">
        <v>185</v>
      </c>
      <c r="E172" s="236" t="s">
        <v>24</v>
      </c>
      <c r="F172" s="237" t="s">
        <v>326</v>
      </c>
      <c r="G172" s="234"/>
      <c r="H172" s="238">
        <v>87.744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185</v>
      </c>
      <c r="AU172" s="244" t="s">
        <v>86</v>
      </c>
      <c r="AV172" s="11" t="s">
        <v>86</v>
      </c>
      <c r="AW172" s="11" t="s">
        <v>40</v>
      </c>
      <c r="AX172" s="11" t="s">
        <v>25</v>
      </c>
      <c r="AY172" s="244" t="s">
        <v>177</v>
      </c>
    </row>
    <row r="173" s="1" customFormat="1" ht="25.5" customHeight="1">
      <c r="B173" s="45"/>
      <c r="C173" s="256" t="s">
        <v>327</v>
      </c>
      <c r="D173" s="256" t="s">
        <v>266</v>
      </c>
      <c r="E173" s="257" t="s">
        <v>308</v>
      </c>
      <c r="F173" s="258" t="s">
        <v>309</v>
      </c>
      <c r="G173" s="259" t="s">
        <v>112</v>
      </c>
      <c r="H173" s="260">
        <v>100.90600000000001</v>
      </c>
      <c r="I173" s="261"/>
      <c r="J173" s="262">
        <f>ROUND(I173*H173,2)</f>
        <v>0</v>
      </c>
      <c r="K173" s="258" t="s">
        <v>182</v>
      </c>
      <c r="L173" s="263"/>
      <c r="M173" s="264" t="s">
        <v>24</v>
      </c>
      <c r="N173" s="265" t="s">
        <v>48</v>
      </c>
      <c r="O173" s="46"/>
      <c r="P173" s="230">
        <f>O173*H173</f>
        <v>0</v>
      </c>
      <c r="Q173" s="230">
        <v>0.00050000000000000001</v>
      </c>
      <c r="R173" s="230">
        <f>Q173*H173</f>
        <v>0.050453000000000005</v>
      </c>
      <c r="S173" s="230">
        <v>0</v>
      </c>
      <c r="T173" s="231">
        <f>S173*H173</f>
        <v>0</v>
      </c>
      <c r="AR173" s="23" t="s">
        <v>216</v>
      </c>
      <c r="AT173" s="23" t="s">
        <v>266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328</v>
      </c>
    </row>
    <row r="174" s="11" customFormat="1">
      <c r="B174" s="233"/>
      <c r="C174" s="234"/>
      <c r="D174" s="235" t="s">
        <v>185</v>
      </c>
      <c r="E174" s="234"/>
      <c r="F174" s="237" t="s">
        <v>329</v>
      </c>
      <c r="G174" s="234"/>
      <c r="H174" s="238">
        <v>100.90600000000001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185</v>
      </c>
      <c r="AU174" s="244" t="s">
        <v>86</v>
      </c>
      <c r="AV174" s="11" t="s">
        <v>86</v>
      </c>
      <c r="AW174" s="11" t="s">
        <v>6</v>
      </c>
      <c r="AX174" s="11" t="s">
        <v>25</v>
      </c>
      <c r="AY174" s="244" t="s">
        <v>177</v>
      </c>
    </row>
    <row r="175" s="1" customFormat="1" ht="25.5" customHeight="1">
      <c r="B175" s="45"/>
      <c r="C175" s="221" t="s">
        <v>330</v>
      </c>
      <c r="D175" s="221" t="s">
        <v>179</v>
      </c>
      <c r="E175" s="222" t="s">
        <v>331</v>
      </c>
      <c r="F175" s="223" t="s">
        <v>332</v>
      </c>
      <c r="G175" s="224" t="s">
        <v>209</v>
      </c>
      <c r="H175" s="225">
        <v>2.2930000000000001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2.2563399999999998</v>
      </c>
      <c r="R175" s="230">
        <f>Q175*H175</f>
        <v>5.1737876199999997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333</v>
      </c>
    </row>
    <row r="176" s="11" customFormat="1">
      <c r="B176" s="233"/>
      <c r="C176" s="234"/>
      <c r="D176" s="235" t="s">
        <v>185</v>
      </c>
      <c r="E176" s="236" t="s">
        <v>24</v>
      </c>
      <c r="F176" s="237" t="s">
        <v>334</v>
      </c>
      <c r="G176" s="234"/>
      <c r="H176" s="238">
        <v>1.22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185</v>
      </c>
      <c r="AU176" s="244" t="s">
        <v>86</v>
      </c>
      <c r="AV176" s="11" t="s">
        <v>86</v>
      </c>
      <c r="AW176" s="11" t="s">
        <v>40</v>
      </c>
      <c r="AX176" s="11" t="s">
        <v>77</v>
      </c>
      <c r="AY176" s="244" t="s">
        <v>177</v>
      </c>
    </row>
    <row r="177" s="11" customFormat="1">
      <c r="B177" s="233"/>
      <c r="C177" s="234"/>
      <c r="D177" s="235" t="s">
        <v>185</v>
      </c>
      <c r="E177" s="236" t="s">
        <v>24</v>
      </c>
      <c r="F177" s="237" t="s">
        <v>335</v>
      </c>
      <c r="G177" s="234"/>
      <c r="H177" s="238">
        <v>1.073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185</v>
      </c>
      <c r="AU177" s="244" t="s">
        <v>86</v>
      </c>
      <c r="AV177" s="11" t="s">
        <v>86</v>
      </c>
      <c r="AW177" s="11" t="s">
        <v>40</v>
      </c>
      <c r="AX177" s="11" t="s">
        <v>77</v>
      </c>
      <c r="AY177" s="244" t="s">
        <v>177</v>
      </c>
    </row>
    <row r="178" s="12" customFormat="1">
      <c r="B178" s="245"/>
      <c r="C178" s="246"/>
      <c r="D178" s="235" t="s">
        <v>185</v>
      </c>
      <c r="E178" s="247" t="s">
        <v>24</v>
      </c>
      <c r="F178" s="248" t="s">
        <v>241</v>
      </c>
      <c r="G178" s="246"/>
      <c r="H178" s="249">
        <v>2.2930000000000001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185</v>
      </c>
      <c r="AU178" s="255" t="s">
        <v>86</v>
      </c>
      <c r="AV178" s="12" t="s">
        <v>183</v>
      </c>
      <c r="AW178" s="12" t="s">
        <v>40</v>
      </c>
      <c r="AX178" s="12" t="s">
        <v>25</v>
      </c>
      <c r="AY178" s="255" t="s">
        <v>177</v>
      </c>
    </row>
    <row r="179" s="1" customFormat="1" ht="25.5" customHeight="1">
      <c r="B179" s="45"/>
      <c r="C179" s="221" t="s">
        <v>336</v>
      </c>
      <c r="D179" s="221" t="s">
        <v>179</v>
      </c>
      <c r="E179" s="222" t="s">
        <v>337</v>
      </c>
      <c r="F179" s="223" t="s">
        <v>338</v>
      </c>
      <c r="G179" s="224" t="s">
        <v>209</v>
      </c>
      <c r="H179" s="225">
        <v>1.448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2.45329</v>
      </c>
      <c r="R179" s="230">
        <f>Q179*H179</f>
        <v>3.5523639199999999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339</v>
      </c>
    </row>
    <row r="180" s="11" customFormat="1">
      <c r="B180" s="233"/>
      <c r="C180" s="234"/>
      <c r="D180" s="235" t="s">
        <v>185</v>
      </c>
      <c r="E180" s="236" t="s">
        <v>24</v>
      </c>
      <c r="F180" s="237" t="s">
        <v>340</v>
      </c>
      <c r="G180" s="234"/>
      <c r="H180" s="238">
        <v>1.448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185</v>
      </c>
      <c r="AU180" s="244" t="s">
        <v>86</v>
      </c>
      <c r="AV180" s="11" t="s">
        <v>86</v>
      </c>
      <c r="AW180" s="11" t="s">
        <v>40</v>
      </c>
      <c r="AX180" s="11" t="s">
        <v>25</v>
      </c>
      <c r="AY180" s="244" t="s">
        <v>177</v>
      </c>
    </row>
    <row r="181" s="1" customFormat="1" ht="25.5" customHeight="1">
      <c r="B181" s="45"/>
      <c r="C181" s="221" t="s">
        <v>341</v>
      </c>
      <c r="D181" s="221" t="s">
        <v>179</v>
      </c>
      <c r="E181" s="222" t="s">
        <v>342</v>
      </c>
      <c r="F181" s="223" t="s">
        <v>343</v>
      </c>
      <c r="G181" s="224" t="s">
        <v>209</v>
      </c>
      <c r="H181" s="225">
        <v>3.8620000000000001</v>
      </c>
      <c r="I181" s="226"/>
      <c r="J181" s="227">
        <f>ROUND(I181*H181,2)</f>
        <v>0</v>
      </c>
      <c r="K181" s="223" t="s">
        <v>182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2.45329</v>
      </c>
      <c r="R181" s="230">
        <f>Q181*H181</f>
        <v>9.4746059799999998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344</v>
      </c>
    </row>
    <row r="182" s="11" customFormat="1">
      <c r="B182" s="233"/>
      <c r="C182" s="234"/>
      <c r="D182" s="235" t="s">
        <v>185</v>
      </c>
      <c r="E182" s="236" t="s">
        <v>24</v>
      </c>
      <c r="F182" s="237" t="s">
        <v>345</v>
      </c>
      <c r="G182" s="234"/>
      <c r="H182" s="238">
        <v>3.8620000000000001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185</v>
      </c>
      <c r="AU182" s="244" t="s">
        <v>86</v>
      </c>
      <c r="AV182" s="11" t="s">
        <v>86</v>
      </c>
      <c r="AW182" s="11" t="s">
        <v>40</v>
      </c>
      <c r="AX182" s="11" t="s">
        <v>25</v>
      </c>
      <c r="AY182" s="244" t="s">
        <v>177</v>
      </c>
    </row>
    <row r="183" s="1" customFormat="1" ht="38.25" customHeight="1">
      <c r="B183" s="45"/>
      <c r="C183" s="221" t="s">
        <v>346</v>
      </c>
      <c r="D183" s="221" t="s">
        <v>179</v>
      </c>
      <c r="E183" s="222" t="s">
        <v>347</v>
      </c>
      <c r="F183" s="223" t="s">
        <v>348</v>
      </c>
      <c r="G183" s="224" t="s">
        <v>112</v>
      </c>
      <c r="H183" s="225">
        <v>19.696999999999999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0.0010300000000000001</v>
      </c>
      <c r="R183" s="230">
        <f>Q183*H183</f>
        <v>0.020287910000000003</v>
      </c>
      <c r="S183" s="230">
        <v>0</v>
      </c>
      <c r="T183" s="231">
        <f>S183*H183</f>
        <v>0</v>
      </c>
      <c r="AR183" s="23" t="s">
        <v>183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183</v>
      </c>
      <c r="BM183" s="23" t="s">
        <v>349</v>
      </c>
    </row>
    <row r="184" s="11" customFormat="1">
      <c r="B184" s="233"/>
      <c r="C184" s="234"/>
      <c r="D184" s="235" t="s">
        <v>185</v>
      </c>
      <c r="E184" s="236" t="s">
        <v>24</v>
      </c>
      <c r="F184" s="237" t="s">
        <v>350</v>
      </c>
      <c r="G184" s="234"/>
      <c r="H184" s="238">
        <v>1.4099999999999999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77</v>
      </c>
      <c r="AY184" s="244" t="s">
        <v>177</v>
      </c>
    </row>
    <row r="185" s="11" customFormat="1">
      <c r="B185" s="233"/>
      <c r="C185" s="234"/>
      <c r="D185" s="235" t="s">
        <v>185</v>
      </c>
      <c r="E185" s="236" t="s">
        <v>24</v>
      </c>
      <c r="F185" s="237" t="s">
        <v>351</v>
      </c>
      <c r="G185" s="234"/>
      <c r="H185" s="238">
        <v>6.5199999999999996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185</v>
      </c>
      <c r="AU185" s="244" t="s">
        <v>86</v>
      </c>
      <c r="AV185" s="11" t="s">
        <v>86</v>
      </c>
      <c r="AW185" s="11" t="s">
        <v>40</v>
      </c>
      <c r="AX185" s="11" t="s">
        <v>77</v>
      </c>
      <c r="AY185" s="244" t="s">
        <v>177</v>
      </c>
    </row>
    <row r="186" s="11" customFormat="1">
      <c r="B186" s="233"/>
      <c r="C186" s="234"/>
      <c r="D186" s="235" t="s">
        <v>185</v>
      </c>
      <c r="E186" s="236" t="s">
        <v>24</v>
      </c>
      <c r="F186" s="237" t="s">
        <v>352</v>
      </c>
      <c r="G186" s="234"/>
      <c r="H186" s="238">
        <v>11.767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185</v>
      </c>
      <c r="AU186" s="244" t="s">
        <v>86</v>
      </c>
      <c r="AV186" s="11" t="s">
        <v>86</v>
      </c>
      <c r="AW186" s="11" t="s">
        <v>40</v>
      </c>
      <c r="AX186" s="11" t="s">
        <v>77</v>
      </c>
      <c r="AY186" s="244" t="s">
        <v>177</v>
      </c>
    </row>
    <row r="187" s="12" customFormat="1">
      <c r="B187" s="245"/>
      <c r="C187" s="246"/>
      <c r="D187" s="235" t="s">
        <v>185</v>
      </c>
      <c r="E187" s="247" t="s">
        <v>24</v>
      </c>
      <c r="F187" s="248" t="s">
        <v>241</v>
      </c>
      <c r="G187" s="246"/>
      <c r="H187" s="249">
        <v>19.696999999999999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185</v>
      </c>
      <c r="AU187" s="255" t="s">
        <v>86</v>
      </c>
      <c r="AV187" s="12" t="s">
        <v>183</v>
      </c>
      <c r="AW187" s="12" t="s">
        <v>40</v>
      </c>
      <c r="AX187" s="12" t="s">
        <v>25</v>
      </c>
      <c r="AY187" s="255" t="s">
        <v>177</v>
      </c>
    </row>
    <row r="188" s="1" customFormat="1" ht="38.25" customHeight="1">
      <c r="B188" s="45"/>
      <c r="C188" s="221" t="s">
        <v>353</v>
      </c>
      <c r="D188" s="221" t="s">
        <v>179</v>
      </c>
      <c r="E188" s="222" t="s">
        <v>354</v>
      </c>
      <c r="F188" s="223" t="s">
        <v>355</v>
      </c>
      <c r="G188" s="224" t="s">
        <v>112</v>
      </c>
      <c r="H188" s="225">
        <v>19.696999999999999</v>
      </c>
      <c r="I188" s="226"/>
      <c r="J188" s="227">
        <f>ROUND(I188*H188,2)</f>
        <v>0</v>
      </c>
      <c r="K188" s="223" t="s">
        <v>182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356</v>
      </c>
    </row>
    <row r="189" s="1" customFormat="1" ht="16.5" customHeight="1">
      <c r="B189" s="45"/>
      <c r="C189" s="221" t="s">
        <v>357</v>
      </c>
      <c r="D189" s="221" t="s">
        <v>179</v>
      </c>
      <c r="E189" s="222" t="s">
        <v>358</v>
      </c>
      <c r="F189" s="223" t="s">
        <v>359</v>
      </c>
      <c r="G189" s="224" t="s">
        <v>257</v>
      </c>
      <c r="H189" s="225">
        <v>0.32100000000000001</v>
      </c>
      <c r="I189" s="226"/>
      <c r="J189" s="227">
        <f>ROUND(I189*H189,2)</f>
        <v>0</v>
      </c>
      <c r="K189" s="223" t="s">
        <v>182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1.0530600000000001</v>
      </c>
      <c r="R189" s="230">
        <f>Q189*H189</f>
        <v>0.33803226000000003</v>
      </c>
      <c r="S189" s="230">
        <v>0</v>
      </c>
      <c r="T189" s="231">
        <f>S189*H189</f>
        <v>0</v>
      </c>
      <c r="AR189" s="23" t="s">
        <v>183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183</v>
      </c>
      <c r="BM189" s="23" t="s">
        <v>360</v>
      </c>
    </row>
    <row r="190" s="11" customFormat="1">
      <c r="B190" s="233"/>
      <c r="C190" s="234"/>
      <c r="D190" s="235" t="s">
        <v>185</v>
      </c>
      <c r="E190" s="236" t="s">
        <v>24</v>
      </c>
      <c r="F190" s="237" t="s">
        <v>361</v>
      </c>
      <c r="G190" s="234"/>
      <c r="H190" s="238">
        <v>0.22600000000000001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40</v>
      </c>
      <c r="AX190" s="11" t="s">
        <v>77</v>
      </c>
      <c r="AY190" s="244" t="s">
        <v>177</v>
      </c>
    </row>
    <row r="191" s="11" customFormat="1">
      <c r="B191" s="233"/>
      <c r="C191" s="234"/>
      <c r="D191" s="235" t="s">
        <v>185</v>
      </c>
      <c r="E191" s="236" t="s">
        <v>24</v>
      </c>
      <c r="F191" s="237" t="s">
        <v>362</v>
      </c>
      <c r="G191" s="234"/>
      <c r="H191" s="238">
        <v>0.095000000000000001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185</v>
      </c>
      <c r="AU191" s="244" t="s">
        <v>86</v>
      </c>
      <c r="AV191" s="11" t="s">
        <v>86</v>
      </c>
      <c r="AW191" s="11" t="s">
        <v>40</v>
      </c>
      <c r="AX191" s="11" t="s">
        <v>77</v>
      </c>
      <c r="AY191" s="244" t="s">
        <v>177</v>
      </c>
    </row>
    <row r="192" s="12" customFormat="1">
      <c r="B192" s="245"/>
      <c r="C192" s="246"/>
      <c r="D192" s="235" t="s">
        <v>185</v>
      </c>
      <c r="E192" s="247" t="s">
        <v>24</v>
      </c>
      <c r="F192" s="248" t="s">
        <v>241</v>
      </c>
      <c r="G192" s="246"/>
      <c r="H192" s="249">
        <v>0.32100000000000001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185</v>
      </c>
      <c r="AU192" s="255" t="s">
        <v>86</v>
      </c>
      <c r="AV192" s="12" t="s">
        <v>183</v>
      </c>
      <c r="AW192" s="12" t="s">
        <v>40</v>
      </c>
      <c r="AX192" s="12" t="s">
        <v>25</v>
      </c>
      <c r="AY192" s="255" t="s">
        <v>177</v>
      </c>
    </row>
    <row r="193" s="1" customFormat="1" ht="25.5" customHeight="1">
      <c r="B193" s="45"/>
      <c r="C193" s="221" t="s">
        <v>363</v>
      </c>
      <c r="D193" s="221" t="s">
        <v>179</v>
      </c>
      <c r="E193" s="222" t="s">
        <v>364</v>
      </c>
      <c r="F193" s="223" t="s">
        <v>365</v>
      </c>
      <c r="G193" s="224" t="s">
        <v>209</v>
      </c>
      <c r="H193" s="225">
        <v>3.282</v>
      </c>
      <c r="I193" s="226"/>
      <c r="J193" s="227">
        <f>ROUND(I193*H193,2)</f>
        <v>0</v>
      </c>
      <c r="K193" s="223" t="s">
        <v>182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2.45329</v>
      </c>
      <c r="R193" s="230">
        <f>Q193*H193</f>
        <v>8.0516977799999996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366</v>
      </c>
    </row>
    <row r="194" s="11" customFormat="1">
      <c r="B194" s="233"/>
      <c r="C194" s="234"/>
      <c r="D194" s="235" t="s">
        <v>185</v>
      </c>
      <c r="E194" s="236" t="s">
        <v>24</v>
      </c>
      <c r="F194" s="237" t="s">
        <v>367</v>
      </c>
      <c r="G194" s="234"/>
      <c r="H194" s="238">
        <v>3.282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185</v>
      </c>
      <c r="AU194" s="244" t="s">
        <v>86</v>
      </c>
      <c r="AV194" s="11" t="s">
        <v>86</v>
      </c>
      <c r="AW194" s="11" t="s">
        <v>40</v>
      </c>
      <c r="AX194" s="11" t="s">
        <v>25</v>
      </c>
      <c r="AY194" s="244" t="s">
        <v>177</v>
      </c>
    </row>
    <row r="195" s="1" customFormat="1" ht="38.25" customHeight="1">
      <c r="B195" s="45"/>
      <c r="C195" s="221" t="s">
        <v>368</v>
      </c>
      <c r="D195" s="221" t="s">
        <v>179</v>
      </c>
      <c r="E195" s="222" t="s">
        <v>369</v>
      </c>
      <c r="F195" s="223" t="s">
        <v>370</v>
      </c>
      <c r="G195" s="224" t="s">
        <v>112</v>
      </c>
      <c r="H195" s="225">
        <v>33.409999999999997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0.67488999999999999</v>
      </c>
      <c r="R195" s="230">
        <f>Q195*H195</f>
        <v>22.548074899999996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371</v>
      </c>
    </row>
    <row r="196" s="11" customFormat="1">
      <c r="B196" s="233"/>
      <c r="C196" s="234"/>
      <c r="D196" s="235" t="s">
        <v>185</v>
      </c>
      <c r="E196" s="236" t="s">
        <v>24</v>
      </c>
      <c r="F196" s="237" t="s">
        <v>372</v>
      </c>
      <c r="G196" s="234"/>
      <c r="H196" s="238">
        <v>11.574999999999999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185</v>
      </c>
      <c r="AU196" s="244" t="s">
        <v>86</v>
      </c>
      <c r="AV196" s="11" t="s">
        <v>86</v>
      </c>
      <c r="AW196" s="11" t="s">
        <v>40</v>
      </c>
      <c r="AX196" s="11" t="s">
        <v>77</v>
      </c>
      <c r="AY196" s="244" t="s">
        <v>177</v>
      </c>
    </row>
    <row r="197" s="11" customFormat="1">
      <c r="B197" s="233"/>
      <c r="C197" s="234"/>
      <c r="D197" s="235" t="s">
        <v>185</v>
      </c>
      <c r="E197" s="236" t="s">
        <v>24</v>
      </c>
      <c r="F197" s="237" t="s">
        <v>373</v>
      </c>
      <c r="G197" s="234"/>
      <c r="H197" s="238">
        <v>21.835000000000001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185</v>
      </c>
      <c r="AU197" s="244" t="s">
        <v>86</v>
      </c>
      <c r="AV197" s="11" t="s">
        <v>86</v>
      </c>
      <c r="AW197" s="11" t="s">
        <v>40</v>
      </c>
      <c r="AX197" s="11" t="s">
        <v>77</v>
      </c>
      <c r="AY197" s="244" t="s">
        <v>177</v>
      </c>
    </row>
    <row r="198" s="12" customFormat="1">
      <c r="B198" s="245"/>
      <c r="C198" s="246"/>
      <c r="D198" s="235" t="s">
        <v>185</v>
      </c>
      <c r="E198" s="247" t="s">
        <v>24</v>
      </c>
      <c r="F198" s="248" t="s">
        <v>241</v>
      </c>
      <c r="G198" s="246"/>
      <c r="H198" s="249">
        <v>33.409999999999997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185</v>
      </c>
      <c r="AU198" s="255" t="s">
        <v>86</v>
      </c>
      <c r="AV198" s="12" t="s">
        <v>183</v>
      </c>
      <c r="AW198" s="12" t="s">
        <v>40</v>
      </c>
      <c r="AX198" s="12" t="s">
        <v>25</v>
      </c>
      <c r="AY198" s="255" t="s">
        <v>177</v>
      </c>
    </row>
    <row r="199" s="1" customFormat="1" ht="38.25" customHeight="1">
      <c r="B199" s="45"/>
      <c r="C199" s="221" t="s">
        <v>374</v>
      </c>
      <c r="D199" s="221" t="s">
        <v>179</v>
      </c>
      <c r="E199" s="222" t="s">
        <v>375</v>
      </c>
      <c r="F199" s="223" t="s">
        <v>376</v>
      </c>
      <c r="G199" s="224" t="s">
        <v>112</v>
      </c>
      <c r="H199" s="225">
        <v>16.524999999999999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1.13666</v>
      </c>
      <c r="R199" s="230">
        <f>Q199*H199</f>
        <v>18.783306499999998</v>
      </c>
      <c r="S199" s="230">
        <v>0</v>
      </c>
      <c r="T199" s="231">
        <f>S199*H199</f>
        <v>0</v>
      </c>
      <c r="AR199" s="23" t="s">
        <v>183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183</v>
      </c>
      <c r="BM199" s="23" t="s">
        <v>377</v>
      </c>
    </row>
    <row r="200" s="11" customFormat="1">
      <c r="B200" s="233"/>
      <c r="C200" s="234"/>
      <c r="D200" s="235" t="s">
        <v>185</v>
      </c>
      <c r="E200" s="236" t="s">
        <v>24</v>
      </c>
      <c r="F200" s="237" t="s">
        <v>378</v>
      </c>
      <c r="G200" s="234"/>
      <c r="H200" s="238">
        <v>16.524999999999999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185</v>
      </c>
      <c r="AU200" s="244" t="s">
        <v>86</v>
      </c>
      <c r="AV200" s="11" t="s">
        <v>86</v>
      </c>
      <c r="AW200" s="11" t="s">
        <v>40</v>
      </c>
      <c r="AX200" s="11" t="s">
        <v>25</v>
      </c>
      <c r="AY200" s="244" t="s">
        <v>177</v>
      </c>
    </row>
    <row r="201" s="1" customFormat="1" ht="25.5" customHeight="1">
      <c r="B201" s="45"/>
      <c r="C201" s="221" t="s">
        <v>379</v>
      </c>
      <c r="D201" s="221" t="s">
        <v>179</v>
      </c>
      <c r="E201" s="222" t="s">
        <v>380</v>
      </c>
      <c r="F201" s="223" t="s">
        <v>381</v>
      </c>
      <c r="G201" s="224" t="s">
        <v>209</v>
      </c>
      <c r="H201" s="225">
        <v>2.2189999999999999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2.45329</v>
      </c>
      <c r="R201" s="230">
        <f>Q201*H201</f>
        <v>5.4438505099999999</v>
      </c>
      <c r="S201" s="230">
        <v>0</v>
      </c>
      <c r="T201" s="231">
        <f>S201*H201</f>
        <v>0</v>
      </c>
      <c r="AR201" s="23" t="s">
        <v>183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183</v>
      </c>
      <c r="BM201" s="23" t="s">
        <v>382</v>
      </c>
    </row>
    <row r="202" s="11" customFormat="1">
      <c r="B202" s="233"/>
      <c r="C202" s="234"/>
      <c r="D202" s="235" t="s">
        <v>185</v>
      </c>
      <c r="E202" s="236" t="s">
        <v>24</v>
      </c>
      <c r="F202" s="237" t="s">
        <v>383</v>
      </c>
      <c r="G202" s="234"/>
      <c r="H202" s="238">
        <v>2.2189999999999999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185</v>
      </c>
      <c r="AU202" s="244" t="s">
        <v>86</v>
      </c>
      <c r="AV202" s="11" t="s">
        <v>86</v>
      </c>
      <c r="AW202" s="11" t="s">
        <v>40</v>
      </c>
      <c r="AX202" s="11" t="s">
        <v>25</v>
      </c>
      <c r="AY202" s="244" t="s">
        <v>177</v>
      </c>
    </row>
    <row r="203" s="1" customFormat="1" ht="38.25" customHeight="1">
      <c r="B203" s="45"/>
      <c r="C203" s="221" t="s">
        <v>384</v>
      </c>
      <c r="D203" s="221" t="s">
        <v>179</v>
      </c>
      <c r="E203" s="222" t="s">
        <v>385</v>
      </c>
      <c r="F203" s="223" t="s">
        <v>386</v>
      </c>
      <c r="G203" s="224" t="s">
        <v>257</v>
      </c>
      <c r="H203" s="225">
        <v>0.35599999999999998</v>
      </c>
      <c r="I203" s="226"/>
      <c r="J203" s="227">
        <f>ROUND(I203*H203,2)</f>
        <v>0</v>
      </c>
      <c r="K203" s="223" t="s">
        <v>182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1.05871</v>
      </c>
      <c r="R203" s="230">
        <f>Q203*H203</f>
        <v>0.37690076</v>
      </c>
      <c r="S203" s="230">
        <v>0</v>
      </c>
      <c r="T203" s="231">
        <f>S203*H203</f>
        <v>0</v>
      </c>
      <c r="AR203" s="23" t="s">
        <v>183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183</v>
      </c>
      <c r="BM203" s="23" t="s">
        <v>387</v>
      </c>
    </row>
    <row r="204" s="11" customFormat="1">
      <c r="B204" s="233"/>
      <c r="C204" s="234"/>
      <c r="D204" s="235" t="s">
        <v>185</v>
      </c>
      <c r="E204" s="236" t="s">
        <v>24</v>
      </c>
      <c r="F204" s="237" t="s">
        <v>388</v>
      </c>
      <c r="G204" s="234"/>
      <c r="H204" s="238">
        <v>281.774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185</v>
      </c>
      <c r="AU204" s="244" t="s">
        <v>86</v>
      </c>
      <c r="AV204" s="11" t="s">
        <v>86</v>
      </c>
      <c r="AW204" s="11" t="s">
        <v>40</v>
      </c>
      <c r="AX204" s="11" t="s">
        <v>77</v>
      </c>
      <c r="AY204" s="244" t="s">
        <v>177</v>
      </c>
    </row>
    <row r="205" s="11" customFormat="1">
      <c r="B205" s="233"/>
      <c r="C205" s="234"/>
      <c r="D205" s="235" t="s">
        <v>185</v>
      </c>
      <c r="E205" s="236" t="s">
        <v>24</v>
      </c>
      <c r="F205" s="237" t="s">
        <v>389</v>
      </c>
      <c r="G205" s="234"/>
      <c r="H205" s="238">
        <v>57.555999999999997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185</v>
      </c>
      <c r="AU205" s="244" t="s">
        <v>86</v>
      </c>
      <c r="AV205" s="11" t="s">
        <v>86</v>
      </c>
      <c r="AW205" s="11" t="s">
        <v>40</v>
      </c>
      <c r="AX205" s="11" t="s">
        <v>77</v>
      </c>
      <c r="AY205" s="244" t="s">
        <v>177</v>
      </c>
    </row>
    <row r="206" s="13" customFormat="1">
      <c r="B206" s="266"/>
      <c r="C206" s="267"/>
      <c r="D206" s="235" t="s">
        <v>185</v>
      </c>
      <c r="E206" s="268" t="s">
        <v>24</v>
      </c>
      <c r="F206" s="269" t="s">
        <v>390</v>
      </c>
      <c r="G206" s="267"/>
      <c r="H206" s="270">
        <v>339.32999999999998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185</v>
      </c>
      <c r="AU206" s="276" t="s">
        <v>86</v>
      </c>
      <c r="AV206" s="13" t="s">
        <v>191</v>
      </c>
      <c r="AW206" s="13" t="s">
        <v>40</v>
      </c>
      <c r="AX206" s="13" t="s">
        <v>77</v>
      </c>
      <c r="AY206" s="276" t="s">
        <v>177</v>
      </c>
    </row>
    <row r="207" s="11" customFormat="1">
      <c r="B207" s="233"/>
      <c r="C207" s="234"/>
      <c r="D207" s="235" t="s">
        <v>185</v>
      </c>
      <c r="E207" s="236" t="s">
        <v>24</v>
      </c>
      <c r="F207" s="237" t="s">
        <v>391</v>
      </c>
      <c r="G207" s="234"/>
      <c r="H207" s="238">
        <v>0.35599999999999998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185</v>
      </c>
      <c r="AU207" s="244" t="s">
        <v>86</v>
      </c>
      <c r="AV207" s="11" t="s">
        <v>86</v>
      </c>
      <c r="AW207" s="11" t="s">
        <v>40</v>
      </c>
      <c r="AX207" s="11" t="s">
        <v>25</v>
      </c>
      <c r="AY207" s="244" t="s">
        <v>177</v>
      </c>
    </row>
    <row r="208" s="10" customFormat="1" ht="29.88" customHeight="1">
      <c r="B208" s="205"/>
      <c r="C208" s="206"/>
      <c r="D208" s="207" t="s">
        <v>76</v>
      </c>
      <c r="E208" s="219" t="s">
        <v>191</v>
      </c>
      <c r="F208" s="219" t="s">
        <v>392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SUM(P209:P241)</f>
        <v>0</v>
      </c>
      <c r="Q208" s="213"/>
      <c r="R208" s="214">
        <f>SUM(R209:R241)</f>
        <v>35.317917539999996</v>
      </c>
      <c r="S208" s="213"/>
      <c r="T208" s="215">
        <f>SUM(T209:T241)</f>
        <v>0</v>
      </c>
      <c r="AR208" s="216" t="s">
        <v>25</v>
      </c>
      <c r="AT208" s="217" t="s">
        <v>76</v>
      </c>
      <c r="AU208" s="217" t="s">
        <v>25</v>
      </c>
      <c r="AY208" s="216" t="s">
        <v>177</v>
      </c>
      <c r="BK208" s="218">
        <f>SUM(BK209:BK241)</f>
        <v>0</v>
      </c>
    </row>
    <row r="209" s="1" customFormat="1" ht="25.5" customHeight="1">
      <c r="B209" s="45"/>
      <c r="C209" s="221" t="s">
        <v>393</v>
      </c>
      <c r="D209" s="221" t="s">
        <v>179</v>
      </c>
      <c r="E209" s="222" t="s">
        <v>394</v>
      </c>
      <c r="F209" s="223" t="s">
        <v>395</v>
      </c>
      <c r="G209" s="224" t="s">
        <v>209</v>
      </c>
      <c r="H209" s="225">
        <v>5.8860000000000001</v>
      </c>
      <c r="I209" s="226"/>
      <c r="J209" s="227">
        <f>ROUND(I209*H209,2)</f>
        <v>0</v>
      </c>
      <c r="K209" s="223" t="s">
        <v>182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1.80972</v>
      </c>
      <c r="R209" s="230">
        <f>Q209*H209</f>
        <v>10.65201192</v>
      </c>
      <c r="S209" s="230">
        <v>0</v>
      </c>
      <c r="T209" s="231">
        <f>S209*H209</f>
        <v>0</v>
      </c>
      <c r="AR209" s="23" t="s">
        <v>183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183</v>
      </c>
      <c r="BM209" s="23" t="s">
        <v>396</v>
      </c>
    </row>
    <row r="210" s="11" customFormat="1">
      <c r="B210" s="233"/>
      <c r="C210" s="234"/>
      <c r="D210" s="235" t="s">
        <v>185</v>
      </c>
      <c r="E210" s="236" t="s">
        <v>24</v>
      </c>
      <c r="F210" s="237" t="s">
        <v>397</v>
      </c>
      <c r="G210" s="234"/>
      <c r="H210" s="238">
        <v>5.6219999999999999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77</v>
      </c>
      <c r="AY210" s="244" t="s">
        <v>177</v>
      </c>
    </row>
    <row r="211" s="11" customFormat="1">
      <c r="B211" s="233"/>
      <c r="C211" s="234"/>
      <c r="D211" s="235" t="s">
        <v>185</v>
      </c>
      <c r="E211" s="236" t="s">
        <v>24</v>
      </c>
      <c r="F211" s="237" t="s">
        <v>398</v>
      </c>
      <c r="G211" s="234"/>
      <c r="H211" s="238">
        <v>0.26400000000000001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185</v>
      </c>
      <c r="AU211" s="244" t="s">
        <v>86</v>
      </c>
      <c r="AV211" s="11" t="s">
        <v>86</v>
      </c>
      <c r="AW211" s="11" t="s">
        <v>40</v>
      </c>
      <c r="AX211" s="11" t="s">
        <v>77</v>
      </c>
      <c r="AY211" s="244" t="s">
        <v>177</v>
      </c>
    </row>
    <row r="212" s="12" customFormat="1">
      <c r="B212" s="245"/>
      <c r="C212" s="246"/>
      <c r="D212" s="235" t="s">
        <v>185</v>
      </c>
      <c r="E212" s="247" t="s">
        <v>24</v>
      </c>
      <c r="F212" s="248" t="s">
        <v>241</v>
      </c>
      <c r="G212" s="246"/>
      <c r="H212" s="249">
        <v>5.8860000000000001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185</v>
      </c>
      <c r="AU212" s="255" t="s">
        <v>86</v>
      </c>
      <c r="AV212" s="12" t="s">
        <v>183</v>
      </c>
      <c r="AW212" s="12" t="s">
        <v>40</v>
      </c>
      <c r="AX212" s="12" t="s">
        <v>25</v>
      </c>
      <c r="AY212" s="255" t="s">
        <v>177</v>
      </c>
    </row>
    <row r="213" s="1" customFormat="1" ht="38.25" customHeight="1">
      <c r="B213" s="45"/>
      <c r="C213" s="221" t="s">
        <v>399</v>
      </c>
      <c r="D213" s="221" t="s">
        <v>179</v>
      </c>
      <c r="E213" s="222" t="s">
        <v>400</v>
      </c>
      <c r="F213" s="223" t="s">
        <v>401</v>
      </c>
      <c r="G213" s="224" t="s">
        <v>112</v>
      </c>
      <c r="H213" s="225">
        <v>7.0380000000000003</v>
      </c>
      <c r="I213" s="226"/>
      <c r="J213" s="227">
        <f>ROUND(I213*H213,2)</f>
        <v>0</v>
      </c>
      <c r="K213" s="223" t="s">
        <v>182</v>
      </c>
      <c r="L213" s="71"/>
      <c r="M213" s="228" t="s">
        <v>24</v>
      </c>
      <c r="N213" s="229" t="s">
        <v>48</v>
      </c>
      <c r="O213" s="46"/>
      <c r="P213" s="230">
        <f>O213*H213</f>
        <v>0</v>
      </c>
      <c r="Q213" s="230">
        <v>0.26200000000000001</v>
      </c>
      <c r="R213" s="230">
        <f>Q213*H213</f>
        <v>1.8439560000000002</v>
      </c>
      <c r="S213" s="230">
        <v>0</v>
      </c>
      <c r="T213" s="231">
        <f>S213*H213</f>
        <v>0</v>
      </c>
      <c r="AR213" s="23" t="s">
        <v>183</v>
      </c>
      <c r="AT213" s="23" t="s">
        <v>179</v>
      </c>
      <c r="AU213" s="23" t="s">
        <v>86</v>
      </c>
      <c r="AY213" s="23" t="s">
        <v>177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3" t="s">
        <v>25</v>
      </c>
      <c r="BK213" s="232">
        <f>ROUND(I213*H213,2)</f>
        <v>0</v>
      </c>
      <c r="BL213" s="23" t="s">
        <v>183</v>
      </c>
      <c r="BM213" s="23" t="s">
        <v>402</v>
      </c>
    </row>
    <row r="214" s="11" customFormat="1">
      <c r="B214" s="233"/>
      <c r="C214" s="234"/>
      <c r="D214" s="235" t="s">
        <v>185</v>
      </c>
      <c r="E214" s="236" t="s">
        <v>24</v>
      </c>
      <c r="F214" s="237" t="s">
        <v>403</v>
      </c>
      <c r="G214" s="234"/>
      <c r="H214" s="238">
        <v>7.0380000000000003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185</v>
      </c>
      <c r="AU214" s="244" t="s">
        <v>86</v>
      </c>
      <c r="AV214" s="11" t="s">
        <v>86</v>
      </c>
      <c r="AW214" s="11" t="s">
        <v>40</v>
      </c>
      <c r="AX214" s="11" t="s">
        <v>25</v>
      </c>
      <c r="AY214" s="244" t="s">
        <v>177</v>
      </c>
    </row>
    <row r="215" s="1" customFormat="1" ht="38.25" customHeight="1">
      <c r="B215" s="45"/>
      <c r="C215" s="221" t="s">
        <v>404</v>
      </c>
      <c r="D215" s="221" t="s">
        <v>179</v>
      </c>
      <c r="E215" s="222" t="s">
        <v>405</v>
      </c>
      <c r="F215" s="223" t="s">
        <v>406</v>
      </c>
      <c r="G215" s="224" t="s">
        <v>112</v>
      </c>
      <c r="H215" s="225">
        <v>34.450000000000003</v>
      </c>
      <c r="I215" s="226"/>
      <c r="J215" s="227">
        <f>ROUND(I215*H215,2)</f>
        <v>0</v>
      </c>
      <c r="K215" s="223" t="s">
        <v>182</v>
      </c>
      <c r="L215" s="71"/>
      <c r="M215" s="228" t="s">
        <v>24</v>
      </c>
      <c r="N215" s="229" t="s">
        <v>48</v>
      </c>
      <c r="O215" s="46"/>
      <c r="P215" s="230">
        <f>O215*H215</f>
        <v>0</v>
      </c>
      <c r="Q215" s="230">
        <v>0.29042000000000001</v>
      </c>
      <c r="R215" s="230">
        <f>Q215*H215</f>
        <v>10.004969000000001</v>
      </c>
      <c r="S215" s="230">
        <v>0</v>
      </c>
      <c r="T215" s="231">
        <f>S215*H215</f>
        <v>0</v>
      </c>
      <c r="AR215" s="23" t="s">
        <v>183</v>
      </c>
      <c r="AT215" s="23" t="s">
        <v>179</v>
      </c>
      <c r="AU215" s="23" t="s">
        <v>86</v>
      </c>
      <c r="AY215" s="23" t="s">
        <v>177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3" t="s">
        <v>25</v>
      </c>
      <c r="BK215" s="232">
        <f>ROUND(I215*H215,2)</f>
        <v>0</v>
      </c>
      <c r="BL215" s="23" t="s">
        <v>183</v>
      </c>
      <c r="BM215" s="23" t="s">
        <v>407</v>
      </c>
    </row>
    <row r="216" s="11" customFormat="1">
      <c r="B216" s="233"/>
      <c r="C216" s="234"/>
      <c r="D216" s="235" t="s">
        <v>185</v>
      </c>
      <c r="E216" s="236" t="s">
        <v>24</v>
      </c>
      <c r="F216" s="237" t="s">
        <v>408</v>
      </c>
      <c r="G216" s="234"/>
      <c r="H216" s="238">
        <v>34.450000000000003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185</v>
      </c>
      <c r="AU216" s="244" t="s">
        <v>86</v>
      </c>
      <c r="AV216" s="11" t="s">
        <v>86</v>
      </c>
      <c r="AW216" s="11" t="s">
        <v>40</v>
      </c>
      <c r="AX216" s="11" t="s">
        <v>25</v>
      </c>
      <c r="AY216" s="244" t="s">
        <v>177</v>
      </c>
    </row>
    <row r="217" s="1" customFormat="1" ht="16.5" customHeight="1">
      <c r="B217" s="45"/>
      <c r="C217" s="221" t="s">
        <v>409</v>
      </c>
      <c r="D217" s="221" t="s">
        <v>179</v>
      </c>
      <c r="E217" s="222" t="s">
        <v>410</v>
      </c>
      <c r="F217" s="223" t="s">
        <v>411</v>
      </c>
      <c r="G217" s="224" t="s">
        <v>209</v>
      </c>
      <c r="H217" s="225">
        <v>4.4039999999999999</v>
      </c>
      <c r="I217" s="226"/>
      <c r="J217" s="227">
        <f>ROUND(I217*H217,2)</f>
        <v>0</v>
      </c>
      <c r="K217" s="223" t="s">
        <v>182</v>
      </c>
      <c r="L217" s="71"/>
      <c r="M217" s="228" t="s">
        <v>24</v>
      </c>
      <c r="N217" s="229" t="s">
        <v>48</v>
      </c>
      <c r="O217" s="46"/>
      <c r="P217" s="230">
        <f>O217*H217</f>
        <v>0</v>
      </c>
      <c r="Q217" s="230">
        <v>2.4533</v>
      </c>
      <c r="R217" s="230">
        <f>Q217*H217</f>
        <v>10.8043332</v>
      </c>
      <c r="S217" s="230">
        <v>0</v>
      </c>
      <c r="T217" s="231">
        <f>S217*H217</f>
        <v>0</v>
      </c>
      <c r="AR217" s="23" t="s">
        <v>183</v>
      </c>
      <c r="AT217" s="23" t="s">
        <v>179</v>
      </c>
      <c r="AU217" s="23" t="s">
        <v>86</v>
      </c>
      <c r="AY217" s="23" t="s">
        <v>177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3" t="s">
        <v>25</v>
      </c>
      <c r="BK217" s="232">
        <f>ROUND(I217*H217,2)</f>
        <v>0</v>
      </c>
      <c r="BL217" s="23" t="s">
        <v>183</v>
      </c>
      <c r="BM217" s="23" t="s">
        <v>412</v>
      </c>
    </row>
    <row r="218" s="11" customFormat="1">
      <c r="B218" s="233"/>
      <c r="C218" s="234"/>
      <c r="D218" s="235" t="s">
        <v>185</v>
      </c>
      <c r="E218" s="236" t="s">
        <v>24</v>
      </c>
      <c r="F218" s="237" t="s">
        <v>413</v>
      </c>
      <c r="G218" s="234"/>
      <c r="H218" s="238">
        <v>0.91000000000000003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185</v>
      </c>
      <c r="AU218" s="244" t="s">
        <v>86</v>
      </c>
      <c r="AV218" s="11" t="s">
        <v>86</v>
      </c>
      <c r="AW218" s="11" t="s">
        <v>40</v>
      </c>
      <c r="AX218" s="11" t="s">
        <v>77</v>
      </c>
      <c r="AY218" s="244" t="s">
        <v>177</v>
      </c>
    </row>
    <row r="219" s="11" customFormat="1">
      <c r="B219" s="233"/>
      <c r="C219" s="234"/>
      <c r="D219" s="235" t="s">
        <v>185</v>
      </c>
      <c r="E219" s="236" t="s">
        <v>24</v>
      </c>
      <c r="F219" s="237" t="s">
        <v>414</v>
      </c>
      <c r="G219" s="234"/>
      <c r="H219" s="238">
        <v>3.4940000000000002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185</v>
      </c>
      <c r="AU219" s="244" t="s">
        <v>86</v>
      </c>
      <c r="AV219" s="11" t="s">
        <v>86</v>
      </c>
      <c r="AW219" s="11" t="s">
        <v>40</v>
      </c>
      <c r="AX219" s="11" t="s">
        <v>77</v>
      </c>
      <c r="AY219" s="244" t="s">
        <v>177</v>
      </c>
    </row>
    <row r="220" s="12" customFormat="1">
      <c r="B220" s="245"/>
      <c r="C220" s="246"/>
      <c r="D220" s="235" t="s">
        <v>185</v>
      </c>
      <c r="E220" s="247" t="s">
        <v>24</v>
      </c>
      <c r="F220" s="248" t="s">
        <v>241</v>
      </c>
      <c r="G220" s="246"/>
      <c r="H220" s="249">
        <v>4.4039999999999999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185</v>
      </c>
      <c r="AU220" s="255" t="s">
        <v>86</v>
      </c>
      <c r="AV220" s="12" t="s">
        <v>183</v>
      </c>
      <c r="AW220" s="12" t="s">
        <v>40</v>
      </c>
      <c r="AX220" s="12" t="s">
        <v>25</v>
      </c>
      <c r="AY220" s="255" t="s">
        <v>177</v>
      </c>
    </row>
    <row r="221" s="1" customFormat="1" ht="16.5" customHeight="1">
      <c r="B221" s="45"/>
      <c r="C221" s="221" t="s">
        <v>415</v>
      </c>
      <c r="D221" s="221" t="s">
        <v>179</v>
      </c>
      <c r="E221" s="222" t="s">
        <v>416</v>
      </c>
      <c r="F221" s="223" t="s">
        <v>417</v>
      </c>
      <c r="G221" s="224" t="s">
        <v>112</v>
      </c>
      <c r="H221" s="225">
        <v>38.75</v>
      </c>
      <c r="I221" s="226"/>
      <c r="J221" s="227">
        <f>ROUND(I221*H221,2)</f>
        <v>0</v>
      </c>
      <c r="K221" s="223" t="s">
        <v>182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0.01052</v>
      </c>
      <c r="R221" s="230">
        <f>Q221*H221</f>
        <v>0.40765000000000001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86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418</v>
      </c>
    </row>
    <row r="222" s="11" customFormat="1">
      <c r="B222" s="233"/>
      <c r="C222" s="234"/>
      <c r="D222" s="235" t="s">
        <v>185</v>
      </c>
      <c r="E222" s="236" t="s">
        <v>24</v>
      </c>
      <c r="F222" s="237" t="s">
        <v>419</v>
      </c>
      <c r="G222" s="234"/>
      <c r="H222" s="238">
        <v>8.4299999999999997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185</v>
      </c>
      <c r="AU222" s="244" t="s">
        <v>86</v>
      </c>
      <c r="AV222" s="11" t="s">
        <v>86</v>
      </c>
      <c r="AW222" s="11" t="s">
        <v>40</v>
      </c>
      <c r="AX222" s="11" t="s">
        <v>77</v>
      </c>
      <c r="AY222" s="244" t="s">
        <v>177</v>
      </c>
    </row>
    <row r="223" s="11" customFormat="1">
      <c r="B223" s="233"/>
      <c r="C223" s="234"/>
      <c r="D223" s="235" t="s">
        <v>185</v>
      </c>
      <c r="E223" s="236" t="s">
        <v>24</v>
      </c>
      <c r="F223" s="237" t="s">
        <v>420</v>
      </c>
      <c r="G223" s="234"/>
      <c r="H223" s="238">
        <v>30.32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185</v>
      </c>
      <c r="AU223" s="244" t="s">
        <v>86</v>
      </c>
      <c r="AV223" s="11" t="s">
        <v>86</v>
      </c>
      <c r="AW223" s="11" t="s">
        <v>40</v>
      </c>
      <c r="AX223" s="11" t="s">
        <v>77</v>
      </c>
      <c r="AY223" s="244" t="s">
        <v>177</v>
      </c>
    </row>
    <row r="224" s="12" customFormat="1">
      <c r="B224" s="245"/>
      <c r="C224" s="246"/>
      <c r="D224" s="235" t="s">
        <v>185</v>
      </c>
      <c r="E224" s="247" t="s">
        <v>24</v>
      </c>
      <c r="F224" s="248" t="s">
        <v>241</v>
      </c>
      <c r="G224" s="246"/>
      <c r="H224" s="249">
        <v>38.75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185</v>
      </c>
      <c r="AU224" s="255" t="s">
        <v>86</v>
      </c>
      <c r="AV224" s="12" t="s">
        <v>183</v>
      </c>
      <c r="AW224" s="12" t="s">
        <v>40</v>
      </c>
      <c r="AX224" s="12" t="s">
        <v>25</v>
      </c>
      <c r="AY224" s="255" t="s">
        <v>177</v>
      </c>
    </row>
    <row r="225" s="1" customFormat="1" ht="16.5" customHeight="1">
      <c r="B225" s="45"/>
      <c r="C225" s="221" t="s">
        <v>421</v>
      </c>
      <c r="D225" s="221" t="s">
        <v>179</v>
      </c>
      <c r="E225" s="222" t="s">
        <v>422</v>
      </c>
      <c r="F225" s="223" t="s">
        <v>423</v>
      </c>
      <c r="G225" s="224" t="s">
        <v>112</v>
      </c>
      <c r="H225" s="225">
        <v>38.75</v>
      </c>
      <c r="I225" s="226"/>
      <c r="J225" s="227">
        <f>ROUND(I225*H225,2)</f>
        <v>0</v>
      </c>
      <c r="K225" s="223" t="s">
        <v>182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86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424</v>
      </c>
    </row>
    <row r="226" s="1" customFormat="1" ht="25.5" customHeight="1">
      <c r="B226" s="45"/>
      <c r="C226" s="221" t="s">
        <v>425</v>
      </c>
      <c r="D226" s="221" t="s">
        <v>179</v>
      </c>
      <c r="E226" s="222" t="s">
        <v>426</v>
      </c>
      <c r="F226" s="223" t="s">
        <v>427</v>
      </c>
      <c r="G226" s="224" t="s">
        <v>112</v>
      </c>
      <c r="H226" s="225">
        <v>38.75</v>
      </c>
      <c r="I226" s="226"/>
      <c r="J226" s="227">
        <f>ROUND(I226*H226,2)</f>
        <v>0</v>
      </c>
      <c r="K226" s="223" t="s">
        <v>182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0.00055999999999999995</v>
      </c>
      <c r="R226" s="230">
        <f>Q226*H226</f>
        <v>0.021699999999999997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86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428</v>
      </c>
    </row>
    <row r="227" s="1" customFormat="1" ht="25.5" customHeight="1">
      <c r="B227" s="45"/>
      <c r="C227" s="221" t="s">
        <v>429</v>
      </c>
      <c r="D227" s="221" t="s">
        <v>179</v>
      </c>
      <c r="E227" s="222" t="s">
        <v>430</v>
      </c>
      <c r="F227" s="223" t="s">
        <v>431</v>
      </c>
      <c r="G227" s="224" t="s">
        <v>257</v>
      </c>
      <c r="H227" s="225">
        <v>0.40200000000000002</v>
      </c>
      <c r="I227" s="226"/>
      <c r="J227" s="227">
        <f>ROUND(I227*H227,2)</f>
        <v>0</v>
      </c>
      <c r="K227" s="223" t="s">
        <v>182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1.04528</v>
      </c>
      <c r="R227" s="230">
        <f>Q227*H227</f>
        <v>0.42020256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86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432</v>
      </c>
    </row>
    <row r="228" s="11" customFormat="1">
      <c r="B228" s="233"/>
      <c r="C228" s="234"/>
      <c r="D228" s="235" t="s">
        <v>185</v>
      </c>
      <c r="E228" s="236" t="s">
        <v>24</v>
      </c>
      <c r="F228" s="237" t="s">
        <v>433</v>
      </c>
      <c r="G228" s="234"/>
      <c r="H228" s="238">
        <v>311.339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185</v>
      </c>
      <c r="AU228" s="244" t="s">
        <v>86</v>
      </c>
      <c r="AV228" s="11" t="s">
        <v>86</v>
      </c>
      <c r="AW228" s="11" t="s">
        <v>40</v>
      </c>
      <c r="AX228" s="11" t="s">
        <v>77</v>
      </c>
      <c r="AY228" s="244" t="s">
        <v>177</v>
      </c>
    </row>
    <row r="229" s="11" customFormat="1">
      <c r="B229" s="233"/>
      <c r="C229" s="234"/>
      <c r="D229" s="235" t="s">
        <v>185</v>
      </c>
      <c r="E229" s="236" t="s">
        <v>24</v>
      </c>
      <c r="F229" s="237" t="s">
        <v>434</v>
      </c>
      <c r="G229" s="234"/>
      <c r="H229" s="238">
        <v>71.706000000000003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185</v>
      </c>
      <c r="AU229" s="244" t="s">
        <v>86</v>
      </c>
      <c r="AV229" s="11" t="s">
        <v>86</v>
      </c>
      <c r="AW229" s="11" t="s">
        <v>40</v>
      </c>
      <c r="AX229" s="11" t="s">
        <v>77</v>
      </c>
      <c r="AY229" s="244" t="s">
        <v>177</v>
      </c>
    </row>
    <row r="230" s="13" customFormat="1">
      <c r="B230" s="266"/>
      <c r="C230" s="267"/>
      <c r="D230" s="235" t="s">
        <v>185</v>
      </c>
      <c r="E230" s="268" t="s">
        <v>24</v>
      </c>
      <c r="F230" s="269" t="s">
        <v>390</v>
      </c>
      <c r="G230" s="267"/>
      <c r="H230" s="270">
        <v>383.04500000000002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AT230" s="276" t="s">
        <v>185</v>
      </c>
      <c r="AU230" s="276" t="s">
        <v>86</v>
      </c>
      <c r="AV230" s="13" t="s">
        <v>191</v>
      </c>
      <c r="AW230" s="13" t="s">
        <v>40</v>
      </c>
      <c r="AX230" s="13" t="s">
        <v>77</v>
      </c>
      <c r="AY230" s="276" t="s">
        <v>177</v>
      </c>
    </row>
    <row r="231" s="11" customFormat="1">
      <c r="B231" s="233"/>
      <c r="C231" s="234"/>
      <c r="D231" s="235" t="s">
        <v>185</v>
      </c>
      <c r="E231" s="236" t="s">
        <v>24</v>
      </c>
      <c r="F231" s="237" t="s">
        <v>435</v>
      </c>
      <c r="G231" s="234"/>
      <c r="H231" s="238">
        <v>0.40200000000000002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185</v>
      </c>
      <c r="AU231" s="244" t="s">
        <v>86</v>
      </c>
      <c r="AV231" s="11" t="s">
        <v>86</v>
      </c>
      <c r="AW231" s="11" t="s">
        <v>40</v>
      </c>
      <c r="AX231" s="11" t="s">
        <v>25</v>
      </c>
      <c r="AY231" s="244" t="s">
        <v>177</v>
      </c>
    </row>
    <row r="232" s="1" customFormat="1" ht="25.5" customHeight="1">
      <c r="B232" s="45"/>
      <c r="C232" s="221" t="s">
        <v>436</v>
      </c>
      <c r="D232" s="221" t="s">
        <v>179</v>
      </c>
      <c r="E232" s="222" t="s">
        <v>437</v>
      </c>
      <c r="F232" s="223" t="s">
        <v>438</v>
      </c>
      <c r="G232" s="224" t="s">
        <v>112</v>
      </c>
      <c r="H232" s="225">
        <v>25.890000000000001</v>
      </c>
      <c r="I232" s="226"/>
      <c r="J232" s="227">
        <f>ROUND(I232*H232,2)</f>
        <v>0</v>
      </c>
      <c r="K232" s="223" t="s">
        <v>182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0.0011000000000000001</v>
      </c>
      <c r="R232" s="230">
        <f>Q232*H232</f>
        <v>0.028479000000000001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86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439</v>
      </c>
    </row>
    <row r="233" s="11" customFormat="1">
      <c r="B233" s="233"/>
      <c r="C233" s="234"/>
      <c r="D233" s="235" t="s">
        <v>185</v>
      </c>
      <c r="E233" s="236" t="s">
        <v>24</v>
      </c>
      <c r="F233" s="237" t="s">
        <v>440</v>
      </c>
      <c r="G233" s="234"/>
      <c r="H233" s="238">
        <v>25.890000000000001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185</v>
      </c>
      <c r="AU233" s="244" t="s">
        <v>86</v>
      </c>
      <c r="AV233" s="11" t="s">
        <v>86</v>
      </c>
      <c r="AW233" s="11" t="s">
        <v>40</v>
      </c>
      <c r="AX233" s="11" t="s">
        <v>25</v>
      </c>
      <c r="AY233" s="244" t="s">
        <v>177</v>
      </c>
    </row>
    <row r="234" s="1" customFormat="1" ht="25.5" customHeight="1">
      <c r="B234" s="45"/>
      <c r="C234" s="221" t="s">
        <v>441</v>
      </c>
      <c r="D234" s="221" t="s">
        <v>179</v>
      </c>
      <c r="E234" s="222" t="s">
        <v>442</v>
      </c>
      <c r="F234" s="223" t="s">
        <v>443</v>
      </c>
      <c r="G234" s="224" t="s">
        <v>112</v>
      </c>
      <c r="H234" s="225">
        <v>27.646999999999998</v>
      </c>
      <c r="I234" s="226"/>
      <c r="J234" s="227">
        <f>ROUND(I234*H234,2)</f>
        <v>0</v>
      </c>
      <c r="K234" s="223" t="s">
        <v>182</v>
      </c>
      <c r="L234" s="71"/>
      <c r="M234" s="228" t="s">
        <v>24</v>
      </c>
      <c r="N234" s="229" t="s">
        <v>48</v>
      </c>
      <c r="O234" s="46"/>
      <c r="P234" s="230">
        <f>O234*H234</f>
        <v>0</v>
      </c>
      <c r="Q234" s="230">
        <v>0.00158</v>
      </c>
      <c r="R234" s="230">
        <f>Q234*H234</f>
        <v>0.043682260000000001</v>
      </c>
      <c r="S234" s="230">
        <v>0</v>
      </c>
      <c r="T234" s="231">
        <f>S234*H234</f>
        <v>0</v>
      </c>
      <c r="AR234" s="23" t="s">
        <v>183</v>
      </c>
      <c r="AT234" s="23" t="s">
        <v>179</v>
      </c>
      <c r="AU234" s="23" t="s">
        <v>86</v>
      </c>
      <c r="AY234" s="23" t="s">
        <v>177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3" t="s">
        <v>25</v>
      </c>
      <c r="BK234" s="232">
        <f>ROUND(I234*H234,2)</f>
        <v>0</v>
      </c>
      <c r="BL234" s="23" t="s">
        <v>183</v>
      </c>
      <c r="BM234" s="23" t="s">
        <v>444</v>
      </c>
    </row>
    <row r="235" s="11" customFormat="1">
      <c r="B235" s="233"/>
      <c r="C235" s="234"/>
      <c r="D235" s="235" t="s">
        <v>185</v>
      </c>
      <c r="E235" s="236" t="s">
        <v>24</v>
      </c>
      <c r="F235" s="237" t="s">
        <v>445</v>
      </c>
      <c r="G235" s="234"/>
      <c r="H235" s="238">
        <v>7.2770000000000001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185</v>
      </c>
      <c r="AU235" s="244" t="s">
        <v>86</v>
      </c>
      <c r="AV235" s="11" t="s">
        <v>86</v>
      </c>
      <c r="AW235" s="11" t="s">
        <v>40</v>
      </c>
      <c r="AX235" s="11" t="s">
        <v>77</v>
      </c>
      <c r="AY235" s="244" t="s">
        <v>177</v>
      </c>
    </row>
    <row r="236" s="11" customFormat="1">
      <c r="B236" s="233"/>
      <c r="C236" s="234"/>
      <c r="D236" s="235" t="s">
        <v>185</v>
      </c>
      <c r="E236" s="236" t="s">
        <v>24</v>
      </c>
      <c r="F236" s="237" t="s">
        <v>446</v>
      </c>
      <c r="G236" s="234"/>
      <c r="H236" s="238">
        <v>20.370000000000001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185</v>
      </c>
      <c r="AU236" s="244" t="s">
        <v>86</v>
      </c>
      <c r="AV236" s="11" t="s">
        <v>86</v>
      </c>
      <c r="AW236" s="11" t="s">
        <v>40</v>
      </c>
      <c r="AX236" s="11" t="s">
        <v>77</v>
      </c>
      <c r="AY236" s="244" t="s">
        <v>177</v>
      </c>
    </row>
    <row r="237" s="12" customFormat="1">
      <c r="B237" s="245"/>
      <c r="C237" s="246"/>
      <c r="D237" s="235" t="s">
        <v>185</v>
      </c>
      <c r="E237" s="247" t="s">
        <v>24</v>
      </c>
      <c r="F237" s="248" t="s">
        <v>241</v>
      </c>
      <c r="G237" s="246"/>
      <c r="H237" s="249">
        <v>27.646999999999998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185</v>
      </c>
      <c r="AU237" s="255" t="s">
        <v>86</v>
      </c>
      <c r="AV237" s="12" t="s">
        <v>183</v>
      </c>
      <c r="AW237" s="12" t="s">
        <v>40</v>
      </c>
      <c r="AX237" s="12" t="s">
        <v>25</v>
      </c>
      <c r="AY237" s="255" t="s">
        <v>177</v>
      </c>
    </row>
    <row r="238" s="1" customFormat="1" ht="25.5" customHeight="1">
      <c r="B238" s="45"/>
      <c r="C238" s="221" t="s">
        <v>447</v>
      </c>
      <c r="D238" s="221" t="s">
        <v>179</v>
      </c>
      <c r="E238" s="222" t="s">
        <v>448</v>
      </c>
      <c r="F238" s="223" t="s">
        <v>449</v>
      </c>
      <c r="G238" s="224" t="s">
        <v>112</v>
      </c>
      <c r="H238" s="225">
        <v>7.5839999999999996</v>
      </c>
      <c r="I238" s="226"/>
      <c r="J238" s="227">
        <f>ROUND(I238*H238,2)</f>
        <v>0</v>
      </c>
      <c r="K238" s="223" t="s">
        <v>182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0.1434</v>
      </c>
      <c r="R238" s="230">
        <f>Q238*H238</f>
        <v>1.0875455999999999</v>
      </c>
      <c r="S238" s="230">
        <v>0</v>
      </c>
      <c r="T238" s="231">
        <f>S238*H238</f>
        <v>0</v>
      </c>
      <c r="AR238" s="23" t="s">
        <v>183</v>
      </c>
      <c r="AT238" s="23" t="s">
        <v>179</v>
      </c>
      <c r="AU238" s="23" t="s">
        <v>86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183</v>
      </c>
      <c r="BM238" s="23" t="s">
        <v>450</v>
      </c>
    </row>
    <row r="239" s="11" customFormat="1">
      <c r="B239" s="233"/>
      <c r="C239" s="234"/>
      <c r="D239" s="235" t="s">
        <v>185</v>
      </c>
      <c r="E239" s="236" t="s">
        <v>24</v>
      </c>
      <c r="F239" s="237" t="s">
        <v>451</v>
      </c>
      <c r="G239" s="234"/>
      <c r="H239" s="238">
        <v>7.5839999999999996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185</v>
      </c>
      <c r="AU239" s="244" t="s">
        <v>86</v>
      </c>
      <c r="AV239" s="11" t="s">
        <v>86</v>
      </c>
      <c r="AW239" s="11" t="s">
        <v>40</v>
      </c>
      <c r="AX239" s="11" t="s">
        <v>25</v>
      </c>
      <c r="AY239" s="244" t="s">
        <v>177</v>
      </c>
    </row>
    <row r="240" s="1" customFormat="1" ht="16.5" customHeight="1">
      <c r="B240" s="45"/>
      <c r="C240" s="221" t="s">
        <v>452</v>
      </c>
      <c r="D240" s="221" t="s">
        <v>179</v>
      </c>
      <c r="E240" s="222" t="s">
        <v>453</v>
      </c>
      <c r="F240" s="223" t="s">
        <v>454</v>
      </c>
      <c r="G240" s="224" t="s">
        <v>198</v>
      </c>
      <c r="H240" s="225">
        <v>24.199999999999999</v>
      </c>
      <c r="I240" s="226"/>
      <c r="J240" s="227">
        <f>ROUND(I240*H240,2)</f>
        <v>0</v>
      </c>
      <c r="K240" s="223" t="s">
        <v>182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0.00013999999999999999</v>
      </c>
      <c r="R240" s="230">
        <f>Q240*H240</f>
        <v>0.0033879999999999995</v>
      </c>
      <c r="S240" s="230">
        <v>0</v>
      </c>
      <c r="T240" s="231">
        <f>S240*H240</f>
        <v>0</v>
      </c>
      <c r="AR240" s="23" t="s">
        <v>183</v>
      </c>
      <c r="AT240" s="23" t="s">
        <v>179</v>
      </c>
      <c r="AU240" s="23" t="s">
        <v>86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183</v>
      </c>
      <c r="BM240" s="23" t="s">
        <v>455</v>
      </c>
    </row>
    <row r="241" s="11" customFormat="1">
      <c r="B241" s="233"/>
      <c r="C241" s="234"/>
      <c r="D241" s="235" t="s">
        <v>185</v>
      </c>
      <c r="E241" s="236" t="s">
        <v>24</v>
      </c>
      <c r="F241" s="237" t="s">
        <v>456</v>
      </c>
      <c r="G241" s="234"/>
      <c r="H241" s="238">
        <v>24.199999999999999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185</v>
      </c>
      <c r="AU241" s="244" t="s">
        <v>86</v>
      </c>
      <c r="AV241" s="11" t="s">
        <v>86</v>
      </c>
      <c r="AW241" s="11" t="s">
        <v>40</v>
      </c>
      <c r="AX241" s="11" t="s">
        <v>25</v>
      </c>
      <c r="AY241" s="244" t="s">
        <v>177</v>
      </c>
    </row>
    <row r="242" s="10" customFormat="1" ht="29.88" customHeight="1">
      <c r="B242" s="205"/>
      <c r="C242" s="206"/>
      <c r="D242" s="207" t="s">
        <v>76</v>
      </c>
      <c r="E242" s="219" t="s">
        <v>183</v>
      </c>
      <c r="F242" s="219" t="s">
        <v>457</v>
      </c>
      <c r="G242" s="206"/>
      <c r="H242" s="206"/>
      <c r="I242" s="209"/>
      <c r="J242" s="220">
        <f>BK242</f>
        <v>0</v>
      </c>
      <c r="K242" s="206"/>
      <c r="L242" s="211"/>
      <c r="M242" s="212"/>
      <c r="N242" s="213"/>
      <c r="O242" s="213"/>
      <c r="P242" s="214">
        <f>SUM(P243:P304)</f>
        <v>0</v>
      </c>
      <c r="Q242" s="213"/>
      <c r="R242" s="214">
        <f>SUM(R243:R304)</f>
        <v>172.01329929999997</v>
      </c>
      <c r="S242" s="213"/>
      <c r="T242" s="215">
        <f>SUM(T243:T304)</f>
        <v>0</v>
      </c>
      <c r="AR242" s="216" t="s">
        <v>25</v>
      </c>
      <c r="AT242" s="217" t="s">
        <v>76</v>
      </c>
      <c r="AU242" s="217" t="s">
        <v>25</v>
      </c>
      <c r="AY242" s="216" t="s">
        <v>177</v>
      </c>
      <c r="BK242" s="218">
        <f>SUM(BK243:BK304)</f>
        <v>0</v>
      </c>
    </row>
    <row r="243" s="1" customFormat="1" ht="38.25" customHeight="1">
      <c r="B243" s="45"/>
      <c r="C243" s="221" t="s">
        <v>458</v>
      </c>
      <c r="D243" s="221" t="s">
        <v>179</v>
      </c>
      <c r="E243" s="222" t="s">
        <v>459</v>
      </c>
      <c r="F243" s="223" t="s">
        <v>460</v>
      </c>
      <c r="G243" s="224" t="s">
        <v>112</v>
      </c>
      <c r="H243" s="225">
        <v>214.55600000000001</v>
      </c>
      <c r="I243" s="226"/>
      <c r="J243" s="227">
        <f>ROUND(I243*H243,2)</f>
        <v>0</v>
      </c>
      <c r="K243" s="223" t="s">
        <v>182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0.31899</v>
      </c>
      <c r="R243" s="230">
        <f>Q243*H243</f>
        <v>68.44121844</v>
      </c>
      <c r="S243" s="230">
        <v>0</v>
      </c>
      <c r="T243" s="231">
        <f>S243*H243</f>
        <v>0</v>
      </c>
      <c r="AR243" s="23" t="s">
        <v>183</v>
      </c>
      <c r="AT243" s="23" t="s">
        <v>179</v>
      </c>
      <c r="AU243" s="23" t="s">
        <v>86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183</v>
      </c>
      <c r="BM243" s="23" t="s">
        <v>461</v>
      </c>
    </row>
    <row r="244" s="11" customFormat="1">
      <c r="B244" s="233"/>
      <c r="C244" s="234"/>
      <c r="D244" s="235" t="s">
        <v>185</v>
      </c>
      <c r="E244" s="236" t="s">
        <v>24</v>
      </c>
      <c r="F244" s="237" t="s">
        <v>462</v>
      </c>
      <c r="G244" s="234"/>
      <c r="H244" s="238">
        <v>78.551000000000002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185</v>
      </c>
      <c r="AU244" s="244" t="s">
        <v>86</v>
      </c>
      <c r="AV244" s="11" t="s">
        <v>86</v>
      </c>
      <c r="AW244" s="11" t="s">
        <v>40</v>
      </c>
      <c r="AX244" s="11" t="s">
        <v>77</v>
      </c>
      <c r="AY244" s="244" t="s">
        <v>177</v>
      </c>
    </row>
    <row r="245" s="11" customFormat="1">
      <c r="B245" s="233"/>
      <c r="C245" s="234"/>
      <c r="D245" s="235" t="s">
        <v>185</v>
      </c>
      <c r="E245" s="236" t="s">
        <v>24</v>
      </c>
      <c r="F245" s="237" t="s">
        <v>463</v>
      </c>
      <c r="G245" s="234"/>
      <c r="H245" s="238">
        <v>136.005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185</v>
      </c>
      <c r="AU245" s="244" t="s">
        <v>86</v>
      </c>
      <c r="AV245" s="11" t="s">
        <v>86</v>
      </c>
      <c r="AW245" s="11" t="s">
        <v>40</v>
      </c>
      <c r="AX245" s="11" t="s">
        <v>77</v>
      </c>
      <c r="AY245" s="244" t="s">
        <v>177</v>
      </c>
    </row>
    <row r="246" s="12" customFormat="1">
      <c r="B246" s="245"/>
      <c r="C246" s="246"/>
      <c r="D246" s="235" t="s">
        <v>185</v>
      </c>
      <c r="E246" s="247" t="s">
        <v>24</v>
      </c>
      <c r="F246" s="248" t="s">
        <v>241</v>
      </c>
      <c r="G246" s="246"/>
      <c r="H246" s="249">
        <v>214.55600000000001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185</v>
      </c>
      <c r="AU246" s="255" t="s">
        <v>86</v>
      </c>
      <c r="AV246" s="12" t="s">
        <v>183</v>
      </c>
      <c r="AW246" s="12" t="s">
        <v>40</v>
      </c>
      <c r="AX246" s="12" t="s">
        <v>25</v>
      </c>
      <c r="AY246" s="255" t="s">
        <v>177</v>
      </c>
    </row>
    <row r="247" s="1" customFormat="1" ht="25.5" customHeight="1">
      <c r="B247" s="45"/>
      <c r="C247" s="221" t="s">
        <v>464</v>
      </c>
      <c r="D247" s="221" t="s">
        <v>179</v>
      </c>
      <c r="E247" s="222" t="s">
        <v>465</v>
      </c>
      <c r="F247" s="223" t="s">
        <v>466</v>
      </c>
      <c r="G247" s="224" t="s">
        <v>274</v>
      </c>
      <c r="H247" s="225">
        <v>18</v>
      </c>
      <c r="I247" s="226"/>
      <c r="J247" s="227">
        <f>ROUND(I247*H247,2)</f>
        <v>0</v>
      </c>
      <c r="K247" s="223" t="s">
        <v>182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0.00149</v>
      </c>
      <c r="R247" s="230">
        <f>Q247*H247</f>
        <v>0.02682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86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467</v>
      </c>
    </row>
    <row r="248" s="11" customFormat="1">
      <c r="B248" s="233"/>
      <c r="C248" s="234"/>
      <c r="D248" s="235" t="s">
        <v>185</v>
      </c>
      <c r="E248" s="236" t="s">
        <v>24</v>
      </c>
      <c r="F248" s="237" t="s">
        <v>468</v>
      </c>
      <c r="G248" s="234"/>
      <c r="H248" s="238">
        <v>8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185</v>
      </c>
      <c r="AU248" s="244" t="s">
        <v>86</v>
      </c>
      <c r="AV248" s="11" t="s">
        <v>86</v>
      </c>
      <c r="AW248" s="11" t="s">
        <v>40</v>
      </c>
      <c r="AX248" s="11" t="s">
        <v>77</v>
      </c>
      <c r="AY248" s="244" t="s">
        <v>177</v>
      </c>
    </row>
    <row r="249" s="11" customFormat="1">
      <c r="B249" s="233"/>
      <c r="C249" s="234"/>
      <c r="D249" s="235" t="s">
        <v>185</v>
      </c>
      <c r="E249" s="236" t="s">
        <v>24</v>
      </c>
      <c r="F249" s="237" t="s">
        <v>469</v>
      </c>
      <c r="G249" s="234"/>
      <c r="H249" s="238">
        <v>10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185</v>
      </c>
      <c r="AU249" s="244" t="s">
        <v>86</v>
      </c>
      <c r="AV249" s="11" t="s">
        <v>86</v>
      </c>
      <c r="AW249" s="11" t="s">
        <v>40</v>
      </c>
      <c r="AX249" s="11" t="s">
        <v>77</v>
      </c>
      <c r="AY249" s="244" t="s">
        <v>177</v>
      </c>
    </row>
    <row r="250" s="12" customFormat="1">
      <c r="B250" s="245"/>
      <c r="C250" s="246"/>
      <c r="D250" s="235" t="s">
        <v>185</v>
      </c>
      <c r="E250" s="247" t="s">
        <v>24</v>
      </c>
      <c r="F250" s="248" t="s">
        <v>241</v>
      </c>
      <c r="G250" s="246"/>
      <c r="H250" s="249">
        <v>18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185</v>
      </c>
      <c r="AU250" s="255" t="s">
        <v>86</v>
      </c>
      <c r="AV250" s="12" t="s">
        <v>183</v>
      </c>
      <c r="AW250" s="12" t="s">
        <v>40</v>
      </c>
      <c r="AX250" s="12" t="s">
        <v>25</v>
      </c>
      <c r="AY250" s="255" t="s">
        <v>177</v>
      </c>
    </row>
    <row r="251" s="1" customFormat="1" ht="16.5" customHeight="1">
      <c r="B251" s="45"/>
      <c r="C251" s="256" t="s">
        <v>470</v>
      </c>
      <c r="D251" s="256" t="s">
        <v>266</v>
      </c>
      <c r="E251" s="257" t="s">
        <v>471</v>
      </c>
      <c r="F251" s="258" t="s">
        <v>472</v>
      </c>
      <c r="G251" s="259" t="s">
        <v>274</v>
      </c>
      <c r="H251" s="260">
        <v>8</v>
      </c>
      <c r="I251" s="261"/>
      <c r="J251" s="262">
        <f>ROUND(I251*H251,2)</f>
        <v>0</v>
      </c>
      <c r="K251" s="258" t="s">
        <v>182</v>
      </c>
      <c r="L251" s="263"/>
      <c r="M251" s="264" t="s">
        <v>24</v>
      </c>
      <c r="N251" s="265" t="s">
        <v>48</v>
      </c>
      <c r="O251" s="46"/>
      <c r="P251" s="230">
        <f>O251*H251</f>
        <v>0</v>
      </c>
      <c r="Q251" s="230">
        <v>0.097000000000000003</v>
      </c>
      <c r="R251" s="230">
        <f>Q251*H251</f>
        <v>0.77600000000000002</v>
      </c>
      <c r="S251" s="230">
        <v>0</v>
      </c>
      <c r="T251" s="231">
        <f>S251*H251</f>
        <v>0</v>
      </c>
      <c r="AR251" s="23" t="s">
        <v>216</v>
      </c>
      <c r="AT251" s="23" t="s">
        <v>266</v>
      </c>
      <c r="AU251" s="23" t="s">
        <v>86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183</v>
      </c>
      <c r="BM251" s="23" t="s">
        <v>473</v>
      </c>
    </row>
    <row r="252" s="1" customFormat="1" ht="16.5" customHeight="1">
      <c r="B252" s="45"/>
      <c r="C252" s="256" t="s">
        <v>474</v>
      </c>
      <c r="D252" s="256" t="s">
        <v>266</v>
      </c>
      <c r="E252" s="257" t="s">
        <v>475</v>
      </c>
      <c r="F252" s="258" t="s">
        <v>476</v>
      </c>
      <c r="G252" s="259" t="s">
        <v>274</v>
      </c>
      <c r="H252" s="260">
        <v>10</v>
      </c>
      <c r="I252" s="261"/>
      <c r="J252" s="262">
        <f>ROUND(I252*H252,2)</f>
        <v>0</v>
      </c>
      <c r="K252" s="258" t="s">
        <v>182</v>
      </c>
      <c r="L252" s="263"/>
      <c r="M252" s="264" t="s">
        <v>24</v>
      </c>
      <c r="N252" s="265" t="s">
        <v>48</v>
      </c>
      <c r="O252" s="46"/>
      <c r="P252" s="230">
        <f>O252*H252</f>
        <v>0</v>
      </c>
      <c r="Q252" s="230">
        <v>0.10299999999999999</v>
      </c>
      <c r="R252" s="230">
        <f>Q252*H252</f>
        <v>1.03</v>
      </c>
      <c r="S252" s="230">
        <v>0</v>
      </c>
      <c r="T252" s="231">
        <f>S252*H252</f>
        <v>0</v>
      </c>
      <c r="AR252" s="23" t="s">
        <v>216</v>
      </c>
      <c r="AT252" s="23" t="s">
        <v>266</v>
      </c>
      <c r="AU252" s="23" t="s">
        <v>86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183</v>
      </c>
      <c r="BM252" s="23" t="s">
        <v>477</v>
      </c>
    </row>
    <row r="253" s="1" customFormat="1" ht="25.5" customHeight="1">
      <c r="B253" s="45"/>
      <c r="C253" s="221" t="s">
        <v>478</v>
      </c>
      <c r="D253" s="221" t="s">
        <v>179</v>
      </c>
      <c r="E253" s="222" t="s">
        <v>479</v>
      </c>
      <c r="F253" s="223" t="s">
        <v>480</v>
      </c>
      <c r="G253" s="224" t="s">
        <v>274</v>
      </c>
      <c r="H253" s="225">
        <v>62</v>
      </c>
      <c r="I253" s="226"/>
      <c r="J253" s="227">
        <f>ROUND(I253*H253,2)</f>
        <v>0</v>
      </c>
      <c r="K253" s="223" t="s">
        <v>182</v>
      </c>
      <c r="L253" s="71"/>
      <c r="M253" s="228" t="s">
        <v>24</v>
      </c>
      <c r="N253" s="229" t="s">
        <v>48</v>
      </c>
      <c r="O253" s="46"/>
      <c r="P253" s="230">
        <f>O253*H253</f>
        <v>0</v>
      </c>
      <c r="Q253" s="230">
        <v>0.00165</v>
      </c>
      <c r="R253" s="230">
        <f>Q253*H253</f>
        <v>0.1023</v>
      </c>
      <c r="S253" s="230">
        <v>0</v>
      </c>
      <c r="T253" s="231">
        <f>S253*H253</f>
        <v>0</v>
      </c>
      <c r="AR253" s="23" t="s">
        <v>183</v>
      </c>
      <c r="AT253" s="23" t="s">
        <v>179</v>
      </c>
      <c r="AU253" s="23" t="s">
        <v>86</v>
      </c>
      <c r="AY253" s="23" t="s">
        <v>177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3" t="s">
        <v>25</v>
      </c>
      <c r="BK253" s="232">
        <f>ROUND(I253*H253,2)</f>
        <v>0</v>
      </c>
      <c r="BL253" s="23" t="s">
        <v>183</v>
      </c>
      <c r="BM253" s="23" t="s">
        <v>481</v>
      </c>
    </row>
    <row r="254" s="11" customFormat="1">
      <c r="B254" s="233"/>
      <c r="C254" s="234"/>
      <c r="D254" s="235" t="s">
        <v>185</v>
      </c>
      <c r="E254" s="236" t="s">
        <v>24</v>
      </c>
      <c r="F254" s="237" t="s">
        <v>482</v>
      </c>
      <c r="G254" s="234"/>
      <c r="H254" s="238">
        <v>27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185</v>
      </c>
      <c r="AU254" s="244" t="s">
        <v>86</v>
      </c>
      <c r="AV254" s="11" t="s">
        <v>86</v>
      </c>
      <c r="AW254" s="11" t="s">
        <v>40</v>
      </c>
      <c r="AX254" s="11" t="s">
        <v>77</v>
      </c>
      <c r="AY254" s="244" t="s">
        <v>177</v>
      </c>
    </row>
    <row r="255" s="11" customFormat="1">
      <c r="B255" s="233"/>
      <c r="C255" s="234"/>
      <c r="D255" s="235" t="s">
        <v>185</v>
      </c>
      <c r="E255" s="236" t="s">
        <v>24</v>
      </c>
      <c r="F255" s="237" t="s">
        <v>483</v>
      </c>
      <c r="G255" s="234"/>
      <c r="H255" s="238">
        <v>35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185</v>
      </c>
      <c r="AU255" s="244" t="s">
        <v>86</v>
      </c>
      <c r="AV255" s="11" t="s">
        <v>86</v>
      </c>
      <c r="AW255" s="11" t="s">
        <v>40</v>
      </c>
      <c r="AX255" s="11" t="s">
        <v>77</v>
      </c>
      <c r="AY255" s="244" t="s">
        <v>177</v>
      </c>
    </row>
    <row r="256" s="12" customFormat="1">
      <c r="B256" s="245"/>
      <c r="C256" s="246"/>
      <c r="D256" s="235" t="s">
        <v>185</v>
      </c>
      <c r="E256" s="247" t="s">
        <v>24</v>
      </c>
      <c r="F256" s="248" t="s">
        <v>241</v>
      </c>
      <c r="G256" s="246"/>
      <c r="H256" s="249">
        <v>62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185</v>
      </c>
      <c r="AU256" s="255" t="s">
        <v>86</v>
      </c>
      <c r="AV256" s="12" t="s">
        <v>183</v>
      </c>
      <c r="AW256" s="12" t="s">
        <v>40</v>
      </c>
      <c r="AX256" s="12" t="s">
        <v>25</v>
      </c>
      <c r="AY256" s="255" t="s">
        <v>177</v>
      </c>
    </row>
    <row r="257" s="1" customFormat="1" ht="16.5" customHeight="1">
      <c r="B257" s="45"/>
      <c r="C257" s="256" t="s">
        <v>484</v>
      </c>
      <c r="D257" s="256" t="s">
        <v>266</v>
      </c>
      <c r="E257" s="257" t="s">
        <v>485</v>
      </c>
      <c r="F257" s="258" t="s">
        <v>486</v>
      </c>
      <c r="G257" s="259" t="s">
        <v>274</v>
      </c>
      <c r="H257" s="260">
        <v>27</v>
      </c>
      <c r="I257" s="261"/>
      <c r="J257" s="262">
        <f>ROUND(I257*H257,2)</f>
        <v>0</v>
      </c>
      <c r="K257" s="258" t="s">
        <v>182</v>
      </c>
      <c r="L257" s="263"/>
      <c r="M257" s="264" t="s">
        <v>24</v>
      </c>
      <c r="N257" s="265" t="s">
        <v>48</v>
      </c>
      <c r="O257" s="46"/>
      <c r="P257" s="230">
        <f>O257*H257</f>
        <v>0</v>
      </c>
      <c r="Q257" s="230">
        <v>0.124</v>
      </c>
      <c r="R257" s="230">
        <f>Q257*H257</f>
        <v>3.3479999999999999</v>
      </c>
      <c r="S257" s="230">
        <v>0</v>
      </c>
      <c r="T257" s="231">
        <f>S257*H257</f>
        <v>0</v>
      </c>
      <c r="AR257" s="23" t="s">
        <v>216</v>
      </c>
      <c r="AT257" s="23" t="s">
        <v>266</v>
      </c>
      <c r="AU257" s="23" t="s">
        <v>86</v>
      </c>
      <c r="AY257" s="23" t="s">
        <v>177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3" t="s">
        <v>25</v>
      </c>
      <c r="BK257" s="232">
        <f>ROUND(I257*H257,2)</f>
        <v>0</v>
      </c>
      <c r="BL257" s="23" t="s">
        <v>183</v>
      </c>
      <c r="BM257" s="23" t="s">
        <v>487</v>
      </c>
    </row>
    <row r="258" s="1" customFormat="1" ht="16.5" customHeight="1">
      <c r="B258" s="45"/>
      <c r="C258" s="256" t="s">
        <v>488</v>
      </c>
      <c r="D258" s="256" t="s">
        <v>266</v>
      </c>
      <c r="E258" s="257" t="s">
        <v>489</v>
      </c>
      <c r="F258" s="258" t="s">
        <v>490</v>
      </c>
      <c r="G258" s="259" t="s">
        <v>274</v>
      </c>
      <c r="H258" s="260">
        <v>35</v>
      </c>
      <c r="I258" s="261"/>
      <c r="J258" s="262">
        <f>ROUND(I258*H258,2)</f>
        <v>0</v>
      </c>
      <c r="K258" s="258" t="s">
        <v>182</v>
      </c>
      <c r="L258" s="263"/>
      <c r="M258" s="264" t="s">
        <v>24</v>
      </c>
      <c r="N258" s="265" t="s">
        <v>48</v>
      </c>
      <c r="O258" s="46"/>
      <c r="P258" s="230">
        <f>O258*H258</f>
        <v>0</v>
      </c>
      <c r="Q258" s="230">
        <v>0.13</v>
      </c>
      <c r="R258" s="230">
        <f>Q258*H258</f>
        <v>4.5499999999999998</v>
      </c>
      <c r="S258" s="230">
        <v>0</v>
      </c>
      <c r="T258" s="231">
        <f>S258*H258</f>
        <v>0</v>
      </c>
      <c r="AR258" s="23" t="s">
        <v>216</v>
      </c>
      <c r="AT258" s="23" t="s">
        <v>266</v>
      </c>
      <c r="AU258" s="23" t="s">
        <v>86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183</v>
      </c>
      <c r="BM258" s="23" t="s">
        <v>491</v>
      </c>
    </row>
    <row r="259" s="1" customFormat="1" ht="38.25" customHeight="1">
      <c r="B259" s="45"/>
      <c r="C259" s="221" t="s">
        <v>492</v>
      </c>
      <c r="D259" s="221" t="s">
        <v>179</v>
      </c>
      <c r="E259" s="222" t="s">
        <v>493</v>
      </c>
      <c r="F259" s="223" t="s">
        <v>494</v>
      </c>
      <c r="G259" s="224" t="s">
        <v>209</v>
      </c>
      <c r="H259" s="225">
        <v>9.548</v>
      </c>
      <c r="I259" s="226"/>
      <c r="J259" s="227">
        <f>ROUND(I259*H259,2)</f>
        <v>0</v>
      </c>
      <c r="K259" s="223" t="s">
        <v>182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2.45343</v>
      </c>
      <c r="R259" s="230">
        <f>Q259*H259</f>
        <v>23.42534964</v>
      </c>
      <c r="S259" s="230">
        <v>0</v>
      </c>
      <c r="T259" s="231">
        <f>S259*H259</f>
        <v>0</v>
      </c>
      <c r="AR259" s="23" t="s">
        <v>183</v>
      </c>
      <c r="AT259" s="23" t="s">
        <v>179</v>
      </c>
      <c r="AU259" s="23" t="s">
        <v>86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183</v>
      </c>
      <c r="BM259" s="23" t="s">
        <v>495</v>
      </c>
    </row>
    <row r="260" s="11" customFormat="1">
      <c r="B260" s="233"/>
      <c r="C260" s="234"/>
      <c r="D260" s="235" t="s">
        <v>185</v>
      </c>
      <c r="E260" s="236" t="s">
        <v>24</v>
      </c>
      <c r="F260" s="237" t="s">
        <v>496</v>
      </c>
      <c r="G260" s="234"/>
      <c r="H260" s="238">
        <v>9.548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185</v>
      </c>
      <c r="AU260" s="244" t="s">
        <v>86</v>
      </c>
      <c r="AV260" s="11" t="s">
        <v>86</v>
      </c>
      <c r="AW260" s="11" t="s">
        <v>40</v>
      </c>
      <c r="AX260" s="11" t="s">
        <v>25</v>
      </c>
      <c r="AY260" s="244" t="s">
        <v>177</v>
      </c>
    </row>
    <row r="261" s="1" customFormat="1" ht="38.25" customHeight="1">
      <c r="B261" s="45"/>
      <c r="C261" s="221" t="s">
        <v>497</v>
      </c>
      <c r="D261" s="221" t="s">
        <v>179</v>
      </c>
      <c r="E261" s="222" t="s">
        <v>498</v>
      </c>
      <c r="F261" s="223" t="s">
        <v>499</v>
      </c>
      <c r="G261" s="224" t="s">
        <v>112</v>
      </c>
      <c r="H261" s="225">
        <v>19.366</v>
      </c>
      <c r="I261" s="226"/>
      <c r="J261" s="227">
        <f>ROUND(I261*H261,2)</f>
        <v>0</v>
      </c>
      <c r="K261" s="223" t="s">
        <v>182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0.00215</v>
      </c>
      <c r="R261" s="230">
        <f>Q261*H261</f>
        <v>0.041636899999999998</v>
      </c>
      <c r="S261" s="230">
        <v>0</v>
      </c>
      <c r="T261" s="231">
        <f>S261*H261</f>
        <v>0</v>
      </c>
      <c r="AR261" s="23" t="s">
        <v>183</v>
      </c>
      <c r="AT261" s="23" t="s">
        <v>179</v>
      </c>
      <c r="AU261" s="23" t="s">
        <v>86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183</v>
      </c>
      <c r="BM261" s="23" t="s">
        <v>500</v>
      </c>
    </row>
    <row r="262" s="11" customFormat="1">
      <c r="B262" s="233"/>
      <c r="C262" s="234"/>
      <c r="D262" s="235" t="s">
        <v>185</v>
      </c>
      <c r="E262" s="236" t="s">
        <v>24</v>
      </c>
      <c r="F262" s="237" t="s">
        <v>501</v>
      </c>
      <c r="G262" s="234"/>
      <c r="H262" s="238">
        <v>19.366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185</v>
      </c>
      <c r="AU262" s="244" t="s">
        <v>86</v>
      </c>
      <c r="AV262" s="11" t="s">
        <v>86</v>
      </c>
      <c r="AW262" s="11" t="s">
        <v>40</v>
      </c>
      <c r="AX262" s="11" t="s">
        <v>25</v>
      </c>
      <c r="AY262" s="244" t="s">
        <v>177</v>
      </c>
    </row>
    <row r="263" s="1" customFormat="1" ht="38.25" customHeight="1">
      <c r="B263" s="45"/>
      <c r="C263" s="221" t="s">
        <v>502</v>
      </c>
      <c r="D263" s="221" t="s">
        <v>179</v>
      </c>
      <c r="E263" s="222" t="s">
        <v>503</v>
      </c>
      <c r="F263" s="223" t="s">
        <v>504</v>
      </c>
      <c r="G263" s="224" t="s">
        <v>112</v>
      </c>
      <c r="H263" s="225">
        <v>19.366</v>
      </c>
      <c r="I263" s="226"/>
      <c r="J263" s="227">
        <f>ROUND(I263*H263,2)</f>
        <v>0</v>
      </c>
      <c r="K263" s="223" t="s">
        <v>182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183</v>
      </c>
      <c r="AT263" s="23" t="s">
        <v>179</v>
      </c>
      <c r="AU263" s="23" t="s">
        <v>86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183</v>
      </c>
      <c r="BM263" s="23" t="s">
        <v>505</v>
      </c>
    </row>
    <row r="264" s="1" customFormat="1" ht="38.25" customHeight="1">
      <c r="B264" s="45"/>
      <c r="C264" s="221" t="s">
        <v>506</v>
      </c>
      <c r="D264" s="221" t="s">
        <v>179</v>
      </c>
      <c r="E264" s="222" t="s">
        <v>507</v>
      </c>
      <c r="F264" s="223" t="s">
        <v>508</v>
      </c>
      <c r="G264" s="224" t="s">
        <v>112</v>
      </c>
      <c r="H264" s="225">
        <v>214.55600000000001</v>
      </c>
      <c r="I264" s="226"/>
      <c r="J264" s="227">
        <f>ROUND(I264*H264,2)</f>
        <v>0</v>
      </c>
      <c r="K264" s="223" t="s">
        <v>182</v>
      </c>
      <c r="L264" s="71"/>
      <c r="M264" s="228" t="s">
        <v>24</v>
      </c>
      <c r="N264" s="229" t="s">
        <v>48</v>
      </c>
      <c r="O264" s="46"/>
      <c r="P264" s="230">
        <f>O264*H264</f>
        <v>0</v>
      </c>
      <c r="Q264" s="230">
        <v>0.0074700000000000001</v>
      </c>
      <c r="R264" s="230">
        <f>Q264*H264</f>
        <v>1.60273332</v>
      </c>
      <c r="S264" s="230">
        <v>0</v>
      </c>
      <c r="T264" s="231">
        <f>S264*H264</f>
        <v>0</v>
      </c>
      <c r="AR264" s="23" t="s">
        <v>183</v>
      </c>
      <c r="AT264" s="23" t="s">
        <v>179</v>
      </c>
      <c r="AU264" s="23" t="s">
        <v>86</v>
      </c>
      <c r="AY264" s="23" t="s">
        <v>177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3" t="s">
        <v>25</v>
      </c>
      <c r="BK264" s="232">
        <f>ROUND(I264*H264,2)</f>
        <v>0</v>
      </c>
      <c r="BL264" s="23" t="s">
        <v>183</v>
      </c>
      <c r="BM264" s="23" t="s">
        <v>509</v>
      </c>
    </row>
    <row r="265" s="1" customFormat="1" ht="38.25" customHeight="1">
      <c r="B265" s="45"/>
      <c r="C265" s="221" t="s">
        <v>510</v>
      </c>
      <c r="D265" s="221" t="s">
        <v>179</v>
      </c>
      <c r="E265" s="222" t="s">
        <v>511</v>
      </c>
      <c r="F265" s="223" t="s">
        <v>512</v>
      </c>
      <c r="G265" s="224" t="s">
        <v>112</v>
      </c>
      <c r="H265" s="225">
        <v>214.55600000000001</v>
      </c>
      <c r="I265" s="226"/>
      <c r="J265" s="227">
        <f>ROUND(I265*H265,2)</f>
        <v>0</v>
      </c>
      <c r="K265" s="223" t="s">
        <v>182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183</v>
      </c>
      <c r="AT265" s="23" t="s">
        <v>179</v>
      </c>
      <c r="AU265" s="23" t="s">
        <v>86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183</v>
      </c>
      <c r="BM265" s="23" t="s">
        <v>513</v>
      </c>
    </row>
    <row r="266" s="1" customFormat="1" ht="38.25" customHeight="1">
      <c r="B266" s="45"/>
      <c r="C266" s="221" t="s">
        <v>514</v>
      </c>
      <c r="D266" s="221" t="s">
        <v>179</v>
      </c>
      <c r="E266" s="222" t="s">
        <v>515</v>
      </c>
      <c r="F266" s="223" t="s">
        <v>516</v>
      </c>
      <c r="G266" s="224" t="s">
        <v>112</v>
      </c>
      <c r="H266" s="225">
        <v>37.865000000000002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0.00214</v>
      </c>
      <c r="R266" s="230">
        <f>Q266*H266</f>
        <v>0.081031100000000009</v>
      </c>
      <c r="S266" s="230">
        <v>0</v>
      </c>
      <c r="T266" s="231">
        <f>S266*H266</f>
        <v>0</v>
      </c>
      <c r="AR266" s="23" t="s">
        <v>183</v>
      </c>
      <c r="AT266" s="23" t="s">
        <v>179</v>
      </c>
      <c r="AU266" s="23" t="s">
        <v>86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183</v>
      </c>
      <c r="BM266" s="23" t="s">
        <v>517</v>
      </c>
    </row>
    <row r="267" s="11" customFormat="1">
      <c r="B267" s="233"/>
      <c r="C267" s="234"/>
      <c r="D267" s="235" t="s">
        <v>185</v>
      </c>
      <c r="E267" s="236" t="s">
        <v>24</v>
      </c>
      <c r="F267" s="237" t="s">
        <v>518</v>
      </c>
      <c r="G267" s="234"/>
      <c r="H267" s="238">
        <v>37.865000000000002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185</v>
      </c>
      <c r="AU267" s="244" t="s">
        <v>86</v>
      </c>
      <c r="AV267" s="11" t="s">
        <v>86</v>
      </c>
      <c r="AW267" s="11" t="s">
        <v>40</v>
      </c>
      <c r="AX267" s="11" t="s">
        <v>25</v>
      </c>
      <c r="AY267" s="244" t="s">
        <v>177</v>
      </c>
    </row>
    <row r="268" s="1" customFormat="1" ht="51" customHeight="1">
      <c r="B268" s="45"/>
      <c r="C268" s="221" t="s">
        <v>519</v>
      </c>
      <c r="D268" s="221" t="s">
        <v>179</v>
      </c>
      <c r="E268" s="222" t="s">
        <v>520</v>
      </c>
      <c r="F268" s="223" t="s">
        <v>521</v>
      </c>
      <c r="G268" s="224" t="s">
        <v>112</v>
      </c>
      <c r="H268" s="225">
        <v>42.009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0.014670000000000001</v>
      </c>
      <c r="R268" s="230">
        <f>Q268*H268</f>
        <v>0.61627203000000008</v>
      </c>
      <c r="S268" s="230">
        <v>0</v>
      </c>
      <c r="T268" s="231">
        <f>S268*H268</f>
        <v>0</v>
      </c>
      <c r="AR268" s="23" t="s">
        <v>183</v>
      </c>
      <c r="AT268" s="23" t="s">
        <v>179</v>
      </c>
      <c r="AU268" s="23" t="s">
        <v>86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183</v>
      </c>
      <c r="BM268" s="23" t="s">
        <v>522</v>
      </c>
    </row>
    <row r="269" s="11" customFormat="1">
      <c r="B269" s="233"/>
      <c r="C269" s="234"/>
      <c r="D269" s="235" t="s">
        <v>185</v>
      </c>
      <c r="E269" s="236" t="s">
        <v>24</v>
      </c>
      <c r="F269" s="237" t="s">
        <v>523</v>
      </c>
      <c r="G269" s="234"/>
      <c r="H269" s="238">
        <v>42.009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185</v>
      </c>
      <c r="AU269" s="244" t="s">
        <v>86</v>
      </c>
      <c r="AV269" s="11" t="s">
        <v>86</v>
      </c>
      <c r="AW269" s="11" t="s">
        <v>40</v>
      </c>
      <c r="AX269" s="11" t="s">
        <v>25</v>
      </c>
      <c r="AY269" s="244" t="s">
        <v>177</v>
      </c>
    </row>
    <row r="270" s="1" customFormat="1" ht="63.75" customHeight="1">
      <c r="B270" s="45"/>
      <c r="C270" s="221" t="s">
        <v>524</v>
      </c>
      <c r="D270" s="221" t="s">
        <v>179</v>
      </c>
      <c r="E270" s="222" t="s">
        <v>525</v>
      </c>
      <c r="F270" s="223" t="s">
        <v>526</v>
      </c>
      <c r="G270" s="224" t="s">
        <v>257</v>
      </c>
      <c r="H270" s="225">
        <v>0.087999999999999995</v>
      </c>
      <c r="I270" s="226"/>
      <c r="J270" s="227">
        <f>ROUND(I270*H270,2)</f>
        <v>0</v>
      </c>
      <c r="K270" s="223" t="s">
        <v>182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1.0551600000000001</v>
      </c>
      <c r="R270" s="230">
        <f>Q270*H270</f>
        <v>0.092854080000000006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86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527</v>
      </c>
    </row>
    <row r="271" s="11" customFormat="1">
      <c r="B271" s="233"/>
      <c r="C271" s="234"/>
      <c r="D271" s="235" t="s">
        <v>185</v>
      </c>
      <c r="E271" s="236" t="s">
        <v>24</v>
      </c>
      <c r="F271" s="237" t="s">
        <v>528</v>
      </c>
      <c r="G271" s="234"/>
      <c r="H271" s="238">
        <v>0.087999999999999995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185</v>
      </c>
      <c r="AU271" s="244" t="s">
        <v>86</v>
      </c>
      <c r="AV271" s="11" t="s">
        <v>86</v>
      </c>
      <c r="AW271" s="11" t="s">
        <v>40</v>
      </c>
      <c r="AX271" s="11" t="s">
        <v>25</v>
      </c>
      <c r="AY271" s="244" t="s">
        <v>177</v>
      </c>
    </row>
    <row r="272" s="1" customFormat="1" ht="51" customHeight="1">
      <c r="B272" s="45"/>
      <c r="C272" s="221" t="s">
        <v>529</v>
      </c>
      <c r="D272" s="221" t="s">
        <v>179</v>
      </c>
      <c r="E272" s="222" t="s">
        <v>530</v>
      </c>
      <c r="F272" s="223" t="s">
        <v>531</v>
      </c>
      <c r="G272" s="224" t="s">
        <v>257</v>
      </c>
      <c r="H272" s="225">
        <v>2.4590000000000001</v>
      </c>
      <c r="I272" s="226"/>
      <c r="J272" s="227">
        <f>ROUND(I272*H272,2)</f>
        <v>0</v>
      </c>
      <c r="K272" s="223" t="s">
        <v>182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1.0530600000000001</v>
      </c>
      <c r="R272" s="230">
        <f>Q272*H272</f>
        <v>2.5894745400000003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86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532</v>
      </c>
    </row>
    <row r="273" s="11" customFormat="1">
      <c r="B273" s="233"/>
      <c r="C273" s="234"/>
      <c r="D273" s="235" t="s">
        <v>185</v>
      </c>
      <c r="E273" s="236" t="s">
        <v>24</v>
      </c>
      <c r="F273" s="237" t="s">
        <v>533</v>
      </c>
      <c r="G273" s="234"/>
      <c r="H273" s="238">
        <v>2.3130000000000002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185</v>
      </c>
      <c r="AU273" s="244" t="s">
        <v>86</v>
      </c>
      <c r="AV273" s="11" t="s">
        <v>86</v>
      </c>
      <c r="AW273" s="11" t="s">
        <v>40</v>
      </c>
      <c r="AX273" s="11" t="s">
        <v>77</v>
      </c>
      <c r="AY273" s="244" t="s">
        <v>177</v>
      </c>
    </row>
    <row r="274" s="11" customFormat="1">
      <c r="B274" s="233"/>
      <c r="C274" s="234"/>
      <c r="D274" s="235" t="s">
        <v>185</v>
      </c>
      <c r="E274" s="236" t="s">
        <v>24</v>
      </c>
      <c r="F274" s="237" t="s">
        <v>534</v>
      </c>
      <c r="G274" s="234"/>
      <c r="H274" s="238">
        <v>0.14599999999999999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185</v>
      </c>
      <c r="AU274" s="244" t="s">
        <v>86</v>
      </c>
      <c r="AV274" s="11" t="s">
        <v>86</v>
      </c>
      <c r="AW274" s="11" t="s">
        <v>40</v>
      </c>
      <c r="AX274" s="11" t="s">
        <v>77</v>
      </c>
      <c r="AY274" s="244" t="s">
        <v>177</v>
      </c>
    </row>
    <row r="275" s="12" customFormat="1">
      <c r="B275" s="245"/>
      <c r="C275" s="246"/>
      <c r="D275" s="235" t="s">
        <v>185</v>
      </c>
      <c r="E275" s="247" t="s">
        <v>24</v>
      </c>
      <c r="F275" s="248" t="s">
        <v>241</v>
      </c>
      <c r="G275" s="246"/>
      <c r="H275" s="249">
        <v>2.4590000000000001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185</v>
      </c>
      <c r="AU275" s="255" t="s">
        <v>86</v>
      </c>
      <c r="AV275" s="12" t="s">
        <v>183</v>
      </c>
      <c r="AW275" s="12" t="s">
        <v>40</v>
      </c>
      <c r="AX275" s="12" t="s">
        <v>25</v>
      </c>
      <c r="AY275" s="255" t="s">
        <v>177</v>
      </c>
    </row>
    <row r="276" s="1" customFormat="1" ht="25.5" customHeight="1">
      <c r="B276" s="45"/>
      <c r="C276" s="221" t="s">
        <v>535</v>
      </c>
      <c r="D276" s="221" t="s">
        <v>179</v>
      </c>
      <c r="E276" s="222" t="s">
        <v>536</v>
      </c>
      <c r="F276" s="223" t="s">
        <v>537</v>
      </c>
      <c r="G276" s="224" t="s">
        <v>257</v>
      </c>
      <c r="H276" s="225">
        <v>0.84499999999999997</v>
      </c>
      <c r="I276" s="226"/>
      <c r="J276" s="227">
        <f>ROUND(I276*H276,2)</f>
        <v>0</v>
      </c>
      <c r="K276" s="223" t="s">
        <v>182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0.017090000000000001</v>
      </c>
      <c r="R276" s="230">
        <f>Q276*H276</f>
        <v>0.01444105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86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538</v>
      </c>
    </row>
    <row r="277" s="11" customFormat="1">
      <c r="B277" s="233"/>
      <c r="C277" s="234"/>
      <c r="D277" s="235" t="s">
        <v>185</v>
      </c>
      <c r="E277" s="236" t="s">
        <v>24</v>
      </c>
      <c r="F277" s="237" t="s">
        <v>539</v>
      </c>
      <c r="G277" s="234"/>
      <c r="H277" s="238">
        <v>0.84499999999999997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185</v>
      </c>
      <c r="AU277" s="244" t="s">
        <v>86</v>
      </c>
      <c r="AV277" s="11" t="s">
        <v>86</v>
      </c>
      <c r="AW277" s="11" t="s">
        <v>40</v>
      </c>
      <c r="AX277" s="11" t="s">
        <v>25</v>
      </c>
      <c r="AY277" s="244" t="s">
        <v>177</v>
      </c>
    </row>
    <row r="278" s="1" customFormat="1" ht="16.5" customHeight="1">
      <c r="B278" s="45"/>
      <c r="C278" s="256" t="s">
        <v>540</v>
      </c>
      <c r="D278" s="256" t="s">
        <v>266</v>
      </c>
      <c r="E278" s="257" t="s">
        <v>541</v>
      </c>
      <c r="F278" s="258" t="s">
        <v>542</v>
      </c>
      <c r="G278" s="259" t="s">
        <v>257</v>
      </c>
      <c r="H278" s="260">
        <v>0.055</v>
      </c>
      <c r="I278" s="261"/>
      <c r="J278" s="262">
        <f>ROUND(I278*H278,2)</f>
        <v>0</v>
      </c>
      <c r="K278" s="258" t="s">
        <v>182</v>
      </c>
      <c r="L278" s="263"/>
      <c r="M278" s="264" t="s">
        <v>24</v>
      </c>
      <c r="N278" s="265" t="s">
        <v>48</v>
      </c>
      <c r="O278" s="46"/>
      <c r="P278" s="230">
        <f>O278*H278</f>
        <v>0</v>
      </c>
      <c r="Q278" s="230">
        <v>1</v>
      </c>
      <c r="R278" s="230">
        <f>Q278*H278</f>
        <v>0.055</v>
      </c>
      <c r="S278" s="230">
        <v>0</v>
      </c>
      <c r="T278" s="231">
        <f>S278*H278</f>
        <v>0</v>
      </c>
      <c r="AR278" s="23" t="s">
        <v>216</v>
      </c>
      <c r="AT278" s="23" t="s">
        <v>266</v>
      </c>
      <c r="AU278" s="23" t="s">
        <v>86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543</v>
      </c>
    </row>
    <row r="279" s="11" customFormat="1">
      <c r="B279" s="233"/>
      <c r="C279" s="234"/>
      <c r="D279" s="235" t="s">
        <v>185</v>
      </c>
      <c r="E279" s="236" t="s">
        <v>24</v>
      </c>
      <c r="F279" s="237" t="s">
        <v>544</v>
      </c>
      <c r="G279" s="234"/>
      <c r="H279" s="238">
        <v>0.055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185</v>
      </c>
      <c r="AU279" s="244" t="s">
        <v>86</v>
      </c>
      <c r="AV279" s="11" t="s">
        <v>86</v>
      </c>
      <c r="AW279" s="11" t="s">
        <v>40</v>
      </c>
      <c r="AX279" s="11" t="s">
        <v>25</v>
      </c>
      <c r="AY279" s="244" t="s">
        <v>177</v>
      </c>
    </row>
    <row r="280" s="1" customFormat="1" ht="16.5" customHeight="1">
      <c r="B280" s="45"/>
      <c r="C280" s="256" t="s">
        <v>545</v>
      </c>
      <c r="D280" s="256" t="s">
        <v>266</v>
      </c>
      <c r="E280" s="257" t="s">
        <v>546</v>
      </c>
      <c r="F280" s="258" t="s">
        <v>547</v>
      </c>
      <c r="G280" s="259" t="s">
        <v>257</v>
      </c>
      <c r="H280" s="260">
        <v>0.79000000000000004</v>
      </c>
      <c r="I280" s="261"/>
      <c r="J280" s="262">
        <f>ROUND(I280*H280,2)</f>
        <v>0</v>
      </c>
      <c r="K280" s="258" t="s">
        <v>182</v>
      </c>
      <c r="L280" s="263"/>
      <c r="M280" s="264" t="s">
        <v>24</v>
      </c>
      <c r="N280" s="265" t="s">
        <v>48</v>
      </c>
      <c r="O280" s="46"/>
      <c r="P280" s="230">
        <f>O280*H280</f>
        <v>0</v>
      </c>
      <c r="Q280" s="230">
        <v>1</v>
      </c>
      <c r="R280" s="230">
        <f>Q280*H280</f>
        <v>0.79000000000000004</v>
      </c>
      <c r="S280" s="230">
        <v>0</v>
      </c>
      <c r="T280" s="231">
        <f>S280*H280</f>
        <v>0</v>
      </c>
      <c r="AR280" s="23" t="s">
        <v>216</v>
      </c>
      <c r="AT280" s="23" t="s">
        <v>266</v>
      </c>
      <c r="AU280" s="23" t="s">
        <v>86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548</v>
      </c>
    </row>
    <row r="281" s="11" customFormat="1">
      <c r="B281" s="233"/>
      <c r="C281" s="234"/>
      <c r="D281" s="235" t="s">
        <v>185</v>
      </c>
      <c r="E281" s="236" t="s">
        <v>24</v>
      </c>
      <c r="F281" s="237" t="s">
        <v>549</v>
      </c>
      <c r="G281" s="234"/>
      <c r="H281" s="238">
        <v>0.79000000000000004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185</v>
      </c>
      <c r="AU281" s="244" t="s">
        <v>86</v>
      </c>
      <c r="AV281" s="11" t="s">
        <v>86</v>
      </c>
      <c r="AW281" s="11" t="s">
        <v>40</v>
      </c>
      <c r="AX281" s="11" t="s">
        <v>25</v>
      </c>
      <c r="AY281" s="244" t="s">
        <v>177</v>
      </c>
    </row>
    <row r="282" s="1" customFormat="1" ht="25.5" customHeight="1">
      <c r="B282" s="45"/>
      <c r="C282" s="221" t="s">
        <v>550</v>
      </c>
      <c r="D282" s="221" t="s">
        <v>179</v>
      </c>
      <c r="E282" s="222" t="s">
        <v>551</v>
      </c>
      <c r="F282" s="223" t="s">
        <v>552</v>
      </c>
      <c r="G282" s="224" t="s">
        <v>257</v>
      </c>
      <c r="H282" s="225">
        <v>0.20300000000000001</v>
      </c>
      <c r="I282" s="226"/>
      <c r="J282" s="227">
        <f>ROUND(I282*H282,2)</f>
        <v>0</v>
      </c>
      <c r="K282" s="223" t="s">
        <v>182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0.01221</v>
      </c>
      <c r="R282" s="230">
        <f>Q282*H282</f>
        <v>0.0024786300000000003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86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553</v>
      </c>
    </row>
    <row r="283" s="11" customFormat="1">
      <c r="B283" s="233"/>
      <c r="C283" s="234"/>
      <c r="D283" s="235" t="s">
        <v>185</v>
      </c>
      <c r="E283" s="236" t="s">
        <v>24</v>
      </c>
      <c r="F283" s="237" t="s">
        <v>554</v>
      </c>
      <c r="G283" s="234"/>
      <c r="H283" s="238">
        <v>0.20300000000000001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185</v>
      </c>
      <c r="AU283" s="244" t="s">
        <v>86</v>
      </c>
      <c r="AV283" s="11" t="s">
        <v>86</v>
      </c>
      <c r="AW283" s="11" t="s">
        <v>40</v>
      </c>
      <c r="AX283" s="11" t="s">
        <v>25</v>
      </c>
      <c r="AY283" s="244" t="s">
        <v>177</v>
      </c>
    </row>
    <row r="284" s="1" customFormat="1" ht="25.5" customHeight="1">
      <c r="B284" s="45"/>
      <c r="C284" s="256" t="s">
        <v>555</v>
      </c>
      <c r="D284" s="256" t="s">
        <v>266</v>
      </c>
      <c r="E284" s="257" t="s">
        <v>556</v>
      </c>
      <c r="F284" s="258" t="s">
        <v>557</v>
      </c>
      <c r="G284" s="259" t="s">
        <v>257</v>
      </c>
      <c r="H284" s="260">
        <v>0.20300000000000001</v>
      </c>
      <c r="I284" s="261"/>
      <c r="J284" s="262">
        <f>ROUND(I284*H284,2)</f>
        <v>0</v>
      </c>
      <c r="K284" s="258" t="s">
        <v>182</v>
      </c>
      <c r="L284" s="263"/>
      <c r="M284" s="264" t="s">
        <v>24</v>
      </c>
      <c r="N284" s="265" t="s">
        <v>48</v>
      </c>
      <c r="O284" s="46"/>
      <c r="P284" s="230">
        <f>O284*H284</f>
        <v>0</v>
      </c>
      <c r="Q284" s="230">
        <v>1</v>
      </c>
      <c r="R284" s="230">
        <f>Q284*H284</f>
        <v>0.20300000000000001</v>
      </c>
      <c r="S284" s="230">
        <v>0</v>
      </c>
      <c r="T284" s="231">
        <f>S284*H284</f>
        <v>0</v>
      </c>
      <c r="AR284" s="23" t="s">
        <v>216</v>
      </c>
      <c r="AT284" s="23" t="s">
        <v>266</v>
      </c>
      <c r="AU284" s="23" t="s">
        <v>86</v>
      </c>
      <c r="AY284" s="23" t="s">
        <v>177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3" t="s">
        <v>25</v>
      </c>
      <c r="BK284" s="232">
        <f>ROUND(I284*H284,2)</f>
        <v>0</v>
      </c>
      <c r="BL284" s="23" t="s">
        <v>183</v>
      </c>
      <c r="BM284" s="23" t="s">
        <v>558</v>
      </c>
    </row>
    <row r="285" s="11" customFormat="1">
      <c r="B285" s="233"/>
      <c r="C285" s="234"/>
      <c r="D285" s="235" t="s">
        <v>185</v>
      </c>
      <c r="E285" s="236" t="s">
        <v>24</v>
      </c>
      <c r="F285" s="237" t="s">
        <v>559</v>
      </c>
      <c r="G285" s="234"/>
      <c r="H285" s="238">
        <v>0.20300000000000001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185</v>
      </c>
      <c r="AU285" s="244" t="s">
        <v>86</v>
      </c>
      <c r="AV285" s="11" t="s">
        <v>86</v>
      </c>
      <c r="AW285" s="11" t="s">
        <v>40</v>
      </c>
      <c r="AX285" s="11" t="s">
        <v>25</v>
      </c>
      <c r="AY285" s="244" t="s">
        <v>177</v>
      </c>
    </row>
    <row r="286" s="1" customFormat="1" ht="25.5" customHeight="1">
      <c r="B286" s="45"/>
      <c r="C286" s="221" t="s">
        <v>560</v>
      </c>
      <c r="D286" s="221" t="s">
        <v>179</v>
      </c>
      <c r="E286" s="222" t="s">
        <v>561</v>
      </c>
      <c r="F286" s="223" t="s">
        <v>562</v>
      </c>
      <c r="G286" s="224" t="s">
        <v>198</v>
      </c>
      <c r="H286" s="225">
        <v>28.190000000000001</v>
      </c>
      <c r="I286" s="226"/>
      <c r="J286" s="227">
        <f>ROUND(I286*H286,2)</f>
        <v>0</v>
      </c>
      <c r="K286" s="223" t="s">
        <v>182</v>
      </c>
      <c r="L286" s="71"/>
      <c r="M286" s="228" t="s">
        <v>24</v>
      </c>
      <c r="N286" s="229" t="s">
        <v>48</v>
      </c>
      <c r="O286" s="46"/>
      <c r="P286" s="230">
        <f>O286*H286</f>
        <v>0</v>
      </c>
      <c r="Q286" s="230">
        <v>0.024389999999999998</v>
      </c>
      <c r="R286" s="230">
        <f>Q286*H286</f>
        <v>0.68755409999999995</v>
      </c>
      <c r="S286" s="230">
        <v>0</v>
      </c>
      <c r="T286" s="231">
        <f>S286*H286</f>
        <v>0</v>
      </c>
      <c r="AR286" s="23" t="s">
        <v>183</v>
      </c>
      <c r="AT286" s="23" t="s">
        <v>179</v>
      </c>
      <c r="AU286" s="23" t="s">
        <v>86</v>
      </c>
      <c r="AY286" s="23" t="s">
        <v>177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3" t="s">
        <v>25</v>
      </c>
      <c r="BK286" s="232">
        <f>ROUND(I286*H286,2)</f>
        <v>0</v>
      </c>
      <c r="BL286" s="23" t="s">
        <v>183</v>
      </c>
      <c r="BM286" s="23" t="s">
        <v>563</v>
      </c>
    </row>
    <row r="287" s="11" customFormat="1">
      <c r="B287" s="233"/>
      <c r="C287" s="234"/>
      <c r="D287" s="235" t="s">
        <v>185</v>
      </c>
      <c r="E287" s="236" t="s">
        <v>24</v>
      </c>
      <c r="F287" s="237" t="s">
        <v>564</v>
      </c>
      <c r="G287" s="234"/>
      <c r="H287" s="238">
        <v>28.190000000000001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185</v>
      </c>
      <c r="AU287" s="244" t="s">
        <v>86</v>
      </c>
      <c r="AV287" s="11" t="s">
        <v>86</v>
      </c>
      <c r="AW287" s="11" t="s">
        <v>40</v>
      </c>
      <c r="AX287" s="11" t="s">
        <v>25</v>
      </c>
      <c r="AY287" s="244" t="s">
        <v>177</v>
      </c>
    </row>
    <row r="288" s="1" customFormat="1" ht="16.5" customHeight="1">
      <c r="B288" s="45"/>
      <c r="C288" s="221" t="s">
        <v>565</v>
      </c>
      <c r="D288" s="221" t="s">
        <v>179</v>
      </c>
      <c r="E288" s="222" t="s">
        <v>566</v>
      </c>
      <c r="F288" s="223" t="s">
        <v>567</v>
      </c>
      <c r="G288" s="224" t="s">
        <v>209</v>
      </c>
      <c r="H288" s="225">
        <v>23.637</v>
      </c>
      <c r="I288" s="226"/>
      <c r="J288" s="227">
        <f>ROUND(I288*H288,2)</f>
        <v>0</v>
      </c>
      <c r="K288" s="223" t="s">
        <v>182</v>
      </c>
      <c r="L288" s="71"/>
      <c r="M288" s="228" t="s">
        <v>24</v>
      </c>
      <c r="N288" s="229" t="s">
        <v>48</v>
      </c>
      <c r="O288" s="46"/>
      <c r="P288" s="230">
        <f>O288*H288</f>
        <v>0</v>
      </c>
      <c r="Q288" s="230">
        <v>2.4533999999999998</v>
      </c>
      <c r="R288" s="230">
        <f>Q288*H288</f>
        <v>57.9910158</v>
      </c>
      <c r="S288" s="230">
        <v>0</v>
      </c>
      <c r="T288" s="231">
        <f>S288*H288</f>
        <v>0</v>
      </c>
      <c r="AR288" s="23" t="s">
        <v>183</v>
      </c>
      <c r="AT288" s="23" t="s">
        <v>179</v>
      </c>
      <c r="AU288" s="23" t="s">
        <v>86</v>
      </c>
      <c r="AY288" s="23" t="s">
        <v>177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3" t="s">
        <v>25</v>
      </c>
      <c r="BK288" s="232">
        <f>ROUND(I288*H288,2)</f>
        <v>0</v>
      </c>
      <c r="BL288" s="23" t="s">
        <v>183</v>
      </c>
      <c r="BM288" s="23" t="s">
        <v>568</v>
      </c>
    </row>
    <row r="289" s="11" customFormat="1">
      <c r="B289" s="233"/>
      <c r="C289" s="234"/>
      <c r="D289" s="235" t="s">
        <v>185</v>
      </c>
      <c r="E289" s="236" t="s">
        <v>24</v>
      </c>
      <c r="F289" s="237" t="s">
        <v>569</v>
      </c>
      <c r="G289" s="234"/>
      <c r="H289" s="238">
        <v>7.6050000000000004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185</v>
      </c>
      <c r="AU289" s="244" t="s">
        <v>86</v>
      </c>
      <c r="AV289" s="11" t="s">
        <v>86</v>
      </c>
      <c r="AW289" s="11" t="s">
        <v>40</v>
      </c>
      <c r="AX289" s="11" t="s">
        <v>77</v>
      </c>
      <c r="AY289" s="244" t="s">
        <v>177</v>
      </c>
    </row>
    <row r="290" s="11" customFormat="1">
      <c r="B290" s="233"/>
      <c r="C290" s="234"/>
      <c r="D290" s="235" t="s">
        <v>185</v>
      </c>
      <c r="E290" s="236" t="s">
        <v>24</v>
      </c>
      <c r="F290" s="237" t="s">
        <v>570</v>
      </c>
      <c r="G290" s="234"/>
      <c r="H290" s="238">
        <v>12.494999999999999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185</v>
      </c>
      <c r="AU290" s="244" t="s">
        <v>86</v>
      </c>
      <c r="AV290" s="11" t="s">
        <v>86</v>
      </c>
      <c r="AW290" s="11" t="s">
        <v>40</v>
      </c>
      <c r="AX290" s="11" t="s">
        <v>77</v>
      </c>
      <c r="AY290" s="244" t="s">
        <v>177</v>
      </c>
    </row>
    <row r="291" s="11" customFormat="1">
      <c r="B291" s="233"/>
      <c r="C291" s="234"/>
      <c r="D291" s="235" t="s">
        <v>185</v>
      </c>
      <c r="E291" s="236" t="s">
        <v>24</v>
      </c>
      <c r="F291" s="237" t="s">
        <v>571</v>
      </c>
      <c r="G291" s="234"/>
      <c r="H291" s="238">
        <v>3.5369999999999999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185</v>
      </c>
      <c r="AU291" s="244" t="s">
        <v>86</v>
      </c>
      <c r="AV291" s="11" t="s">
        <v>86</v>
      </c>
      <c r="AW291" s="11" t="s">
        <v>40</v>
      </c>
      <c r="AX291" s="11" t="s">
        <v>77</v>
      </c>
      <c r="AY291" s="244" t="s">
        <v>177</v>
      </c>
    </row>
    <row r="292" s="12" customFormat="1">
      <c r="B292" s="245"/>
      <c r="C292" s="246"/>
      <c r="D292" s="235" t="s">
        <v>185</v>
      </c>
      <c r="E292" s="247" t="s">
        <v>24</v>
      </c>
      <c r="F292" s="248" t="s">
        <v>241</v>
      </c>
      <c r="G292" s="246"/>
      <c r="H292" s="249">
        <v>23.637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185</v>
      </c>
      <c r="AU292" s="255" t="s">
        <v>86</v>
      </c>
      <c r="AV292" s="12" t="s">
        <v>183</v>
      </c>
      <c r="AW292" s="12" t="s">
        <v>40</v>
      </c>
      <c r="AX292" s="12" t="s">
        <v>25</v>
      </c>
      <c r="AY292" s="255" t="s">
        <v>177</v>
      </c>
    </row>
    <row r="293" s="1" customFormat="1" ht="38.25" customHeight="1">
      <c r="B293" s="45"/>
      <c r="C293" s="221" t="s">
        <v>572</v>
      </c>
      <c r="D293" s="221" t="s">
        <v>179</v>
      </c>
      <c r="E293" s="222" t="s">
        <v>573</v>
      </c>
      <c r="F293" s="223" t="s">
        <v>574</v>
      </c>
      <c r="G293" s="224" t="s">
        <v>198</v>
      </c>
      <c r="H293" s="225">
        <v>18.600000000000001</v>
      </c>
      <c r="I293" s="226"/>
      <c r="J293" s="227">
        <f>ROUND(I293*H293,2)</f>
        <v>0</v>
      </c>
      <c r="K293" s="223" t="s">
        <v>182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0.073520000000000002</v>
      </c>
      <c r="R293" s="230">
        <f>Q293*H293</f>
        <v>1.3674720000000002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86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575</v>
      </c>
    </row>
    <row r="294" s="11" customFormat="1">
      <c r="B294" s="233"/>
      <c r="C294" s="234"/>
      <c r="D294" s="235" t="s">
        <v>185</v>
      </c>
      <c r="E294" s="236" t="s">
        <v>24</v>
      </c>
      <c r="F294" s="237" t="s">
        <v>576</v>
      </c>
      <c r="G294" s="234"/>
      <c r="H294" s="238">
        <v>18.600000000000001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185</v>
      </c>
      <c r="AU294" s="244" t="s">
        <v>86</v>
      </c>
      <c r="AV294" s="11" t="s">
        <v>86</v>
      </c>
      <c r="AW294" s="11" t="s">
        <v>40</v>
      </c>
      <c r="AX294" s="11" t="s">
        <v>25</v>
      </c>
      <c r="AY294" s="244" t="s">
        <v>177</v>
      </c>
    </row>
    <row r="295" s="1" customFormat="1" ht="16.5" customHeight="1">
      <c r="B295" s="45"/>
      <c r="C295" s="221" t="s">
        <v>577</v>
      </c>
      <c r="D295" s="221" t="s">
        <v>179</v>
      </c>
      <c r="E295" s="222" t="s">
        <v>578</v>
      </c>
      <c r="F295" s="223" t="s">
        <v>579</v>
      </c>
      <c r="G295" s="224" t="s">
        <v>112</v>
      </c>
      <c r="H295" s="225">
        <v>47.889000000000003</v>
      </c>
      <c r="I295" s="226"/>
      <c r="J295" s="227">
        <f>ROUND(I295*H295,2)</f>
        <v>0</v>
      </c>
      <c r="K295" s="223" t="s">
        <v>182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0.0051900000000000002</v>
      </c>
      <c r="R295" s="230">
        <f>Q295*H295</f>
        <v>0.24854391000000004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86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580</v>
      </c>
    </row>
    <row r="296" s="11" customFormat="1">
      <c r="B296" s="233"/>
      <c r="C296" s="234"/>
      <c r="D296" s="235" t="s">
        <v>185</v>
      </c>
      <c r="E296" s="236" t="s">
        <v>24</v>
      </c>
      <c r="F296" s="237" t="s">
        <v>581</v>
      </c>
      <c r="G296" s="234"/>
      <c r="H296" s="238">
        <v>8.4570000000000007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185</v>
      </c>
      <c r="AU296" s="244" t="s">
        <v>86</v>
      </c>
      <c r="AV296" s="11" t="s">
        <v>86</v>
      </c>
      <c r="AW296" s="11" t="s">
        <v>40</v>
      </c>
      <c r="AX296" s="11" t="s">
        <v>77</v>
      </c>
      <c r="AY296" s="244" t="s">
        <v>177</v>
      </c>
    </row>
    <row r="297" s="11" customFormat="1">
      <c r="B297" s="233"/>
      <c r="C297" s="234"/>
      <c r="D297" s="235" t="s">
        <v>185</v>
      </c>
      <c r="E297" s="236" t="s">
        <v>24</v>
      </c>
      <c r="F297" s="237" t="s">
        <v>582</v>
      </c>
      <c r="G297" s="234"/>
      <c r="H297" s="238">
        <v>13.23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185</v>
      </c>
      <c r="AU297" s="244" t="s">
        <v>86</v>
      </c>
      <c r="AV297" s="11" t="s">
        <v>86</v>
      </c>
      <c r="AW297" s="11" t="s">
        <v>40</v>
      </c>
      <c r="AX297" s="11" t="s">
        <v>77</v>
      </c>
      <c r="AY297" s="244" t="s">
        <v>177</v>
      </c>
    </row>
    <row r="298" s="11" customFormat="1">
      <c r="B298" s="233"/>
      <c r="C298" s="234"/>
      <c r="D298" s="235" t="s">
        <v>185</v>
      </c>
      <c r="E298" s="236" t="s">
        <v>24</v>
      </c>
      <c r="F298" s="237" t="s">
        <v>583</v>
      </c>
      <c r="G298" s="234"/>
      <c r="H298" s="238">
        <v>26.202000000000002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185</v>
      </c>
      <c r="AU298" s="244" t="s">
        <v>86</v>
      </c>
      <c r="AV298" s="11" t="s">
        <v>86</v>
      </c>
      <c r="AW298" s="11" t="s">
        <v>40</v>
      </c>
      <c r="AX298" s="11" t="s">
        <v>77</v>
      </c>
      <c r="AY298" s="244" t="s">
        <v>177</v>
      </c>
    </row>
    <row r="299" s="12" customFormat="1">
      <c r="B299" s="245"/>
      <c r="C299" s="246"/>
      <c r="D299" s="235" t="s">
        <v>185</v>
      </c>
      <c r="E299" s="247" t="s">
        <v>24</v>
      </c>
      <c r="F299" s="248" t="s">
        <v>241</v>
      </c>
      <c r="G299" s="246"/>
      <c r="H299" s="249">
        <v>47.889000000000003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185</v>
      </c>
      <c r="AU299" s="255" t="s">
        <v>86</v>
      </c>
      <c r="AV299" s="12" t="s">
        <v>183</v>
      </c>
      <c r="AW299" s="12" t="s">
        <v>40</v>
      </c>
      <c r="AX299" s="12" t="s">
        <v>25</v>
      </c>
      <c r="AY299" s="255" t="s">
        <v>177</v>
      </c>
    </row>
    <row r="300" s="1" customFormat="1" ht="16.5" customHeight="1">
      <c r="B300" s="45"/>
      <c r="C300" s="221" t="s">
        <v>584</v>
      </c>
      <c r="D300" s="221" t="s">
        <v>179</v>
      </c>
      <c r="E300" s="222" t="s">
        <v>585</v>
      </c>
      <c r="F300" s="223" t="s">
        <v>586</v>
      </c>
      <c r="G300" s="224" t="s">
        <v>112</v>
      </c>
      <c r="H300" s="225">
        <v>47.889000000000003</v>
      </c>
      <c r="I300" s="226"/>
      <c r="J300" s="227">
        <f>ROUND(I300*H300,2)</f>
        <v>0</v>
      </c>
      <c r="K300" s="223" t="s">
        <v>182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86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587</v>
      </c>
    </row>
    <row r="301" s="1" customFormat="1" ht="25.5" customHeight="1">
      <c r="B301" s="45"/>
      <c r="C301" s="221" t="s">
        <v>588</v>
      </c>
      <c r="D301" s="221" t="s">
        <v>179</v>
      </c>
      <c r="E301" s="222" t="s">
        <v>589</v>
      </c>
      <c r="F301" s="223" t="s">
        <v>590</v>
      </c>
      <c r="G301" s="224" t="s">
        <v>257</v>
      </c>
      <c r="H301" s="225">
        <v>2.0209999999999999</v>
      </c>
      <c r="I301" s="226"/>
      <c r="J301" s="227">
        <f>ROUND(I301*H301,2)</f>
        <v>0</v>
      </c>
      <c r="K301" s="223" t="s">
        <v>182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1.0525599999999999</v>
      </c>
      <c r="R301" s="230">
        <f>Q301*H301</f>
        <v>2.1272237599999997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86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591</v>
      </c>
    </row>
    <row r="302" s="11" customFormat="1">
      <c r="B302" s="233"/>
      <c r="C302" s="234"/>
      <c r="D302" s="235" t="s">
        <v>185</v>
      </c>
      <c r="E302" s="236" t="s">
        <v>24</v>
      </c>
      <c r="F302" s="237" t="s">
        <v>592</v>
      </c>
      <c r="G302" s="234"/>
      <c r="H302" s="238">
        <v>2.0209999999999999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185</v>
      </c>
      <c r="AU302" s="244" t="s">
        <v>86</v>
      </c>
      <c r="AV302" s="11" t="s">
        <v>86</v>
      </c>
      <c r="AW302" s="11" t="s">
        <v>40</v>
      </c>
      <c r="AX302" s="11" t="s">
        <v>25</v>
      </c>
      <c r="AY302" s="244" t="s">
        <v>177</v>
      </c>
    </row>
    <row r="303" s="1" customFormat="1" ht="25.5" customHeight="1">
      <c r="B303" s="45"/>
      <c r="C303" s="221" t="s">
        <v>593</v>
      </c>
      <c r="D303" s="221" t="s">
        <v>179</v>
      </c>
      <c r="E303" s="222" t="s">
        <v>594</v>
      </c>
      <c r="F303" s="223" t="s">
        <v>595</v>
      </c>
      <c r="G303" s="224" t="s">
        <v>596</v>
      </c>
      <c r="H303" s="225">
        <v>24</v>
      </c>
      <c r="I303" s="226"/>
      <c r="J303" s="227">
        <f>ROUND(I303*H303,2)</f>
        <v>0</v>
      </c>
      <c r="K303" s="223" t="s">
        <v>182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0.075120000000000006</v>
      </c>
      <c r="R303" s="230">
        <f>Q303*H303</f>
        <v>1.80288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86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597</v>
      </c>
    </row>
    <row r="304" s="11" customFormat="1">
      <c r="B304" s="233"/>
      <c r="C304" s="234"/>
      <c r="D304" s="235" t="s">
        <v>185</v>
      </c>
      <c r="E304" s="236" t="s">
        <v>24</v>
      </c>
      <c r="F304" s="237" t="s">
        <v>598</v>
      </c>
      <c r="G304" s="234"/>
      <c r="H304" s="238">
        <v>24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185</v>
      </c>
      <c r="AU304" s="244" t="s">
        <v>86</v>
      </c>
      <c r="AV304" s="11" t="s">
        <v>86</v>
      </c>
      <c r="AW304" s="11" t="s">
        <v>40</v>
      </c>
      <c r="AX304" s="11" t="s">
        <v>25</v>
      </c>
      <c r="AY304" s="244" t="s">
        <v>177</v>
      </c>
    </row>
    <row r="305" s="10" customFormat="1" ht="29.88" customHeight="1">
      <c r="B305" s="205"/>
      <c r="C305" s="206"/>
      <c r="D305" s="207" t="s">
        <v>76</v>
      </c>
      <c r="E305" s="219" t="s">
        <v>201</v>
      </c>
      <c r="F305" s="219" t="s">
        <v>599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SUM(P306:P325)</f>
        <v>0</v>
      </c>
      <c r="Q305" s="213"/>
      <c r="R305" s="214">
        <f>SUM(R306:R325)</f>
        <v>98.630507000000009</v>
      </c>
      <c r="S305" s="213"/>
      <c r="T305" s="215">
        <f>SUM(T306:T325)</f>
        <v>0</v>
      </c>
      <c r="AR305" s="216" t="s">
        <v>25</v>
      </c>
      <c r="AT305" s="217" t="s">
        <v>76</v>
      </c>
      <c r="AU305" s="217" t="s">
        <v>25</v>
      </c>
      <c r="AY305" s="216" t="s">
        <v>177</v>
      </c>
      <c r="BK305" s="218">
        <f>SUM(BK306:BK325)</f>
        <v>0</v>
      </c>
    </row>
    <row r="306" s="1" customFormat="1" ht="25.5" customHeight="1">
      <c r="B306" s="45"/>
      <c r="C306" s="221" t="s">
        <v>600</v>
      </c>
      <c r="D306" s="221" t="s">
        <v>179</v>
      </c>
      <c r="E306" s="222" t="s">
        <v>601</v>
      </c>
      <c r="F306" s="223" t="s">
        <v>602</v>
      </c>
      <c r="G306" s="224" t="s">
        <v>112</v>
      </c>
      <c r="H306" s="225">
        <v>161.84999999999999</v>
      </c>
      <c r="I306" s="226"/>
      <c r="J306" s="227">
        <f>ROUND(I306*H306,2)</f>
        <v>0</v>
      </c>
      <c r="K306" s="223" t="s">
        <v>182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0.18906999999999999</v>
      </c>
      <c r="R306" s="230">
        <f>Q306*H306</f>
        <v>30.600979499999998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86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603</v>
      </c>
    </row>
    <row r="307" s="11" customFormat="1">
      <c r="B307" s="233"/>
      <c r="C307" s="234"/>
      <c r="D307" s="235" t="s">
        <v>185</v>
      </c>
      <c r="E307" s="236" t="s">
        <v>24</v>
      </c>
      <c r="F307" s="237" t="s">
        <v>604</v>
      </c>
      <c r="G307" s="234"/>
      <c r="H307" s="238">
        <v>9.6500000000000004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185</v>
      </c>
      <c r="AU307" s="244" t="s">
        <v>86</v>
      </c>
      <c r="AV307" s="11" t="s">
        <v>86</v>
      </c>
      <c r="AW307" s="11" t="s">
        <v>40</v>
      </c>
      <c r="AX307" s="11" t="s">
        <v>77</v>
      </c>
      <c r="AY307" s="244" t="s">
        <v>177</v>
      </c>
    </row>
    <row r="308" s="11" customFormat="1">
      <c r="B308" s="233"/>
      <c r="C308" s="234"/>
      <c r="D308" s="235" t="s">
        <v>185</v>
      </c>
      <c r="E308" s="236" t="s">
        <v>24</v>
      </c>
      <c r="F308" s="237" t="s">
        <v>605</v>
      </c>
      <c r="G308" s="234"/>
      <c r="H308" s="238">
        <v>152.19999999999999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185</v>
      </c>
      <c r="AU308" s="244" t="s">
        <v>86</v>
      </c>
      <c r="AV308" s="11" t="s">
        <v>86</v>
      </c>
      <c r="AW308" s="11" t="s">
        <v>40</v>
      </c>
      <c r="AX308" s="11" t="s">
        <v>77</v>
      </c>
      <c r="AY308" s="244" t="s">
        <v>177</v>
      </c>
    </row>
    <row r="309" s="12" customFormat="1">
      <c r="B309" s="245"/>
      <c r="C309" s="246"/>
      <c r="D309" s="235" t="s">
        <v>185</v>
      </c>
      <c r="E309" s="247" t="s">
        <v>24</v>
      </c>
      <c r="F309" s="248" t="s">
        <v>241</v>
      </c>
      <c r="G309" s="246"/>
      <c r="H309" s="249">
        <v>161.84999999999999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185</v>
      </c>
      <c r="AU309" s="255" t="s">
        <v>86</v>
      </c>
      <c r="AV309" s="12" t="s">
        <v>183</v>
      </c>
      <c r="AW309" s="12" t="s">
        <v>40</v>
      </c>
      <c r="AX309" s="12" t="s">
        <v>25</v>
      </c>
      <c r="AY309" s="255" t="s">
        <v>177</v>
      </c>
    </row>
    <row r="310" s="1" customFormat="1" ht="25.5" customHeight="1">
      <c r="B310" s="45"/>
      <c r="C310" s="221" t="s">
        <v>606</v>
      </c>
      <c r="D310" s="221" t="s">
        <v>179</v>
      </c>
      <c r="E310" s="222" t="s">
        <v>607</v>
      </c>
      <c r="F310" s="223" t="s">
        <v>608</v>
      </c>
      <c r="G310" s="224" t="s">
        <v>112</v>
      </c>
      <c r="H310" s="225">
        <v>75.25</v>
      </c>
      <c r="I310" s="226"/>
      <c r="J310" s="227">
        <f>ROUND(I310*H310,2)</f>
        <v>0</v>
      </c>
      <c r="K310" s="223" t="s">
        <v>182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0.27994000000000002</v>
      </c>
      <c r="R310" s="230">
        <f>Q310*H310</f>
        <v>21.065485000000002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86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609</v>
      </c>
    </row>
    <row r="311" s="1" customFormat="1" ht="25.5" customHeight="1">
      <c r="B311" s="45"/>
      <c r="C311" s="221" t="s">
        <v>610</v>
      </c>
      <c r="D311" s="221" t="s">
        <v>179</v>
      </c>
      <c r="E311" s="222" t="s">
        <v>611</v>
      </c>
      <c r="F311" s="223" t="s">
        <v>612</v>
      </c>
      <c r="G311" s="224" t="s">
        <v>112</v>
      </c>
      <c r="H311" s="225">
        <v>75.25</v>
      </c>
      <c r="I311" s="226"/>
      <c r="J311" s="227">
        <f>ROUND(I311*H311,2)</f>
        <v>0</v>
      </c>
      <c r="K311" s="223" t="s">
        <v>182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0.378</v>
      </c>
      <c r="R311" s="230">
        <f>Q311*H311</f>
        <v>28.444500000000001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86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613</v>
      </c>
    </row>
    <row r="312" s="11" customFormat="1">
      <c r="B312" s="233"/>
      <c r="C312" s="234"/>
      <c r="D312" s="235" t="s">
        <v>185</v>
      </c>
      <c r="E312" s="236" t="s">
        <v>24</v>
      </c>
      <c r="F312" s="237" t="s">
        <v>614</v>
      </c>
      <c r="G312" s="234"/>
      <c r="H312" s="238">
        <v>75.25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185</v>
      </c>
      <c r="AU312" s="244" t="s">
        <v>86</v>
      </c>
      <c r="AV312" s="11" t="s">
        <v>86</v>
      </c>
      <c r="AW312" s="11" t="s">
        <v>40</v>
      </c>
      <c r="AX312" s="11" t="s">
        <v>25</v>
      </c>
      <c r="AY312" s="244" t="s">
        <v>177</v>
      </c>
    </row>
    <row r="313" s="1" customFormat="1" ht="38.25" customHeight="1">
      <c r="B313" s="45"/>
      <c r="C313" s="221" t="s">
        <v>615</v>
      </c>
      <c r="D313" s="221" t="s">
        <v>179</v>
      </c>
      <c r="E313" s="222" t="s">
        <v>616</v>
      </c>
      <c r="F313" s="223" t="s">
        <v>617</v>
      </c>
      <c r="G313" s="224" t="s">
        <v>112</v>
      </c>
      <c r="H313" s="225">
        <v>1.7</v>
      </c>
      <c r="I313" s="226"/>
      <c r="J313" s="227">
        <f>ROUND(I313*H313,2)</f>
        <v>0</v>
      </c>
      <c r="K313" s="223" t="s">
        <v>182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86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618</v>
      </c>
    </row>
    <row r="314" s="11" customFormat="1">
      <c r="B314" s="233"/>
      <c r="C314" s="234"/>
      <c r="D314" s="235" t="s">
        <v>185</v>
      </c>
      <c r="E314" s="236" t="s">
        <v>24</v>
      </c>
      <c r="F314" s="237" t="s">
        <v>619</v>
      </c>
      <c r="G314" s="234"/>
      <c r="H314" s="238">
        <v>1.7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185</v>
      </c>
      <c r="AU314" s="244" t="s">
        <v>86</v>
      </c>
      <c r="AV314" s="11" t="s">
        <v>86</v>
      </c>
      <c r="AW314" s="11" t="s">
        <v>40</v>
      </c>
      <c r="AX314" s="11" t="s">
        <v>25</v>
      </c>
      <c r="AY314" s="244" t="s">
        <v>177</v>
      </c>
    </row>
    <row r="315" s="1" customFormat="1" ht="38.25" customHeight="1">
      <c r="B315" s="45"/>
      <c r="C315" s="221" t="s">
        <v>620</v>
      </c>
      <c r="D315" s="221" t="s">
        <v>179</v>
      </c>
      <c r="E315" s="222" t="s">
        <v>621</v>
      </c>
      <c r="F315" s="223" t="s">
        <v>622</v>
      </c>
      <c r="G315" s="224" t="s">
        <v>112</v>
      </c>
      <c r="H315" s="225">
        <v>1.7</v>
      </c>
      <c r="I315" s="226"/>
      <c r="J315" s="227">
        <f>ROUND(I315*H315,2)</f>
        <v>0</v>
      </c>
      <c r="K315" s="223" t="s">
        <v>182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86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623</v>
      </c>
    </row>
    <row r="316" s="1" customFormat="1" ht="51" customHeight="1">
      <c r="B316" s="45"/>
      <c r="C316" s="221" t="s">
        <v>624</v>
      </c>
      <c r="D316" s="221" t="s">
        <v>179</v>
      </c>
      <c r="E316" s="222" t="s">
        <v>625</v>
      </c>
      <c r="F316" s="223" t="s">
        <v>626</v>
      </c>
      <c r="G316" s="224" t="s">
        <v>112</v>
      </c>
      <c r="H316" s="225">
        <v>31.25</v>
      </c>
      <c r="I316" s="226"/>
      <c r="J316" s="227">
        <f>ROUND(I316*H316,2)</f>
        <v>0</v>
      </c>
      <c r="K316" s="223" t="s">
        <v>182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0.084250000000000005</v>
      </c>
      <c r="R316" s="230">
        <f>Q316*H316</f>
        <v>2.6328125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86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627</v>
      </c>
    </row>
    <row r="317" s="11" customFormat="1">
      <c r="B317" s="233"/>
      <c r="C317" s="234"/>
      <c r="D317" s="235" t="s">
        <v>185</v>
      </c>
      <c r="E317" s="236" t="s">
        <v>24</v>
      </c>
      <c r="F317" s="237" t="s">
        <v>628</v>
      </c>
      <c r="G317" s="234"/>
      <c r="H317" s="238">
        <v>31.25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185</v>
      </c>
      <c r="AU317" s="244" t="s">
        <v>86</v>
      </c>
      <c r="AV317" s="11" t="s">
        <v>86</v>
      </c>
      <c r="AW317" s="11" t="s">
        <v>40</v>
      </c>
      <c r="AX317" s="11" t="s">
        <v>25</v>
      </c>
      <c r="AY317" s="244" t="s">
        <v>177</v>
      </c>
    </row>
    <row r="318" s="1" customFormat="1" ht="25.5" customHeight="1">
      <c r="B318" s="45"/>
      <c r="C318" s="256" t="s">
        <v>629</v>
      </c>
      <c r="D318" s="256" t="s">
        <v>266</v>
      </c>
      <c r="E318" s="257" t="s">
        <v>630</v>
      </c>
      <c r="F318" s="258" t="s">
        <v>631</v>
      </c>
      <c r="G318" s="259" t="s">
        <v>112</v>
      </c>
      <c r="H318" s="260">
        <v>34.375</v>
      </c>
      <c r="I318" s="261"/>
      <c r="J318" s="262">
        <f>ROUND(I318*H318,2)</f>
        <v>0</v>
      </c>
      <c r="K318" s="258" t="s">
        <v>182</v>
      </c>
      <c r="L318" s="263"/>
      <c r="M318" s="264" t="s">
        <v>24</v>
      </c>
      <c r="N318" s="265" t="s">
        <v>48</v>
      </c>
      <c r="O318" s="46"/>
      <c r="P318" s="230">
        <f>O318*H318</f>
        <v>0</v>
      </c>
      <c r="Q318" s="230">
        <v>0.14000000000000001</v>
      </c>
      <c r="R318" s="230">
        <f>Q318*H318</f>
        <v>4.8125000000000009</v>
      </c>
      <c r="S318" s="230">
        <v>0</v>
      </c>
      <c r="T318" s="231">
        <f>S318*H318</f>
        <v>0</v>
      </c>
      <c r="AR318" s="23" t="s">
        <v>216</v>
      </c>
      <c r="AT318" s="23" t="s">
        <v>266</v>
      </c>
      <c r="AU318" s="23" t="s">
        <v>86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632</v>
      </c>
    </row>
    <row r="319" s="11" customFormat="1">
      <c r="B319" s="233"/>
      <c r="C319" s="234"/>
      <c r="D319" s="235" t="s">
        <v>185</v>
      </c>
      <c r="E319" s="234"/>
      <c r="F319" s="237" t="s">
        <v>633</v>
      </c>
      <c r="G319" s="234"/>
      <c r="H319" s="238">
        <v>34.375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185</v>
      </c>
      <c r="AU319" s="244" t="s">
        <v>86</v>
      </c>
      <c r="AV319" s="11" t="s">
        <v>86</v>
      </c>
      <c r="AW319" s="11" t="s">
        <v>6</v>
      </c>
      <c r="AX319" s="11" t="s">
        <v>25</v>
      </c>
      <c r="AY319" s="244" t="s">
        <v>177</v>
      </c>
    </row>
    <row r="320" s="1" customFormat="1" ht="51" customHeight="1">
      <c r="B320" s="45"/>
      <c r="C320" s="221" t="s">
        <v>634</v>
      </c>
      <c r="D320" s="221" t="s">
        <v>179</v>
      </c>
      <c r="E320" s="222" t="s">
        <v>635</v>
      </c>
      <c r="F320" s="223" t="s">
        <v>636</v>
      </c>
      <c r="G320" s="224" t="s">
        <v>112</v>
      </c>
      <c r="H320" s="225">
        <v>39</v>
      </c>
      <c r="I320" s="226"/>
      <c r="J320" s="227">
        <f>ROUND(I320*H320,2)</f>
        <v>0</v>
      </c>
      <c r="K320" s="223" t="s">
        <v>182</v>
      </c>
      <c r="L320" s="71"/>
      <c r="M320" s="228" t="s">
        <v>24</v>
      </c>
      <c r="N320" s="229" t="s">
        <v>48</v>
      </c>
      <c r="O320" s="46"/>
      <c r="P320" s="230">
        <f>O320*H320</f>
        <v>0</v>
      </c>
      <c r="Q320" s="230">
        <v>0.085650000000000004</v>
      </c>
      <c r="R320" s="230">
        <f>Q320*H320</f>
        <v>3.3403499999999999</v>
      </c>
      <c r="S320" s="230">
        <v>0</v>
      </c>
      <c r="T320" s="231">
        <f>S320*H320</f>
        <v>0</v>
      </c>
      <c r="AR320" s="23" t="s">
        <v>183</v>
      </c>
      <c r="AT320" s="23" t="s">
        <v>179</v>
      </c>
      <c r="AU320" s="23" t="s">
        <v>86</v>
      </c>
      <c r="AY320" s="23" t="s">
        <v>177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3" t="s">
        <v>25</v>
      </c>
      <c r="BK320" s="232">
        <f>ROUND(I320*H320,2)</f>
        <v>0</v>
      </c>
      <c r="BL320" s="23" t="s">
        <v>183</v>
      </c>
      <c r="BM320" s="23" t="s">
        <v>637</v>
      </c>
    </row>
    <row r="321" s="11" customFormat="1">
      <c r="B321" s="233"/>
      <c r="C321" s="234"/>
      <c r="D321" s="235" t="s">
        <v>185</v>
      </c>
      <c r="E321" s="236" t="s">
        <v>24</v>
      </c>
      <c r="F321" s="237" t="s">
        <v>638</v>
      </c>
      <c r="G321" s="234"/>
      <c r="H321" s="238">
        <v>39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185</v>
      </c>
      <c r="AU321" s="244" t="s">
        <v>86</v>
      </c>
      <c r="AV321" s="11" t="s">
        <v>86</v>
      </c>
      <c r="AW321" s="11" t="s">
        <v>40</v>
      </c>
      <c r="AX321" s="11" t="s">
        <v>25</v>
      </c>
      <c r="AY321" s="244" t="s">
        <v>177</v>
      </c>
    </row>
    <row r="322" s="1" customFormat="1" ht="25.5" customHeight="1">
      <c r="B322" s="45"/>
      <c r="C322" s="256" t="s">
        <v>639</v>
      </c>
      <c r="D322" s="256" t="s">
        <v>266</v>
      </c>
      <c r="E322" s="257" t="s">
        <v>640</v>
      </c>
      <c r="F322" s="258" t="s">
        <v>641</v>
      </c>
      <c r="G322" s="259" t="s">
        <v>112</v>
      </c>
      <c r="H322" s="260">
        <v>42.899999999999999</v>
      </c>
      <c r="I322" s="261"/>
      <c r="J322" s="262">
        <f>ROUND(I322*H322,2)</f>
        <v>0</v>
      </c>
      <c r="K322" s="258" t="s">
        <v>182</v>
      </c>
      <c r="L322" s="263"/>
      <c r="M322" s="264" t="s">
        <v>24</v>
      </c>
      <c r="N322" s="265" t="s">
        <v>48</v>
      </c>
      <c r="O322" s="46"/>
      <c r="P322" s="230">
        <f>O322*H322</f>
        <v>0</v>
      </c>
      <c r="Q322" s="230">
        <v>0.17999999999999999</v>
      </c>
      <c r="R322" s="230">
        <f>Q322*H322</f>
        <v>7.7219999999999995</v>
      </c>
      <c r="S322" s="230">
        <v>0</v>
      </c>
      <c r="T322" s="231">
        <f>S322*H322</f>
        <v>0</v>
      </c>
      <c r="AR322" s="23" t="s">
        <v>216</v>
      </c>
      <c r="AT322" s="23" t="s">
        <v>266</v>
      </c>
      <c r="AU322" s="23" t="s">
        <v>86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642</v>
      </c>
    </row>
    <row r="323" s="11" customFormat="1">
      <c r="B323" s="233"/>
      <c r="C323" s="234"/>
      <c r="D323" s="235" t="s">
        <v>185</v>
      </c>
      <c r="E323" s="234"/>
      <c r="F323" s="237" t="s">
        <v>643</v>
      </c>
      <c r="G323" s="234"/>
      <c r="H323" s="238">
        <v>42.899999999999999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185</v>
      </c>
      <c r="AU323" s="244" t="s">
        <v>86</v>
      </c>
      <c r="AV323" s="11" t="s">
        <v>86</v>
      </c>
      <c r="AW323" s="11" t="s">
        <v>6</v>
      </c>
      <c r="AX323" s="11" t="s">
        <v>25</v>
      </c>
      <c r="AY323" s="244" t="s">
        <v>177</v>
      </c>
    </row>
    <row r="324" s="1" customFormat="1" ht="16.5" customHeight="1">
      <c r="B324" s="45"/>
      <c r="C324" s="221" t="s">
        <v>644</v>
      </c>
      <c r="D324" s="221" t="s">
        <v>179</v>
      </c>
      <c r="E324" s="222" t="s">
        <v>645</v>
      </c>
      <c r="F324" s="223" t="s">
        <v>646</v>
      </c>
      <c r="G324" s="224" t="s">
        <v>198</v>
      </c>
      <c r="H324" s="225">
        <v>3.2999999999999998</v>
      </c>
      <c r="I324" s="226"/>
      <c r="J324" s="227">
        <f>ROUND(I324*H324,2)</f>
        <v>0</v>
      </c>
      <c r="K324" s="223" t="s">
        <v>182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0.0035999999999999999</v>
      </c>
      <c r="R324" s="230">
        <f>Q324*H324</f>
        <v>0.011879999999999998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86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647</v>
      </c>
    </row>
    <row r="325" s="11" customFormat="1">
      <c r="B325" s="233"/>
      <c r="C325" s="234"/>
      <c r="D325" s="235" t="s">
        <v>185</v>
      </c>
      <c r="E325" s="236" t="s">
        <v>24</v>
      </c>
      <c r="F325" s="237" t="s">
        <v>648</v>
      </c>
      <c r="G325" s="234"/>
      <c r="H325" s="238">
        <v>3.2999999999999998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185</v>
      </c>
      <c r="AU325" s="244" t="s">
        <v>86</v>
      </c>
      <c r="AV325" s="11" t="s">
        <v>86</v>
      </c>
      <c r="AW325" s="11" t="s">
        <v>40</v>
      </c>
      <c r="AX325" s="11" t="s">
        <v>25</v>
      </c>
      <c r="AY325" s="244" t="s">
        <v>177</v>
      </c>
    </row>
    <row r="326" s="10" customFormat="1" ht="29.88" customHeight="1">
      <c r="B326" s="205"/>
      <c r="C326" s="206"/>
      <c r="D326" s="207" t="s">
        <v>76</v>
      </c>
      <c r="E326" s="219" t="s">
        <v>206</v>
      </c>
      <c r="F326" s="219" t="s">
        <v>649</v>
      </c>
      <c r="G326" s="206"/>
      <c r="H326" s="206"/>
      <c r="I326" s="209"/>
      <c r="J326" s="220">
        <f>BK326</f>
        <v>0</v>
      </c>
      <c r="K326" s="206"/>
      <c r="L326" s="211"/>
      <c r="M326" s="212"/>
      <c r="N326" s="213"/>
      <c r="O326" s="213"/>
      <c r="P326" s="214">
        <f>SUM(P327:P395)</f>
        <v>0</v>
      </c>
      <c r="Q326" s="213"/>
      <c r="R326" s="214">
        <f>SUM(R327:R395)</f>
        <v>54.774109529999997</v>
      </c>
      <c r="S326" s="213"/>
      <c r="T326" s="215">
        <f>SUM(T327:T395)</f>
        <v>0</v>
      </c>
      <c r="AR326" s="216" t="s">
        <v>25</v>
      </c>
      <c r="AT326" s="217" t="s">
        <v>76</v>
      </c>
      <c r="AU326" s="217" t="s">
        <v>25</v>
      </c>
      <c r="AY326" s="216" t="s">
        <v>177</v>
      </c>
      <c r="BK326" s="218">
        <f>SUM(BK327:BK395)</f>
        <v>0</v>
      </c>
    </row>
    <row r="327" s="1" customFormat="1" ht="25.5" customHeight="1">
      <c r="B327" s="45"/>
      <c r="C327" s="221" t="s">
        <v>650</v>
      </c>
      <c r="D327" s="221" t="s">
        <v>179</v>
      </c>
      <c r="E327" s="222" t="s">
        <v>651</v>
      </c>
      <c r="F327" s="223" t="s">
        <v>652</v>
      </c>
      <c r="G327" s="224" t="s">
        <v>112</v>
      </c>
      <c r="H327" s="225">
        <v>96.640000000000001</v>
      </c>
      <c r="I327" s="226"/>
      <c r="J327" s="227">
        <f>ROUND(I327*H327,2)</f>
        <v>0</v>
      </c>
      <c r="K327" s="223" t="s">
        <v>182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0.0073499999999999998</v>
      </c>
      <c r="R327" s="230">
        <f>Q327*H327</f>
        <v>0.71030399999999994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86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653</v>
      </c>
    </row>
    <row r="328" s="11" customFormat="1">
      <c r="B328" s="233"/>
      <c r="C328" s="234"/>
      <c r="D328" s="235" t="s">
        <v>185</v>
      </c>
      <c r="E328" s="236" t="s">
        <v>24</v>
      </c>
      <c r="F328" s="237" t="s">
        <v>654</v>
      </c>
      <c r="G328" s="234"/>
      <c r="H328" s="238">
        <v>82.870000000000005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185</v>
      </c>
      <c r="AU328" s="244" t="s">
        <v>86</v>
      </c>
      <c r="AV328" s="11" t="s">
        <v>86</v>
      </c>
      <c r="AW328" s="11" t="s">
        <v>40</v>
      </c>
      <c r="AX328" s="11" t="s">
        <v>77</v>
      </c>
      <c r="AY328" s="244" t="s">
        <v>177</v>
      </c>
    </row>
    <row r="329" s="11" customFormat="1">
      <c r="B329" s="233"/>
      <c r="C329" s="234"/>
      <c r="D329" s="235" t="s">
        <v>185</v>
      </c>
      <c r="E329" s="236" t="s">
        <v>24</v>
      </c>
      <c r="F329" s="237" t="s">
        <v>655</v>
      </c>
      <c r="G329" s="234"/>
      <c r="H329" s="238">
        <v>13.77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185</v>
      </c>
      <c r="AU329" s="244" t="s">
        <v>86</v>
      </c>
      <c r="AV329" s="11" t="s">
        <v>86</v>
      </c>
      <c r="AW329" s="11" t="s">
        <v>40</v>
      </c>
      <c r="AX329" s="11" t="s">
        <v>77</v>
      </c>
      <c r="AY329" s="244" t="s">
        <v>177</v>
      </c>
    </row>
    <row r="330" s="12" customFormat="1">
      <c r="B330" s="245"/>
      <c r="C330" s="246"/>
      <c r="D330" s="235" t="s">
        <v>185</v>
      </c>
      <c r="E330" s="247" t="s">
        <v>24</v>
      </c>
      <c r="F330" s="248" t="s">
        <v>241</v>
      </c>
      <c r="G330" s="246"/>
      <c r="H330" s="249">
        <v>96.640000000000001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AT330" s="255" t="s">
        <v>185</v>
      </c>
      <c r="AU330" s="255" t="s">
        <v>86</v>
      </c>
      <c r="AV330" s="12" t="s">
        <v>183</v>
      </c>
      <c r="AW330" s="12" t="s">
        <v>40</v>
      </c>
      <c r="AX330" s="12" t="s">
        <v>25</v>
      </c>
      <c r="AY330" s="255" t="s">
        <v>177</v>
      </c>
    </row>
    <row r="331" s="1" customFormat="1" ht="38.25" customHeight="1">
      <c r="B331" s="45"/>
      <c r="C331" s="221" t="s">
        <v>656</v>
      </c>
      <c r="D331" s="221" t="s">
        <v>179</v>
      </c>
      <c r="E331" s="222" t="s">
        <v>657</v>
      </c>
      <c r="F331" s="223" t="s">
        <v>658</v>
      </c>
      <c r="G331" s="224" t="s">
        <v>112</v>
      </c>
      <c r="H331" s="225">
        <v>96.640000000000001</v>
      </c>
      <c r="I331" s="226"/>
      <c r="J331" s="227">
        <f>ROUND(I331*H331,2)</f>
        <v>0</v>
      </c>
      <c r="K331" s="223" t="s">
        <v>182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0.018380000000000001</v>
      </c>
      <c r="R331" s="230">
        <f>Q331*H331</f>
        <v>1.7762432000000001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86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659</v>
      </c>
    </row>
    <row r="332" s="1" customFormat="1" ht="25.5" customHeight="1">
      <c r="B332" s="45"/>
      <c r="C332" s="221" t="s">
        <v>660</v>
      </c>
      <c r="D332" s="221" t="s">
        <v>179</v>
      </c>
      <c r="E332" s="222" t="s">
        <v>661</v>
      </c>
      <c r="F332" s="223" t="s">
        <v>662</v>
      </c>
      <c r="G332" s="224" t="s">
        <v>112</v>
      </c>
      <c r="H332" s="225">
        <v>192.08699999999999</v>
      </c>
      <c r="I332" s="226"/>
      <c r="J332" s="227">
        <f>ROUND(I332*H332,2)</f>
        <v>0</v>
      </c>
      <c r="K332" s="223" t="s">
        <v>182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0.0073499999999999998</v>
      </c>
      <c r="R332" s="230">
        <f>Q332*H332</f>
        <v>1.4118394499999998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86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663</v>
      </c>
    </row>
    <row r="333" s="11" customFormat="1">
      <c r="B333" s="233"/>
      <c r="C333" s="234"/>
      <c r="D333" s="235" t="s">
        <v>185</v>
      </c>
      <c r="E333" s="236" t="s">
        <v>24</v>
      </c>
      <c r="F333" s="237" t="s">
        <v>664</v>
      </c>
      <c r="G333" s="234"/>
      <c r="H333" s="238">
        <v>9.8279999999999994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185</v>
      </c>
      <c r="AU333" s="244" t="s">
        <v>86</v>
      </c>
      <c r="AV333" s="11" t="s">
        <v>86</v>
      </c>
      <c r="AW333" s="11" t="s">
        <v>40</v>
      </c>
      <c r="AX333" s="11" t="s">
        <v>77</v>
      </c>
      <c r="AY333" s="244" t="s">
        <v>177</v>
      </c>
    </row>
    <row r="334" s="11" customFormat="1">
      <c r="B334" s="233"/>
      <c r="C334" s="234"/>
      <c r="D334" s="235" t="s">
        <v>185</v>
      </c>
      <c r="E334" s="236" t="s">
        <v>24</v>
      </c>
      <c r="F334" s="237" t="s">
        <v>665</v>
      </c>
      <c r="G334" s="234"/>
      <c r="H334" s="238">
        <v>9.2639999999999993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185</v>
      </c>
      <c r="AU334" s="244" t="s">
        <v>86</v>
      </c>
      <c r="AV334" s="11" t="s">
        <v>86</v>
      </c>
      <c r="AW334" s="11" t="s">
        <v>40</v>
      </c>
      <c r="AX334" s="11" t="s">
        <v>77</v>
      </c>
      <c r="AY334" s="244" t="s">
        <v>177</v>
      </c>
    </row>
    <row r="335" s="11" customFormat="1">
      <c r="B335" s="233"/>
      <c r="C335" s="234"/>
      <c r="D335" s="235" t="s">
        <v>185</v>
      </c>
      <c r="E335" s="236" t="s">
        <v>24</v>
      </c>
      <c r="F335" s="237" t="s">
        <v>666</v>
      </c>
      <c r="G335" s="234"/>
      <c r="H335" s="238">
        <v>37.384999999999998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185</v>
      </c>
      <c r="AU335" s="244" t="s">
        <v>86</v>
      </c>
      <c r="AV335" s="11" t="s">
        <v>86</v>
      </c>
      <c r="AW335" s="11" t="s">
        <v>40</v>
      </c>
      <c r="AX335" s="11" t="s">
        <v>77</v>
      </c>
      <c r="AY335" s="244" t="s">
        <v>177</v>
      </c>
    </row>
    <row r="336" s="11" customFormat="1">
      <c r="B336" s="233"/>
      <c r="C336" s="234"/>
      <c r="D336" s="235" t="s">
        <v>185</v>
      </c>
      <c r="E336" s="236" t="s">
        <v>24</v>
      </c>
      <c r="F336" s="237" t="s">
        <v>667</v>
      </c>
      <c r="G336" s="234"/>
      <c r="H336" s="238">
        <v>18.690000000000001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185</v>
      </c>
      <c r="AU336" s="244" t="s">
        <v>86</v>
      </c>
      <c r="AV336" s="11" t="s">
        <v>86</v>
      </c>
      <c r="AW336" s="11" t="s">
        <v>40</v>
      </c>
      <c r="AX336" s="11" t="s">
        <v>77</v>
      </c>
      <c r="AY336" s="244" t="s">
        <v>177</v>
      </c>
    </row>
    <row r="337" s="11" customFormat="1">
      <c r="B337" s="233"/>
      <c r="C337" s="234"/>
      <c r="D337" s="235" t="s">
        <v>185</v>
      </c>
      <c r="E337" s="236" t="s">
        <v>24</v>
      </c>
      <c r="F337" s="237" t="s">
        <v>668</v>
      </c>
      <c r="G337" s="234"/>
      <c r="H337" s="238">
        <v>5.8879999999999999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185</v>
      </c>
      <c r="AU337" s="244" t="s">
        <v>86</v>
      </c>
      <c r="AV337" s="11" t="s">
        <v>86</v>
      </c>
      <c r="AW337" s="11" t="s">
        <v>40</v>
      </c>
      <c r="AX337" s="11" t="s">
        <v>77</v>
      </c>
      <c r="AY337" s="244" t="s">
        <v>177</v>
      </c>
    </row>
    <row r="338" s="11" customFormat="1">
      <c r="B338" s="233"/>
      <c r="C338" s="234"/>
      <c r="D338" s="235" t="s">
        <v>185</v>
      </c>
      <c r="E338" s="236" t="s">
        <v>24</v>
      </c>
      <c r="F338" s="237" t="s">
        <v>669</v>
      </c>
      <c r="G338" s="234"/>
      <c r="H338" s="238">
        <v>111.032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AT338" s="244" t="s">
        <v>185</v>
      </c>
      <c r="AU338" s="244" t="s">
        <v>86</v>
      </c>
      <c r="AV338" s="11" t="s">
        <v>86</v>
      </c>
      <c r="AW338" s="11" t="s">
        <v>40</v>
      </c>
      <c r="AX338" s="11" t="s">
        <v>77</v>
      </c>
      <c r="AY338" s="244" t="s">
        <v>177</v>
      </c>
    </row>
    <row r="339" s="12" customFormat="1">
      <c r="B339" s="245"/>
      <c r="C339" s="246"/>
      <c r="D339" s="235" t="s">
        <v>185</v>
      </c>
      <c r="E339" s="247" t="s">
        <v>24</v>
      </c>
      <c r="F339" s="248" t="s">
        <v>241</v>
      </c>
      <c r="G339" s="246"/>
      <c r="H339" s="249">
        <v>192.08699999999999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185</v>
      </c>
      <c r="AU339" s="255" t="s">
        <v>86</v>
      </c>
      <c r="AV339" s="12" t="s">
        <v>183</v>
      </c>
      <c r="AW339" s="12" t="s">
        <v>40</v>
      </c>
      <c r="AX339" s="12" t="s">
        <v>25</v>
      </c>
      <c r="AY339" s="255" t="s">
        <v>177</v>
      </c>
    </row>
    <row r="340" s="1" customFormat="1" ht="38.25" customHeight="1">
      <c r="B340" s="45"/>
      <c r="C340" s="221" t="s">
        <v>670</v>
      </c>
      <c r="D340" s="221" t="s">
        <v>179</v>
      </c>
      <c r="E340" s="222" t="s">
        <v>671</v>
      </c>
      <c r="F340" s="223" t="s">
        <v>672</v>
      </c>
      <c r="G340" s="224" t="s">
        <v>112</v>
      </c>
      <c r="H340" s="225">
        <v>192.08699999999999</v>
      </c>
      <c r="I340" s="226"/>
      <c r="J340" s="227">
        <f>ROUND(I340*H340,2)</f>
        <v>0</v>
      </c>
      <c r="K340" s="223" t="s">
        <v>182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0.018380000000000001</v>
      </c>
      <c r="R340" s="230">
        <f>Q340*H340</f>
        <v>3.5305590599999999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86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673</v>
      </c>
    </row>
    <row r="341" s="1" customFormat="1" ht="25.5" customHeight="1">
      <c r="B341" s="45"/>
      <c r="C341" s="221" t="s">
        <v>674</v>
      </c>
      <c r="D341" s="221" t="s">
        <v>179</v>
      </c>
      <c r="E341" s="222" t="s">
        <v>675</v>
      </c>
      <c r="F341" s="223" t="s">
        <v>676</v>
      </c>
      <c r="G341" s="224" t="s">
        <v>112</v>
      </c>
      <c r="H341" s="225">
        <v>377.45800000000003</v>
      </c>
      <c r="I341" s="226"/>
      <c r="J341" s="227">
        <f>ROUND(I341*H341,2)</f>
        <v>0</v>
      </c>
      <c r="K341" s="223" t="s">
        <v>182</v>
      </c>
      <c r="L341" s="71"/>
      <c r="M341" s="228" t="s">
        <v>24</v>
      </c>
      <c r="N341" s="229" t="s">
        <v>48</v>
      </c>
      <c r="O341" s="46"/>
      <c r="P341" s="230">
        <f>O341*H341</f>
        <v>0</v>
      </c>
      <c r="Q341" s="230">
        <v>0.015599999999999999</v>
      </c>
      <c r="R341" s="230">
        <f>Q341*H341</f>
        <v>5.8883448000000005</v>
      </c>
      <c r="S341" s="230">
        <v>0</v>
      </c>
      <c r="T341" s="231">
        <f>S341*H341</f>
        <v>0</v>
      </c>
      <c r="AR341" s="23" t="s">
        <v>183</v>
      </c>
      <c r="AT341" s="23" t="s">
        <v>179</v>
      </c>
      <c r="AU341" s="23" t="s">
        <v>86</v>
      </c>
      <c r="AY341" s="23" t="s">
        <v>177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3" t="s">
        <v>25</v>
      </c>
      <c r="BK341" s="232">
        <f>ROUND(I341*H341,2)</f>
        <v>0</v>
      </c>
      <c r="BL341" s="23" t="s">
        <v>183</v>
      </c>
      <c r="BM341" s="23" t="s">
        <v>677</v>
      </c>
    </row>
    <row r="342" s="11" customFormat="1">
      <c r="B342" s="233"/>
      <c r="C342" s="234"/>
      <c r="D342" s="235" t="s">
        <v>185</v>
      </c>
      <c r="E342" s="236" t="s">
        <v>24</v>
      </c>
      <c r="F342" s="237" t="s">
        <v>678</v>
      </c>
      <c r="G342" s="234"/>
      <c r="H342" s="238">
        <v>252.75200000000001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185</v>
      </c>
      <c r="AU342" s="244" t="s">
        <v>86</v>
      </c>
      <c r="AV342" s="11" t="s">
        <v>86</v>
      </c>
      <c r="AW342" s="11" t="s">
        <v>40</v>
      </c>
      <c r="AX342" s="11" t="s">
        <v>77</v>
      </c>
      <c r="AY342" s="244" t="s">
        <v>177</v>
      </c>
    </row>
    <row r="343" s="11" customFormat="1">
      <c r="B343" s="233"/>
      <c r="C343" s="234"/>
      <c r="D343" s="235" t="s">
        <v>185</v>
      </c>
      <c r="E343" s="236" t="s">
        <v>24</v>
      </c>
      <c r="F343" s="237" t="s">
        <v>679</v>
      </c>
      <c r="G343" s="234"/>
      <c r="H343" s="238">
        <v>124.706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185</v>
      </c>
      <c r="AU343" s="244" t="s">
        <v>86</v>
      </c>
      <c r="AV343" s="11" t="s">
        <v>86</v>
      </c>
      <c r="AW343" s="11" t="s">
        <v>40</v>
      </c>
      <c r="AX343" s="11" t="s">
        <v>77</v>
      </c>
      <c r="AY343" s="244" t="s">
        <v>177</v>
      </c>
    </row>
    <row r="344" s="12" customFormat="1">
      <c r="B344" s="245"/>
      <c r="C344" s="246"/>
      <c r="D344" s="235" t="s">
        <v>185</v>
      </c>
      <c r="E344" s="247" t="s">
        <v>24</v>
      </c>
      <c r="F344" s="248" t="s">
        <v>241</v>
      </c>
      <c r="G344" s="246"/>
      <c r="H344" s="249">
        <v>377.45800000000003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185</v>
      </c>
      <c r="AU344" s="255" t="s">
        <v>86</v>
      </c>
      <c r="AV344" s="12" t="s">
        <v>183</v>
      </c>
      <c r="AW344" s="12" t="s">
        <v>40</v>
      </c>
      <c r="AX344" s="12" t="s">
        <v>25</v>
      </c>
      <c r="AY344" s="255" t="s">
        <v>177</v>
      </c>
    </row>
    <row r="345" s="1" customFormat="1" ht="38.25" customHeight="1">
      <c r="B345" s="45"/>
      <c r="C345" s="221" t="s">
        <v>680</v>
      </c>
      <c r="D345" s="221" t="s">
        <v>179</v>
      </c>
      <c r="E345" s="222" t="s">
        <v>681</v>
      </c>
      <c r="F345" s="223" t="s">
        <v>682</v>
      </c>
      <c r="G345" s="224" t="s">
        <v>112</v>
      </c>
      <c r="H345" s="225">
        <v>377.45800000000003</v>
      </c>
      <c r="I345" s="226"/>
      <c r="J345" s="227">
        <f>ROUND(I345*H345,2)</f>
        <v>0</v>
      </c>
      <c r="K345" s="223" t="s">
        <v>182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0.017000000000000001</v>
      </c>
      <c r="R345" s="230">
        <f>Q345*H345</f>
        <v>6.416786000000001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86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683</v>
      </c>
    </row>
    <row r="346" s="1" customFormat="1" ht="25.5" customHeight="1">
      <c r="B346" s="45"/>
      <c r="C346" s="221" t="s">
        <v>684</v>
      </c>
      <c r="D346" s="221" t="s">
        <v>179</v>
      </c>
      <c r="E346" s="222" t="s">
        <v>685</v>
      </c>
      <c r="F346" s="223" t="s">
        <v>686</v>
      </c>
      <c r="G346" s="224" t="s">
        <v>112</v>
      </c>
      <c r="H346" s="225">
        <v>108.169</v>
      </c>
      <c r="I346" s="226"/>
      <c r="J346" s="227">
        <f>ROUND(I346*H346,2)</f>
        <v>0</v>
      </c>
      <c r="K346" s="223" t="s">
        <v>182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0.00024000000000000001</v>
      </c>
      <c r="R346" s="230">
        <f>Q346*H346</f>
        <v>0.025960560000000001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86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687</v>
      </c>
    </row>
    <row r="347" s="11" customFormat="1">
      <c r="B347" s="233"/>
      <c r="C347" s="234"/>
      <c r="D347" s="235" t="s">
        <v>185</v>
      </c>
      <c r="E347" s="236" t="s">
        <v>24</v>
      </c>
      <c r="F347" s="237" t="s">
        <v>688</v>
      </c>
      <c r="G347" s="234"/>
      <c r="H347" s="238">
        <v>108.169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185</v>
      </c>
      <c r="AU347" s="244" t="s">
        <v>86</v>
      </c>
      <c r="AV347" s="11" t="s">
        <v>86</v>
      </c>
      <c r="AW347" s="11" t="s">
        <v>40</v>
      </c>
      <c r="AX347" s="11" t="s">
        <v>25</v>
      </c>
      <c r="AY347" s="244" t="s">
        <v>177</v>
      </c>
    </row>
    <row r="348" s="1" customFormat="1" ht="25.5" customHeight="1">
      <c r="B348" s="45"/>
      <c r="C348" s="221" t="s">
        <v>31</v>
      </c>
      <c r="D348" s="221" t="s">
        <v>179</v>
      </c>
      <c r="E348" s="222" t="s">
        <v>689</v>
      </c>
      <c r="F348" s="223" t="s">
        <v>690</v>
      </c>
      <c r="G348" s="224" t="s">
        <v>198</v>
      </c>
      <c r="H348" s="225">
        <v>193.80000000000001</v>
      </c>
      <c r="I348" s="226"/>
      <c r="J348" s="227">
        <f>ROUND(I348*H348,2)</f>
        <v>0</v>
      </c>
      <c r="K348" s="223" t="s">
        <v>182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86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691</v>
      </c>
    </row>
    <row r="349" s="11" customFormat="1">
      <c r="B349" s="233"/>
      <c r="C349" s="234"/>
      <c r="D349" s="235" t="s">
        <v>185</v>
      </c>
      <c r="E349" s="236" t="s">
        <v>24</v>
      </c>
      <c r="F349" s="237" t="s">
        <v>692</v>
      </c>
      <c r="G349" s="234"/>
      <c r="H349" s="238">
        <v>193.80000000000001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185</v>
      </c>
      <c r="AU349" s="244" t="s">
        <v>86</v>
      </c>
      <c r="AV349" s="11" t="s">
        <v>86</v>
      </c>
      <c r="AW349" s="11" t="s">
        <v>40</v>
      </c>
      <c r="AX349" s="11" t="s">
        <v>25</v>
      </c>
      <c r="AY349" s="244" t="s">
        <v>177</v>
      </c>
    </row>
    <row r="350" s="1" customFormat="1" ht="25.5" customHeight="1">
      <c r="B350" s="45"/>
      <c r="C350" s="221" t="s">
        <v>693</v>
      </c>
      <c r="D350" s="221" t="s">
        <v>179</v>
      </c>
      <c r="E350" s="222" t="s">
        <v>694</v>
      </c>
      <c r="F350" s="223" t="s">
        <v>695</v>
      </c>
      <c r="G350" s="224" t="s">
        <v>112</v>
      </c>
      <c r="H350" s="225">
        <v>35.229999999999997</v>
      </c>
      <c r="I350" s="226"/>
      <c r="J350" s="227">
        <f>ROUND(I350*H350,2)</f>
        <v>0</v>
      </c>
      <c r="K350" s="223" t="s">
        <v>182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0.0073499999999999998</v>
      </c>
      <c r="R350" s="230">
        <f>Q350*H350</f>
        <v>0.25894049999999996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86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696</v>
      </c>
    </row>
    <row r="351" s="11" customFormat="1">
      <c r="B351" s="233"/>
      <c r="C351" s="234"/>
      <c r="D351" s="235" t="s">
        <v>185</v>
      </c>
      <c r="E351" s="236" t="s">
        <v>24</v>
      </c>
      <c r="F351" s="237" t="s">
        <v>697</v>
      </c>
      <c r="G351" s="234"/>
      <c r="H351" s="238">
        <v>35.229999999999997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185</v>
      </c>
      <c r="AU351" s="244" t="s">
        <v>86</v>
      </c>
      <c r="AV351" s="11" t="s">
        <v>86</v>
      </c>
      <c r="AW351" s="11" t="s">
        <v>40</v>
      </c>
      <c r="AX351" s="11" t="s">
        <v>25</v>
      </c>
      <c r="AY351" s="244" t="s">
        <v>177</v>
      </c>
    </row>
    <row r="352" s="1" customFormat="1" ht="25.5" customHeight="1">
      <c r="B352" s="45"/>
      <c r="C352" s="221" t="s">
        <v>698</v>
      </c>
      <c r="D352" s="221" t="s">
        <v>179</v>
      </c>
      <c r="E352" s="222" t="s">
        <v>699</v>
      </c>
      <c r="F352" s="223" t="s">
        <v>700</v>
      </c>
      <c r="G352" s="224" t="s">
        <v>112</v>
      </c>
      <c r="H352" s="225">
        <v>57.119999999999997</v>
      </c>
      <c r="I352" s="226"/>
      <c r="J352" s="227">
        <f>ROUND(I352*H352,2)</f>
        <v>0</v>
      </c>
      <c r="K352" s="223" t="s">
        <v>182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0.0095600000000000008</v>
      </c>
      <c r="R352" s="230">
        <f>Q352*H352</f>
        <v>0.54606719999999997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86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701</v>
      </c>
    </row>
    <row r="353" s="11" customFormat="1">
      <c r="B353" s="233"/>
      <c r="C353" s="234"/>
      <c r="D353" s="235" t="s">
        <v>185</v>
      </c>
      <c r="E353" s="236" t="s">
        <v>24</v>
      </c>
      <c r="F353" s="237" t="s">
        <v>702</v>
      </c>
      <c r="G353" s="234"/>
      <c r="H353" s="238">
        <v>57.119999999999997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185</v>
      </c>
      <c r="AU353" s="244" t="s">
        <v>86</v>
      </c>
      <c r="AV353" s="11" t="s">
        <v>86</v>
      </c>
      <c r="AW353" s="11" t="s">
        <v>40</v>
      </c>
      <c r="AX353" s="11" t="s">
        <v>25</v>
      </c>
      <c r="AY353" s="244" t="s">
        <v>177</v>
      </c>
    </row>
    <row r="354" s="1" customFormat="1" ht="51" customHeight="1">
      <c r="B354" s="45"/>
      <c r="C354" s="256" t="s">
        <v>703</v>
      </c>
      <c r="D354" s="256" t="s">
        <v>266</v>
      </c>
      <c r="E354" s="257" t="s">
        <v>704</v>
      </c>
      <c r="F354" s="258" t="s">
        <v>705</v>
      </c>
      <c r="G354" s="259" t="s">
        <v>112</v>
      </c>
      <c r="H354" s="260">
        <v>58.262</v>
      </c>
      <c r="I354" s="261"/>
      <c r="J354" s="262">
        <f>ROUND(I354*H354,2)</f>
        <v>0</v>
      </c>
      <c r="K354" s="258" t="s">
        <v>182</v>
      </c>
      <c r="L354" s="263"/>
      <c r="M354" s="264" t="s">
        <v>24</v>
      </c>
      <c r="N354" s="265" t="s">
        <v>48</v>
      </c>
      <c r="O354" s="46"/>
      <c r="P354" s="230">
        <f>O354*H354</f>
        <v>0</v>
      </c>
      <c r="Q354" s="230">
        <v>0.017999999999999999</v>
      </c>
      <c r="R354" s="230">
        <f>Q354*H354</f>
        <v>1.048716</v>
      </c>
      <c r="S354" s="230">
        <v>0</v>
      </c>
      <c r="T354" s="231">
        <f>S354*H354</f>
        <v>0</v>
      </c>
      <c r="AR354" s="23" t="s">
        <v>216</v>
      </c>
      <c r="AT354" s="23" t="s">
        <v>266</v>
      </c>
      <c r="AU354" s="23" t="s">
        <v>86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706</v>
      </c>
    </row>
    <row r="355" s="11" customFormat="1">
      <c r="B355" s="233"/>
      <c r="C355" s="234"/>
      <c r="D355" s="235" t="s">
        <v>185</v>
      </c>
      <c r="E355" s="234"/>
      <c r="F355" s="237" t="s">
        <v>707</v>
      </c>
      <c r="G355" s="234"/>
      <c r="H355" s="238">
        <v>58.262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185</v>
      </c>
      <c r="AU355" s="244" t="s">
        <v>86</v>
      </c>
      <c r="AV355" s="11" t="s">
        <v>86</v>
      </c>
      <c r="AW355" s="11" t="s">
        <v>6</v>
      </c>
      <c r="AX355" s="11" t="s">
        <v>25</v>
      </c>
      <c r="AY355" s="244" t="s">
        <v>177</v>
      </c>
    </row>
    <row r="356" s="1" customFormat="1" ht="25.5" customHeight="1">
      <c r="B356" s="45"/>
      <c r="C356" s="221" t="s">
        <v>708</v>
      </c>
      <c r="D356" s="221" t="s">
        <v>179</v>
      </c>
      <c r="E356" s="222" t="s">
        <v>709</v>
      </c>
      <c r="F356" s="223" t="s">
        <v>710</v>
      </c>
      <c r="G356" s="224" t="s">
        <v>112</v>
      </c>
      <c r="H356" s="225">
        <v>117</v>
      </c>
      <c r="I356" s="226"/>
      <c r="J356" s="227">
        <f>ROUND(I356*H356,2)</f>
        <v>0</v>
      </c>
      <c r="K356" s="223" t="s">
        <v>182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0.0073499999999999998</v>
      </c>
      <c r="R356" s="230">
        <f>Q356*H356</f>
        <v>0.85994999999999999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86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711</v>
      </c>
    </row>
    <row r="357" s="11" customFormat="1">
      <c r="B357" s="233"/>
      <c r="C357" s="234"/>
      <c r="D357" s="235" t="s">
        <v>185</v>
      </c>
      <c r="E357" s="236" t="s">
        <v>712</v>
      </c>
      <c r="F357" s="237" t="s">
        <v>713</v>
      </c>
      <c r="G357" s="234"/>
      <c r="H357" s="238">
        <v>117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185</v>
      </c>
      <c r="AU357" s="244" t="s">
        <v>86</v>
      </c>
      <c r="AV357" s="11" t="s">
        <v>86</v>
      </c>
      <c r="AW357" s="11" t="s">
        <v>40</v>
      </c>
      <c r="AX357" s="11" t="s">
        <v>25</v>
      </c>
      <c r="AY357" s="244" t="s">
        <v>177</v>
      </c>
    </row>
    <row r="358" s="1" customFormat="1" ht="16.5" customHeight="1">
      <c r="B358" s="45"/>
      <c r="C358" s="221" t="s">
        <v>714</v>
      </c>
      <c r="D358" s="221" t="s">
        <v>179</v>
      </c>
      <c r="E358" s="222" t="s">
        <v>715</v>
      </c>
      <c r="F358" s="223" t="s">
        <v>716</v>
      </c>
      <c r="G358" s="224" t="s">
        <v>112</v>
      </c>
      <c r="H358" s="225">
        <v>117</v>
      </c>
      <c r="I358" s="226"/>
      <c r="J358" s="227">
        <f>ROUND(I358*H358,2)</f>
        <v>0</v>
      </c>
      <c r="K358" s="223" t="s">
        <v>182</v>
      </c>
      <c r="L358" s="71"/>
      <c r="M358" s="228" t="s">
        <v>24</v>
      </c>
      <c r="N358" s="229" t="s">
        <v>48</v>
      </c>
      <c r="O358" s="46"/>
      <c r="P358" s="230">
        <f>O358*H358</f>
        <v>0</v>
      </c>
      <c r="Q358" s="230">
        <v>0.027300000000000001</v>
      </c>
      <c r="R358" s="230">
        <f>Q358*H358</f>
        <v>3.1941000000000002</v>
      </c>
      <c r="S358" s="230">
        <v>0</v>
      </c>
      <c r="T358" s="231">
        <f>S358*H358</f>
        <v>0</v>
      </c>
      <c r="AR358" s="23" t="s">
        <v>183</v>
      </c>
      <c r="AT358" s="23" t="s">
        <v>179</v>
      </c>
      <c r="AU358" s="23" t="s">
        <v>86</v>
      </c>
      <c r="AY358" s="23" t="s">
        <v>177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3" t="s">
        <v>25</v>
      </c>
      <c r="BK358" s="232">
        <f>ROUND(I358*H358,2)</f>
        <v>0</v>
      </c>
      <c r="BL358" s="23" t="s">
        <v>183</v>
      </c>
      <c r="BM358" s="23" t="s">
        <v>717</v>
      </c>
    </row>
    <row r="359" s="1" customFormat="1" ht="25.5" customHeight="1">
      <c r="B359" s="45"/>
      <c r="C359" s="221" t="s">
        <v>718</v>
      </c>
      <c r="D359" s="221" t="s">
        <v>179</v>
      </c>
      <c r="E359" s="222" t="s">
        <v>719</v>
      </c>
      <c r="F359" s="223" t="s">
        <v>720</v>
      </c>
      <c r="G359" s="224" t="s">
        <v>112</v>
      </c>
      <c r="H359" s="225">
        <v>117</v>
      </c>
      <c r="I359" s="226"/>
      <c r="J359" s="227">
        <f>ROUND(I359*H359,2)</f>
        <v>0</v>
      </c>
      <c r="K359" s="223" t="s">
        <v>182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0.0048900000000000002</v>
      </c>
      <c r="R359" s="230">
        <f>Q359*H359</f>
        <v>0.57213000000000003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86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721</v>
      </c>
    </row>
    <row r="360" s="1" customFormat="1" ht="25.5" customHeight="1">
      <c r="B360" s="45"/>
      <c r="C360" s="221" t="s">
        <v>722</v>
      </c>
      <c r="D360" s="221" t="s">
        <v>179</v>
      </c>
      <c r="E360" s="222" t="s">
        <v>723</v>
      </c>
      <c r="F360" s="223" t="s">
        <v>724</v>
      </c>
      <c r="G360" s="224" t="s">
        <v>198</v>
      </c>
      <c r="H360" s="225">
        <v>161.84999999999999</v>
      </c>
      <c r="I360" s="226"/>
      <c r="J360" s="227">
        <f>ROUND(I360*H360,2)</f>
        <v>0</v>
      </c>
      <c r="K360" s="223" t="s">
        <v>182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86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725</v>
      </c>
    </row>
    <row r="361" s="11" customFormat="1">
      <c r="B361" s="233"/>
      <c r="C361" s="234"/>
      <c r="D361" s="235" t="s">
        <v>185</v>
      </c>
      <c r="E361" s="236" t="s">
        <v>24</v>
      </c>
      <c r="F361" s="237" t="s">
        <v>726</v>
      </c>
      <c r="G361" s="234"/>
      <c r="H361" s="238">
        <v>161.84999999999999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185</v>
      </c>
      <c r="AU361" s="244" t="s">
        <v>86</v>
      </c>
      <c r="AV361" s="11" t="s">
        <v>86</v>
      </c>
      <c r="AW361" s="11" t="s">
        <v>40</v>
      </c>
      <c r="AX361" s="11" t="s">
        <v>25</v>
      </c>
      <c r="AY361" s="244" t="s">
        <v>177</v>
      </c>
    </row>
    <row r="362" s="1" customFormat="1" ht="25.5" customHeight="1">
      <c r="B362" s="45"/>
      <c r="C362" s="256" t="s">
        <v>727</v>
      </c>
      <c r="D362" s="256" t="s">
        <v>266</v>
      </c>
      <c r="E362" s="257" t="s">
        <v>728</v>
      </c>
      <c r="F362" s="258" t="s">
        <v>729</v>
      </c>
      <c r="G362" s="259" t="s">
        <v>198</v>
      </c>
      <c r="H362" s="260">
        <v>169.94300000000001</v>
      </c>
      <c r="I362" s="261"/>
      <c r="J362" s="262">
        <f>ROUND(I362*H362,2)</f>
        <v>0</v>
      </c>
      <c r="K362" s="258" t="s">
        <v>182</v>
      </c>
      <c r="L362" s="263"/>
      <c r="M362" s="264" t="s">
        <v>24</v>
      </c>
      <c r="N362" s="265" t="s">
        <v>48</v>
      </c>
      <c r="O362" s="46"/>
      <c r="P362" s="230">
        <f>O362*H362</f>
        <v>0</v>
      </c>
      <c r="Q362" s="230">
        <v>3.0000000000000001E-05</v>
      </c>
      <c r="R362" s="230">
        <f>Q362*H362</f>
        <v>0.0050982900000000001</v>
      </c>
      <c r="S362" s="230">
        <v>0</v>
      </c>
      <c r="T362" s="231">
        <f>S362*H362</f>
        <v>0</v>
      </c>
      <c r="AR362" s="23" t="s">
        <v>216</v>
      </c>
      <c r="AT362" s="23" t="s">
        <v>266</v>
      </c>
      <c r="AU362" s="23" t="s">
        <v>86</v>
      </c>
      <c r="AY362" s="23" t="s">
        <v>177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3" t="s">
        <v>25</v>
      </c>
      <c r="BK362" s="232">
        <f>ROUND(I362*H362,2)</f>
        <v>0</v>
      </c>
      <c r="BL362" s="23" t="s">
        <v>183</v>
      </c>
      <c r="BM362" s="23" t="s">
        <v>730</v>
      </c>
    </row>
    <row r="363" s="11" customFormat="1">
      <c r="B363" s="233"/>
      <c r="C363" s="234"/>
      <c r="D363" s="235" t="s">
        <v>185</v>
      </c>
      <c r="E363" s="234"/>
      <c r="F363" s="237" t="s">
        <v>731</v>
      </c>
      <c r="G363" s="234"/>
      <c r="H363" s="238">
        <v>169.94300000000001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185</v>
      </c>
      <c r="AU363" s="244" t="s">
        <v>86</v>
      </c>
      <c r="AV363" s="11" t="s">
        <v>86</v>
      </c>
      <c r="AW363" s="11" t="s">
        <v>6</v>
      </c>
      <c r="AX363" s="11" t="s">
        <v>25</v>
      </c>
      <c r="AY363" s="244" t="s">
        <v>177</v>
      </c>
    </row>
    <row r="364" s="1" customFormat="1" ht="25.5" customHeight="1">
      <c r="B364" s="45"/>
      <c r="C364" s="256" t="s">
        <v>732</v>
      </c>
      <c r="D364" s="256" t="s">
        <v>266</v>
      </c>
      <c r="E364" s="257" t="s">
        <v>733</v>
      </c>
      <c r="F364" s="258" t="s">
        <v>734</v>
      </c>
      <c r="G364" s="259" t="s">
        <v>198</v>
      </c>
      <c r="H364" s="260">
        <v>35.700000000000003</v>
      </c>
      <c r="I364" s="261"/>
      <c r="J364" s="262">
        <f>ROUND(I364*H364,2)</f>
        <v>0</v>
      </c>
      <c r="K364" s="258" t="s">
        <v>182</v>
      </c>
      <c r="L364" s="263"/>
      <c r="M364" s="264" t="s">
        <v>24</v>
      </c>
      <c r="N364" s="265" t="s">
        <v>48</v>
      </c>
      <c r="O364" s="46"/>
      <c r="P364" s="230">
        <f>O364*H364</f>
        <v>0</v>
      </c>
      <c r="Q364" s="230">
        <v>0.00029999999999999997</v>
      </c>
      <c r="R364" s="230">
        <f>Q364*H364</f>
        <v>0.010710000000000001</v>
      </c>
      <c r="S364" s="230">
        <v>0</v>
      </c>
      <c r="T364" s="231">
        <f>S364*H364</f>
        <v>0</v>
      </c>
      <c r="AR364" s="23" t="s">
        <v>216</v>
      </c>
      <c r="AT364" s="23" t="s">
        <v>266</v>
      </c>
      <c r="AU364" s="23" t="s">
        <v>86</v>
      </c>
      <c r="AY364" s="23" t="s">
        <v>177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3" t="s">
        <v>25</v>
      </c>
      <c r="BK364" s="232">
        <f>ROUND(I364*H364,2)</f>
        <v>0</v>
      </c>
      <c r="BL364" s="23" t="s">
        <v>183</v>
      </c>
      <c r="BM364" s="23" t="s">
        <v>735</v>
      </c>
    </row>
    <row r="365" s="11" customFormat="1">
      <c r="B365" s="233"/>
      <c r="C365" s="234"/>
      <c r="D365" s="235" t="s">
        <v>185</v>
      </c>
      <c r="E365" s="234"/>
      <c r="F365" s="237" t="s">
        <v>736</v>
      </c>
      <c r="G365" s="234"/>
      <c r="H365" s="238">
        <v>35.700000000000003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185</v>
      </c>
      <c r="AU365" s="244" t="s">
        <v>86</v>
      </c>
      <c r="AV365" s="11" t="s">
        <v>86</v>
      </c>
      <c r="AW365" s="11" t="s">
        <v>6</v>
      </c>
      <c r="AX365" s="11" t="s">
        <v>25</v>
      </c>
      <c r="AY365" s="244" t="s">
        <v>177</v>
      </c>
    </row>
    <row r="366" s="1" customFormat="1" ht="38.25" customHeight="1">
      <c r="B366" s="45"/>
      <c r="C366" s="221" t="s">
        <v>737</v>
      </c>
      <c r="D366" s="221" t="s">
        <v>179</v>
      </c>
      <c r="E366" s="222" t="s">
        <v>738</v>
      </c>
      <c r="F366" s="223" t="s">
        <v>739</v>
      </c>
      <c r="G366" s="224" t="s">
        <v>198</v>
      </c>
      <c r="H366" s="225">
        <v>128.78</v>
      </c>
      <c r="I366" s="226"/>
      <c r="J366" s="227">
        <f>ROUND(I366*H366,2)</f>
        <v>0</v>
      </c>
      <c r="K366" s="223" t="s">
        <v>182</v>
      </c>
      <c r="L366" s="71"/>
      <c r="M366" s="228" t="s">
        <v>24</v>
      </c>
      <c r="N366" s="229" t="s">
        <v>48</v>
      </c>
      <c r="O366" s="46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3" t="s">
        <v>183</v>
      </c>
      <c r="AT366" s="23" t="s">
        <v>179</v>
      </c>
      <c r="AU366" s="23" t="s">
        <v>86</v>
      </c>
      <c r="AY366" s="23" t="s">
        <v>177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3" t="s">
        <v>25</v>
      </c>
      <c r="BK366" s="232">
        <f>ROUND(I366*H366,2)</f>
        <v>0</v>
      </c>
      <c r="BL366" s="23" t="s">
        <v>183</v>
      </c>
      <c r="BM366" s="23" t="s">
        <v>740</v>
      </c>
    </row>
    <row r="367" s="11" customFormat="1">
      <c r="B367" s="233"/>
      <c r="C367" s="234"/>
      <c r="D367" s="235" t="s">
        <v>185</v>
      </c>
      <c r="E367" s="236" t="s">
        <v>24</v>
      </c>
      <c r="F367" s="237" t="s">
        <v>741</v>
      </c>
      <c r="G367" s="234"/>
      <c r="H367" s="238">
        <v>128.78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185</v>
      </c>
      <c r="AU367" s="244" t="s">
        <v>86</v>
      </c>
      <c r="AV367" s="11" t="s">
        <v>86</v>
      </c>
      <c r="AW367" s="11" t="s">
        <v>40</v>
      </c>
      <c r="AX367" s="11" t="s">
        <v>25</v>
      </c>
      <c r="AY367" s="244" t="s">
        <v>177</v>
      </c>
    </row>
    <row r="368" s="1" customFormat="1" ht="25.5" customHeight="1">
      <c r="B368" s="45"/>
      <c r="C368" s="256" t="s">
        <v>742</v>
      </c>
      <c r="D368" s="256" t="s">
        <v>266</v>
      </c>
      <c r="E368" s="257" t="s">
        <v>743</v>
      </c>
      <c r="F368" s="258" t="s">
        <v>744</v>
      </c>
      <c r="G368" s="259" t="s">
        <v>198</v>
      </c>
      <c r="H368" s="260">
        <v>135.21899999999999</v>
      </c>
      <c r="I368" s="261"/>
      <c r="J368" s="262">
        <f>ROUND(I368*H368,2)</f>
        <v>0</v>
      </c>
      <c r="K368" s="258" t="s">
        <v>182</v>
      </c>
      <c r="L368" s="263"/>
      <c r="M368" s="264" t="s">
        <v>24</v>
      </c>
      <c r="N368" s="265" t="s">
        <v>48</v>
      </c>
      <c r="O368" s="46"/>
      <c r="P368" s="230">
        <f>O368*H368</f>
        <v>0</v>
      </c>
      <c r="Q368" s="230">
        <v>3.0000000000000001E-05</v>
      </c>
      <c r="R368" s="230">
        <f>Q368*H368</f>
        <v>0.0040565699999999998</v>
      </c>
      <c r="S368" s="230">
        <v>0</v>
      </c>
      <c r="T368" s="231">
        <f>S368*H368</f>
        <v>0</v>
      </c>
      <c r="AR368" s="23" t="s">
        <v>216</v>
      </c>
      <c r="AT368" s="23" t="s">
        <v>266</v>
      </c>
      <c r="AU368" s="23" t="s">
        <v>86</v>
      </c>
      <c r="AY368" s="23" t="s">
        <v>177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3" t="s">
        <v>25</v>
      </c>
      <c r="BK368" s="232">
        <f>ROUND(I368*H368,2)</f>
        <v>0</v>
      </c>
      <c r="BL368" s="23" t="s">
        <v>183</v>
      </c>
      <c r="BM368" s="23" t="s">
        <v>745</v>
      </c>
    </row>
    <row r="369" s="11" customFormat="1">
      <c r="B369" s="233"/>
      <c r="C369" s="234"/>
      <c r="D369" s="235" t="s">
        <v>185</v>
      </c>
      <c r="E369" s="234"/>
      <c r="F369" s="237" t="s">
        <v>746</v>
      </c>
      <c r="G369" s="234"/>
      <c r="H369" s="238">
        <v>135.21899999999999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185</v>
      </c>
      <c r="AU369" s="244" t="s">
        <v>86</v>
      </c>
      <c r="AV369" s="11" t="s">
        <v>86</v>
      </c>
      <c r="AW369" s="11" t="s">
        <v>6</v>
      </c>
      <c r="AX369" s="11" t="s">
        <v>25</v>
      </c>
      <c r="AY369" s="244" t="s">
        <v>177</v>
      </c>
    </row>
    <row r="370" s="1" customFormat="1" ht="25.5" customHeight="1">
      <c r="B370" s="45"/>
      <c r="C370" s="221" t="s">
        <v>747</v>
      </c>
      <c r="D370" s="221" t="s">
        <v>179</v>
      </c>
      <c r="E370" s="222" t="s">
        <v>748</v>
      </c>
      <c r="F370" s="223" t="s">
        <v>749</v>
      </c>
      <c r="G370" s="224" t="s">
        <v>112</v>
      </c>
      <c r="H370" s="225">
        <v>117</v>
      </c>
      <c r="I370" s="226"/>
      <c r="J370" s="227">
        <f>ROUND(I370*H370,2)</f>
        <v>0</v>
      </c>
      <c r="K370" s="223" t="s">
        <v>182</v>
      </c>
      <c r="L370" s="71"/>
      <c r="M370" s="228" t="s">
        <v>24</v>
      </c>
      <c r="N370" s="229" t="s">
        <v>48</v>
      </c>
      <c r="O370" s="46"/>
      <c r="P370" s="230">
        <f>O370*H370</f>
        <v>0</v>
      </c>
      <c r="Q370" s="230">
        <v>0.023099999999999999</v>
      </c>
      <c r="R370" s="230">
        <f>Q370*H370</f>
        <v>2.7027000000000001</v>
      </c>
      <c r="S370" s="230">
        <v>0</v>
      </c>
      <c r="T370" s="231">
        <f>S370*H370</f>
        <v>0</v>
      </c>
      <c r="AR370" s="23" t="s">
        <v>183</v>
      </c>
      <c r="AT370" s="23" t="s">
        <v>179</v>
      </c>
      <c r="AU370" s="23" t="s">
        <v>86</v>
      </c>
      <c r="AY370" s="23" t="s">
        <v>177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23" t="s">
        <v>25</v>
      </c>
      <c r="BK370" s="232">
        <f>ROUND(I370*H370,2)</f>
        <v>0</v>
      </c>
      <c r="BL370" s="23" t="s">
        <v>183</v>
      </c>
      <c r="BM370" s="23" t="s">
        <v>750</v>
      </c>
    </row>
    <row r="371" s="1" customFormat="1" ht="38.25" customHeight="1">
      <c r="B371" s="45"/>
      <c r="C371" s="221" t="s">
        <v>751</v>
      </c>
      <c r="D371" s="221" t="s">
        <v>179</v>
      </c>
      <c r="E371" s="222" t="s">
        <v>752</v>
      </c>
      <c r="F371" s="223" t="s">
        <v>753</v>
      </c>
      <c r="G371" s="224" t="s">
        <v>112</v>
      </c>
      <c r="H371" s="225">
        <v>234</v>
      </c>
      <c r="I371" s="226"/>
      <c r="J371" s="227">
        <f>ROUND(I371*H371,2)</f>
        <v>0</v>
      </c>
      <c r="K371" s="223" t="s">
        <v>182</v>
      </c>
      <c r="L371" s="71"/>
      <c r="M371" s="228" t="s">
        <v>24</v>
      </c>
      <c r="N371" s="229" t="s">
        <v>48</v>
      </c>
      <c r="O371" s="46"/>
      <c r="P371" s="230">
        <f>O371*H371</f>
        <v>0</v>
      </c>
      <c r="Q371" s="230">
        <v>0.0052500000000000003</v>
      </c>
      <c r="R371" s="230">
        <f>Q371*H371</f>
        <v>1.2285000000000002</v>
      </c>
      <c r="S371" s="230">
        <v>0</v>
      </c>
      <c r="T371" s="231">
        <f>S371*H371</f>
        <v>0</v>
      </c>
      <c r="AR371" s="23" t="s">
        <v>183</v>
      </c>
      <c r="AT371" s="23" t="s">
        <v>179</v>
      </c>
      <c r="AU371" s="23" t="s">
        <v>86</v>
      </c>
      <c r="AY371" s="23" t="s">
        <v>177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3" t="s">
        <v>25</v>
      </c>
      <c r="BK371" s="232">
        <f>ROUND(I371*H371,2)</f>
        <v>0</v>
      </c>
      <c r="BL371" s="23" t="s">
        <v>183</v>
      </c>
      <c r="BM371" s="23" t="s">
        <v>754</v>
      </c>
    </row>
    <row r="372" s="11" customFormat="1">
      <c r="B372" s="233"/>
      <c r="C372" s="234"/>
      <c r="D372" s="235" t="s">
        <v>185</v>
      </c>
      <c r="E372" s="236" t="s">
        <v>24</v>
      </c>
      <c r="F372" s="237" t="s">
        <v>755</v>
      </c>
      <c r="G372" s="234"/>
      <c r="H372" s="238">
        <v>234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185</v>
      </c>
      <c r="AU372" s="244" t="s">
        <v>86</v>
      </c>
      <c r="AV372" s="11" t="s">
        <v>86</v>
      </c>
      <c r="AW372" s="11" t="s">
        <v>40</v>
      </c>
      <c r="AX372" s="11" t="s">
        <v>25</v>
      </c>
      <c r="AY372" s="244" t="s">
        <v>177</v>
      </c>
    </row>
    <row r="373" s="1" customFormat="1" ht="25.5" customHeight="1">
      <c r="B373" s="45"/>
      <c r="C373" s="221" t="s">
        <v>756</v>
      </c>
      <c r="D373" s="221" t="s">
        <v>179</v>
      </c>
      <c r="E373" s="222" t="s">
        <v>757</v>
      </c>
      <c r="F373" s="223" t="s">
        <v>758</v>
      </c>
      <c r="G373" s="224" t="s">
        <v>112</v>
      </c>
      <c r="H373" s="225">
        <v>117</v>
      </c>
      <c r="I373" s="226"/>
      <c r="J373" s="227">
        <f>ROUND(I373*H373,2)</f>
        <v>0</v>
      </c>
      <c r="K373" s="223" t="s">
        <v>182</v>
      </c>
      <c r="L373" s="71"/>
      <c r="M373" s="228" t="s">
        <v>24</v>
      </c>
      <c r="N373" s="229" t="s">
        <v>48</v>
      </c>
      <c r="O373" s="46"/>
      <c r="P373" s="230">
        <f>O373*H373</f>
        <v>0</v>
      </c>
      <c r="Q373" s="230">
        <v>0.023099999999999999</v>
      </c>
      <c r="R373" s="230">
        <f>Q373*H373</f>
        <v>2.7027000000000001</v>
      </c>
      <c r="S373" s="230">
        <v>0</v>
      </c>
      <c r="T373" s="231">
        <f>S373*H373</f>
        <v>0</v>
      </c>
      <c r="AR373" s="23" t="s">
        <v>183</v>
      </c>
      <c r="AT373" s="23" t="s">
        <v>179</v>
      </c>
      <c r="AU373" s="23" t="s">
        <v>86</v>
      </c>
      <c r="AY373" s="23" t="s">
        <v>177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3" t="s">
        <v>25</v>
      </c>
      <c r="BK373" s="232">
        <f>ROUND(I373*H373,2)</f>
        <v>0</v>
      </c>
      <c r="BL373" s="23" t="s">
        <v>183</v>
      </c>
      <c r="BM373" s="23" t="s">
        <v>759</v>
      </c>
    </row>
    <row r="374" s="1" customFormat="1" ht="25.5" customHeight="1">
      <c r="B374" s="45"/>
      <c r="C374" s="221" t="s">
        <v>760</v>
      </c>
      <c r="D374" s="221" t="s">
        <v>179</v>
      </c>
      <c r="E374" s="222" t="s">
        <v>761</v>
      </c>
      <c r="F374" s="223" t="s">
        <v>762</v>
      </c>
      <c r="G374" s="224" t="s">
        <v>112</v>
      </c>
      <c r="H374" s="225">
        <v>34.978000000000002</v>
      </c>
      <c r="I374" s="226"/>
      <c r="J374" s="227">
        <f>ROUND(I374*H374,2)</f>
        <v>0</v>
      </c>
      <c r="K374" s="223" t="s">
        <v>182</v>
      </c>
      <c r="L374" s="71"/>
      <c r="M374" s="228" t="s">
        <v>24</v>
      </c>
      <c r="N374" s="229" t="s">
        <v>48</v>
      </c>
      <c r="O374" s="46"/>
      <c r="P374" s="230">
        <f>O374*H374</f>
        <v>0</v>
      </c>
      <c r="Q374" s="230">
        <v>0.034500000000000003</v>
      </c>
      <c r="R374" s="230">
        <f>Q374*H374</f>
        <v>1.2067410000000001</v>
      </c>
      <c r="S374" s="230">
        <v>0</v>
      </c>
      <c r="T374" s="231">
        <f>S374*H374</f>
        <v>0</v>
      </c>
      <c r="AR374" s="23" t="s">
        <v>183</v>
      </c>
      <c r="AT374" s="23" t="s">
        <v>179</v>
      </c>
      <c r="AU374" s="23" t="s">
        <v>86</v>
      </c>
      <c r="AY374" s="23" t="s">
        <v>177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3" t="s">
        <v>25</v>
      </c>
      <c r="BK374" s="232">
        <f>ROUND(I374*H374,2)</f>
        <v>0</v>
      </c>
      <c r="BL374" s="23" t="s">
        <v>183</v>
      </c>
      <c r="BM374" s="23" t="s">
        <v>763</v>
      </c>
    </row>
    <row r="375" s="11" customFormat="1">
      <c r="B375" s="233"/>
      <c r="C375" s="234"/>
      <c r="D375" s="235" t="s">
        <v>185</v>
      </c>
      <c r="E375" s="236" t="s">
        <v>24</v>
      </c>
      <c r="F375" s="237" t="s">
        <v>764</v>
      </c>
      <c r="G375" s="234"/>
      <c r="H375" s="238">
        <v>34.978000000000002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185</v>
      </c>
      <c r="AU375" s="244" t="s">
        <v>86</v>
      </c>
      <c r="AV375" s="11" t="s">
        <v>86</v>
      </c>
      <c r="AW375" s="11" t="s">
        <v>40</v>
      </c>
      <c r="AX375" s="11" t="s">
        <v>25</v>
      </c>
      <c r="AY375" s="244" t="s">
        <v>177</v>
      </c>
    </row>
    <row r="376" s="1" customFormat="1" ht="25.5" customHeight="1">
      <c r="B376" s="45"/>
      <c r="C376" s="221" t="s">
        <v>765</v>
      </c>
      <c r="D376" s="221" t="s">
        <v>179</v>
      </c>
      <c r="E376" s="222" t="s">
        <v>766</v>
      </c>
      <c r="F376" s="223" t="s">
        <v>767</v>
      </c>
      <c r="G376" s="224" t="s">
        <v>112</v>
      </c>
      <c r="H376" s="225">
        <v>34.978000000000002</v>
      </c>
      <c r="I376" s="226"/>
      <c r="J376" s="227">
        <f>ROUND(I376*H376,2)</f>
        <v>0</v>
      </c>
      <c r="K376" s="223" t="s">
        <v>182</v>
      </c>
      <c r="L376" s="71"/>
      <c r="M376" s="228" t="s">
        <v>24</v>
      </c>
      <c r="N376" s="229" t="s">
        <v>48</v>
      </c>
      <c r="O376" s="46"/>
      <c r="P376" s="230">
        <f>O376*H376</f>
        <v>0</v>
      </c>
      <c r="Q376" s="230">
        <v>0.016</v>
      </c>
      <c r="R376" s="230">
        <f>Q376*H376</f>
        <v>0.55964800000000003</v>
      </c>
      <c r="S376" s="230">
        <v>0</v>
      </c>
      <c r="T376" s="231">
        <f>S376*H376</f>
        <v>0</v>
      </c>
      <c r="AR376" s="23" t="s">
        <v>183</v>
      </c>
      <c r="AT376" s="23" t="s">
        <v>179</v>
      </c>
      <c r="AU376" s="23" t="s">
        <v>86</v>
      </c>
      <c r="AY376" s="23" t="s">
        <v>177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3" t="s">
        <v>25</v>
      </c>
      <c r="BK376" s="232">
        <f>ROUND(I376*H376,2)</f>
        <v>0</v>
      </c>
      <c r="BL376" s="23" t="s">
        <v>183</v>
      </c>
      <c r="BM376" s="23" t="s">
        <v>768</v>
      </c>
    </row>
    <row r="377" s="1" customFormat="1" ht="25.5" customHeight="1">
      <c r="B377" s="45"/>
      <c r="C377" s="221" t="s">
        <v>769</v>
      </c>
      <c r="D377" s="221" t="s">
        <v>179</v>
      </c>
      <c r="E377" s="222" t="s">
        <v>770</v>
      </c>
      <c r="F377" s="223" t="s">
        <v>771</v>
      </c>
      <c r="G377" s="224" t="s">
        <v>112</v>
      </c>
      <c r="H377" s="225">
        <v>34.978000000000002</v>
      </c>
      <c r="I377" s="226"/>
      <c r="J377" s="227">
        <f>ROUND(I377*H377,2)</f>
        <v>0</v>
      </c>
      <c r="K377" s="223" t="s">
        <v>182</v>
      </c>
      <c r="L377" s="71"/>
      <c r="M377" s="228" t="s">
        <v>24</v>
      </c>
      <c r="N377" s="229" t="s">
        <v>48</v>
      </c>
      <c r="O377" s="46"/>
      <c r="P377" s="230">
        <f>O377*H377</f>
        <v>0</v>
      </c>
      <c r="Q377" s="230">
        <v>0.0155</v>
      </c>
      <c r="R377" s="230">
        <f>Q377*H377</f>
        <v>0.54215900000000006</v>
      </c>
      <c r="S377" s="230">
        <v>0</v>
      </c>
      <c r="T377" s="231">
        <f>S377*H377</f>
        <v>0</v>
      </c>
      <c r="AR377" s="23" t="s">
        <v>183</v>
      </c>
      <c r="AT377" s="23" t="s">
        <v>179</v>
      </c>
      <c r="AU377" s="23" t="s">
        <v>86</v>
      </c>
      <c r="AY377" s="23" t="s">
        <v>177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3" t="s">
        <v>25</v>
      </c>
      <c r="BK377" s="232">
        <f>ROUND(I377*H377,2)</f>
        <v>0</v>
      </c>
      <c r="BL377" s="23" t="s">
        <v>183</v>
      </c>
      <c r="BM377" s="23" t="s">
        <v>772</v>
      </c>
    </row>
    <row r="378" s="1" customFormat="1" ht="25.5" customHeight="1">
      <c r="B378" s="45"/>
      <c r="C378" s="221" t="s">
        <v>773</v>
      </c>
      <c r="D378" s="221" t="s">
        <v>179</v>
      </c>
      <c r="E378" s="222" t="s">
        <v>774</v>
      </c>
      <c r="F378" s="223" t="s">
        <v>775</v>
      </c>
      <c r="G378" s="224" t="s">
        <v>209</v>
      </c>
      <c r="H378" s="225">
        <v>7.282</v>
      </c>
      <c r="I378" s="226"/>
      <c r="J378" s="227">
        <f>ROUND(I378*H378,2)</f>
        <v>0</v>
      </c>
      <c r="K378" s="223" t="s">
        <v>182</v>
      </c>
      <c r="L378" s="71"/>
      <c r="M378" s="228" t="s">
        <v>24</v>
      </c>
      <c r="N378" s="229" t="s">
        <v>48</v>
      </c>
      <c r="O378" s="46"/>
      <c r="P378" s="230">
        <f>O378*H378</f>
        <v>0</v>
      </c>
      <c r="Q378" s="230">
        <v>2.45329</v>
      </c>
      <c r="R378" s="230">
        <f>Q378*H378</f>
        <v>17.864857780000001</v>
      </c>
      <c r="S378" s="230">
        <v>0</v>
      </c>
      <c r="T378" s="231">
        <f>S378*H378</f>
        <v>0</v>
      </c>
      <c r="AR378" s="23" t="s">
        <v>183</v>
      </c>
      <c r="AT378" s="23" t="s">
        <v>179</v>
      </c>
      <c r="AU378" s="23" t="s">
        <v>86</v>
      </c>
      <c r="AY378" s="23" t="s">
        <v>177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3" t="s">
        <v>25</v>
      </c>
      <c r="BK378" s="232">
        <f>ROUND(I378*H378,2)</f>
        <v>0</v>
      </c>
      <c r="BL378" s="23" t="s">
        <v>183</v>
      </c>
      <c r="BM378" s="23" t="s">
        <v>776</v>
      </c>
    </row>
    <row r="379" s="11" customFormat="1">
      <c r="B379" s="233"/>
      <c r="C379" s="234"/>
      <c r="D379" s="235" t="s">
        <v>185</v>
      </c>
      <c r="E379" s="236" t="s">
        <v>24</v>
      </c>
      <c r="F379" s="237" t="s">
        <v>777</v>
      </c>
      <c r="G379" s="234"/>
      <c r="H379" s="238">
        <v>0.48299999999999998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185</v>
      </c>
      <c r="AU379" s="244" t="s">
        <v>86</v>
      </c>
      <c r="AV379" s="11" t="s">
        <v>86</v>
      </c>
      <c r="AW379" s="11" t="s">
        <v>40</v>
      </c>
      <c r="AX379" s="11" t="s">
        <v>77</v>
      </c>
      <c r="AY379" s="244" t="s">
        <v>177</v>
      </c>
    </row>
    <row r="380" s="11" customFormat="1">
      <c r="B380" s="233"/>
      <c r="C380" s="234"/>
      <c r="D380" s="235" t="s">
        <v>185</v>
      </c>
      <c r="E380" s="236" t="s">
        <v>24</v>
      </c>
      <c r="F380" s="237" t="s">
        <v>778</v>
      </c>
      <c r="G380" s="234"/>
      <c r="H380" s="238">
        <v>0.48699999999999999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185</v>
      </c>
      <c r="AU380" s="244" t="s">
        <v>86</v>
      </c>
      <c r="AV380" s="11" t="s">
        <v>86</v>
      </c>
      <c r="AW380" s="11" t="s">
        <v>40</v>
      </c>
      <c r="AX380" s="11" t="s">
        <v>77</v>
      </c>
      <c r="AY380" s="244" t="s">
        <v>177</v>
      </c>
    </row>
    <row r="381" s="11" customFormat="1">
      <c r="B381" s="233"/>
      <c r="C381" s="234"/>
      <c r="D381" s="235" t="s">
        <v>185</v>
      </c>
      <c r="E381" s="236" t="s">
        <v>24</v>
      </c>
      <c r="F381" s="237" t="s">
        <v>779</v>
      </c>
      <c r="G381" s="234"/>
      <c r="H381" s="238">
        <v>6.3120000000000003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185</v>
      </c>
      <c r="AU381" s="244" t="s">
        <v>86</v>
      </c>
      <c r="AV381" s="11" t="s">
        <v>86</v>
      </c>
      <c r="AW381" s="11" t="s">
        <v>40</v>
      </c>
      <c r="AX381" s="11" t="s">
        <v>77</v>
      </c>
      <c r="AY381" s="244" t="s">
        <v>177</v>
      </c>
    </row>
    <row r="382" s="12" customFormat="1">
      <c r="B382" s="245"/>
      <c r="C382" s="246"/>
      <c r="D382" s="235" t="s">
        <v>185</v>
      </c>
      <c r="E382" s="247" t="s">
        <v>24</v>
      </c>
      <c r="F382" s="248" t="s">
        <v>241</v>
      </c>
      <c r="G382" s="246"/>
      <c r="H382" s="249">
        <v>7.282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185</v>
      </c>
      <c r="AU382" s="255" t="s">
        <v>86</v>
      </c>
      <c r="AV382" s="12" t="s">
        <v>183</v>
      </c>
      <c r="AW382" s="12" t="s">
        <v>40</v>
      </c>
      <c r="AX382" s="12" t="s">
        <v>25</v>
      </c>
      <c r="AY382" s="255" t="s">
        <v>177</v>
      </c>
    </row>
    <row r="383" s="1" customFormat="1" ht="25.5" customHeight="1">
      <c r="B383" s="45"/>
      <c r="C383" s="221" t="s">
        <v>780</v>
      </c>
      <c r="D383" s="221" t="s">
        <v>179</v>
      </c>
      <c r="E383" s="222" t="s">
        <v>781</v>
      </c>
      <c r="F383" s="223" t="s">
        <v>782</v>
      </c>
      <c r="G383" s="224" t="s">
        <v>209</v>
      </c>
      <c r="H383" s="225">
        <v>0.66800000000000004</v>
      </c>
      <c r="I383" s="226"/>
      <c r="J383" s="227">
        <f>ROUND(I383*H383,2)</f>
        <v>0</v>
      </c>
      <c r="K383" s="223" t="s">
        <v>182</v>
      </c>
      <c r="L383" s="71"/>
      <c r="M383" s="228" t="s">
        <v>24</v>
      </c>
      <c r="N383" s="229" t="s">
        <v>48</v>
      </c>
      <c r="O383" s="46"/>
      <c r="P383" s="230">
        <f>O383*H383</f>
        <v>0</v>
      </c>
      <c r="Q383" s="230">
        <v>2.45329</v>
      </c>
      <c r="R383" s="230">
        <f>Q383*H383</f>
        <v>1.6387977200000001</v>
      </c>
      <c r="S383" s="230">
        <v>0</v>
      </c>
      <c r="T383" s="231">
        <f>S383*H383</f>
        <v>0</v>
      </c>
      <c r="AR383" s="23" t="s">
        <v>183</v>
      </c>
      <c r="AT383" s="23" t="s">
        <v>179</v>
      </c>
      <c r="AU383" s="23" t="s">
        <v>86</v>
      </c>
      <c r="AY383" s="23" t="s">
        <v>177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3" t="s">
        <v>25</v>
      </c>
      <c r="BK383" s="232">
        <f>ROUND(I383*H383,2)</f>
        <v>0</v>
      </c>
      <c r="BL383" s="23" t="s">
        <v>183</v>
      </c>
      <c r="BM383" s="23" t="s">
        <v>783</v>
      </c>
    </row>
    <row r="384" s="11" customFormat="1">
      <c r="B384" s="233"/>
      <c r="C384" s="234"/>
      <c r="D384" s="235" t="s">
        <v>185</v>
      </c>
      <c r="E384" s="236" t="s">
        <v>24</v>
      </c>
      <c r="F384" s="237" t="s">
        <v>784</v>
      </c>
      <c r="G384" s="234"/>
      <c r="H384" s="238">
        <v>0.31900000000000001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AT384" s="244" t="s">
        <v>185</v>
      </c>
      <c r="AU384" s="244" t="s">
        <v>86</v>
      </c>
      <c r="AV384" s="11" t="s">
        <v>86</v>
      </c>
      <c r="AW384" s="11" t="s">
        <v>40</v>
      </c>
      <c r="AX384" s="11" t="s">
        <v>77</v>
      </c>
      <c r="AY384" s="244" t="s">
        <v>177</v>
      </c>
    </row>
    <row r="385" s="11" customFormat="1">
      <c r="B385" s="233"/>
      <c r="C385" s="234"/>
      <c r="D385" s="235" t="s">
        <v>185</v>
      </c>
      <c r="E385" s="236" t="s">
        <v>24</v>
      </c>
      <c r="F385" s="237" t="s">
        <v>785</v>
      </c>
      <c r="G385" s="234"/>
      <c r="H385" s="238">
        <v>0.34899999999999998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185</v>
      </c>
      <c r="AU385" s="244" t="s">
        <v>86</v>
      </c>
      <c r="AV385" s="11" t="s">
        <v>86</v>
      </c>
      <c r="AW385" s="11" t="s">
        <v>40</v>
      </c>
      <c r="AX385" s="11" t="s">
        <v>77</v>
      </c>
      <c r="AY385" s="244" t="s">
        <v>177</v>
      </c>
    </row>
    <row r="386" s="12" customFormat="1">
      <c r="B386" s="245"/>
      <c r="C386" s="246"/>
      <c r="D386" s="235" t="s">
        <v>185</v>
      </c>
      <c r="E386" s="247" t="s">
        <v>24</v>
      </c>
      <c r="F386" s="248" t="s">
        <v>241</v>
      </c>
      <c r="G386" s="246"/>
      <c r="H386" s="249">
        <v>0.66800000000000004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185</v>
      </c>
      <c r="AU386" s="255" t="s">
        <v>86</v>
      </c>
      <c r="AV386" s="12" t="s">
        <v>183</v>
      </c>
      <c r="AW386" s="12" t="s">
        <v>40</v>
      </c>
      <c r="AX386" s="12" t="s">
        <v>25</v>
      </c>
      <c r="AY386" s="255" t="s">
        <v>177</v>
      </c>
    </row>
    <row r="387" s="1" customFormat="1" ht="25.5" customHeight="1">
      <c r="B387" s="45"/>
      <c r="C387" s="221" t="s">
        <v>786</v>
      </c>
      <c r="D387" s="221" t="s">
        <v>179</v>
      </c>
      <c r="E387" s="222" t="s">
        <v>787</v>
      </c>
      <c r="F387" s="223" t="s">
        <v>788</v>
      </c>
      <c r="G387" s="224" t="s">
        <v>209</v>
      </c>
      <c r="H387" s="225">
        <v>0.48299999999999998</v>
      </c>
      <c r="I387" s="226"/>
      <c r="J387" s="227">
        <f>ROUND(I387*H387,2)</f>
        <v>0</v>
      </c>
      <c r="K387" s="223" t="s">
        <v>182</v>
      </c>
      <c r="L387" s="71"/>
      <c r="M387" s="228" t="s">
        <v>24</v>
      </c>
      <c r="N387" s="229" t="s">
        <v>48</v>
      </c>
      <c r="O387" s="46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AR387" s="23" t="s">
        <v>183</v>
      </c>
      <c r="AT387" s="23" t="s">
        <v>179</v>
      </c>
      <c r="AU387" s="23" t="s">
        <v>86</v>
      </c>
      <c r="AY387" s="23" t="s">
        <v>177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3" t="s">
        <v>25</v>
      </c>
      <c r="BK387" s="232">
        <f>ROUND(I387*H387,2)</f>
        <v>0</v>
      </c>
      <c r="BL387" s="23" t="s">
        <v>183</v>
      </c>
      <c r="BM387" s="23" t="s">
        <v>789</v>
      </c>
    </row>
    <row r="388" s="11" customFormat="1">
      <c r="B388" s="233"/>
      <c r="C388" s="234"/>
      <c r="D388" s="235" t="s">
        <v>185</v>
      </c>
      <c r="E388" s="236" t="s">
        <v>24</v>
      </c>
      <c r="F388" s="237" t="s">
        <v>777</v>
      </c>
      <c r="G388" s="234"/>
      <c r="H388" s="238">
        <v>0.48299999999999998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AT388" s="244" t="s">
        <v>185</v>
      </c>
      <c r="AU388" s="244" t="s">
        <v>86</v>
      </c>
      <c r="AV388" s="11" t="s">
        <v>86</v>
      </c>
      <c r="AW388" s="11" t="s">
        <v>40</v>
      </c>
      <c r="AX388" s="11" t="s">
        <v>25</v>
      </c>
      <c r="AY388" s="244" t="s">
        <v>177</v>
      </c>
    </row>
    <row r="389" s="1" customFormat="1" ht="25.5" customHeight="1">
      <c r="B389" s="45"/>
      <c r="C389" s="221" t="s">
        <v>790</v>
      </c>
      <c r="D389" s="221" t="s">
        <v>179</v>
      </c>
      <c r="E389" s="222" t="s">
        <v>791</v>
      </c>
      <c r="F389" s="223" t="s">
        <v>792</v>
      </c>
      <c r="G389" s="224" t="s">
        <v>209</v>
      </c>
      <c r="H389" s="225">
        <v>3.9729999999999999</v>
      </c>
      <c r="I389" s="226"/>
      <c r="J389" s="227">
        <f>ROUND(I389*H389,2)</f>
        <v>0</v>
      </c>
      <c r="K389" s="223" t="s">
        <v>182</v>
      </c>
      <c r="L389" s="71"/>
      <c r="M389" s="228" t="s">
        <v>24</v>
      </c>
      <c r="N389" s="229" t="s">
        <v>48</v>
      </c>
      <c r="O389" s="46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3" t="s">
        <v>183</v>
      </c>
      <c r="AT389" s="23" t="s">
        <v>179</v>
      </c>
      <c r="AU389" s="23" t="s">
        <v>86</v>
      </c>
      <c r="AY389" s="23" t="s">
        <v>177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3" t="s">
        <v>25</v>
      </c>
      <c r="BK389" s="232">
        <f>ROUND(I389*H389,2)</f>
        <v>0</v>
      </c>
      <c r="BL389" s="23" t="s">
        <v>183</v>
      </c>
      <c r="BM389" s="23" t="s">
        <v>793</v>
      </c>
    </row>
    <row r="390" s="11" customFormat="1">
      <c r="B390" s="233"/>
      <c r="C390" s="234"/>
      <c r="D390" s="235" t="s">
        <v>185</v>
      </c>
      <c r="E390" s="236" t="s">
        <v>24</v>
      </c>
      <c r="F390" s="237" t="s">
        <v>794</v>
      </c>
      <c r="G390" s="234"/>
      <c r="H390" s="238">
        <v>3.9729999999999999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AT390" s="244" t="s">
        <v>185</v>
      </c>
      <c r="AU390" s="244" t="s">
        <v>86</v>
      </c>
      <c r="AV390" s="11" t="s">
        <v>86</v>
      </c>
      <c r="AW390" s="11" t="s">
        <v>40</v>
      </c>
      <c r="AX390" s="11" t="s">
        <v>25</v>
      </c>
      <c r="AY390" s="244" t="s">
        <v>177</v>
      </c>
    </row>
    <row r="391" s="1" customFormat="1" ht="16.5" customHeight="1">
      <c r="B391" s="45"/>
      <c r="C391" s="221" t="s">
        <v>795</v>
      </c>
      <c r="D391" s="221" t="s">
        <v>179</v>
      </c>
      <c r="E391" s="222" t="s">
        <v>796</v>
      </c>
      <c r="F391" s="223" t="s">
        <v>797</v>
      </c>
      <c r="G391" s="224" t="s">
        <v>257</v>
      </c>
      <c r="H391" s="225">
        <v>0.055</v>
      </c>
      <c r="I391" s="226"/>
      <c r="J391" s="227">
        <f>ROUND(I391*H391,2)</f>
        <v>0</v>
      </c>
      <c r="K391" s="223" t="s">
        <v>182</v>
      </c>
      <c r="L391" s="71"/>
      <c r="M391" s="228" t="s">
        <v>24</v>
      </c>
      <c r="N391" s="229" t="s">
        <v>48</v>
      </c>
      <c r="O391" s="46"/>
      <c r="P391" s="230">
        <f>O391*H391</f>
        <v>0</v>
      </c>
      <c r="Q391" s="230">
        <v>1.0530600000000001</v>
      </c>
      <c r="R391" s="230">
        <f>Q391*H391</f>
        <v>0.057918300000000006</v>
      </c>
      <c r="S391" s="230">
        <v>0</v>
      </c>
      <c r="T391" s="231">
        <f>S391*H391</f>
        <v>0</v>
      </c>
      <c r="AR391" s="23" t="s">
        <v>183</v>
      </c>
      <c r="AT391" s="23" t="s">
        <v>179</v>
      </c>
      <c r="AU391" s="23" t="s">
        <v>86</v>
      </c>
      <c r="AY391" s="23" t="s">
        <v>177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3" t="s">
        <v>25</v>
      </c>
      <c r="BK391" s="232">
        <f>ROUND(I391*H391,2)</f>
        <v>0</v>
      </c>
      <c r="BL391" s="23" t="s">
        <v>183</v>
      </c>
      <c r="BM391" s="23" t="s">
        <v>798</v>
      </c>
    </row>
    <row r="392" s="1" customFormat="1" ht="16.5" customHeight="1">
      <c r="B392" s="45"/>
      <c r="C392" s="221" t="s">
        <v>799</v>
      </c>
      <c r="D392" s="221" t="s">
        <v>179</v>
      </c>
      <c r="E392" s="222" t="s">
        <v>800</v>
      </c>
      <c r="F392" s="223" t="s">
        <v>801</v>
      </c>
      <c r="G392" s="224" t="s">
        <v>112</v>
      </c>
      <c r="H392" s="225">
        <v>81.980000000000004</v>
      </c>
      <c r="I392" s="226"/>
      <c r="J392" s="227">
        <f>ROUND(I392*H392,2)</f>
        <v>0</v>
      </c>
      <c r="K392" s="223" t="s">
        <v>182</v>
      </c>
      <c r="L392" s="71"/>
      <c r="M392" s="228" t="s">
        <v>24</v>
      </c>
      <c r="N392" s="229" t="s">
        <v>48</v>
      </c>
      <c r="O392" s="46"/>
      <c r="P392" s="230">
        <f>O392*H392</f>
        <v>0</v>
      </c>
      <c r="Q392" s="230">
        <v>0.00012</v>
      </c>
      <c r="R392" s="230">
        <f>Q392*H392</f>
        <v>0.0098376000000000002</v>
      </c>
      <c r="S392" s="230">
        <v>0</v>
      </c>
      <c r="T392" s="231">
        <f>S392*H392</f>
        <v>0</v>
      </c>
      <c r="AR392" s="23" t="s">
        <v>183</v>
      </c>
      <c r="AT392" s="23" t="s">
        <v>179</v>
      </c>
      <c r="AU392" s="23" t="s">
        <v>86</v>
      </c>
      <c r="AY392" s="23" t="s">
        <v>177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3" t="s">
        <v>25</v>
      </c>
      <c r="BK392" s="232">
        <f>ROUND(I392*H392,2)</f>
        <v>0</v>
      </c>
      <c r="BL392" s="23" t="s">
        <v>183</v>
      </c>
      <c r="BM392" s="23" t="s">
        <v>802</v>
      </c>
    </row>
    <row r="393" s="11" customFormat="1">
      <c r="B393" s="233"/>
      <c r="C393" s="234"/>
      <c r="D393" s="235" t="s">
        <v>185</v>
      </c>
      <c r="E393" s="236" t="s">
        <v>24</v>
      </c>
      <c r="F393" s="237" t="s">
        <v>803</v>
      </c>
      <c r="G393" s="234"/>
      <c r="H393" s="238">
        <v>81.980000000000004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AT393" s="244" t="s">
        <v>185</v>
      </c>
      <c r="AU393" s="244" t="s">
        <v>86</v>
      </c>
      <c r="AV393" s="11" t="s">
        <v>86</v>
      </c>
      <c r="AW393" s="11" t="s">
        <v>40</v>
      </c>
      <c r="AX393" s="11" t="s">
        <v>25</v>
      </c>
      <c r="AY393" s="244" t="s">
        <v>177</v>
      </c>
    </row>
    <row r="394" s="1" customFormat="1" ht="16.5" customHeight="1">
      <c r="B394" s="45"/>
      <c r="C394" s="221" t="s">
        <v>804</v>
      </c>
      <c r="D394" s="221" t="s">
        <v>179</v>
      </c>
      <c r="E394" s="222" t="s">
        <v>805</v>
      </c>
      <c r="F394" s="223" t="s">
        <v>806</v>
      </c>
      <c r="G394" s="224" t="s">
        <v>198</v>
      </c>
      <c r="H394" s="225">
        <v>8.8900000000000006</v>
      </c>
      <c r="I394" s="226"/>
      <c r="J394" s="227">
        <f>ROUND(I394*H394,2)</f>
        <v>0</v>
      </c>
      <c r="K394" s="223" t="s">
        <v>182</v>
      </c>
      <c r="L394" s="71"/>
      <c r="M394" s="228" t="s">
        <v>24</v>
      </c>
      <c r="N394" s="229" t="s">
        <v>48</v>
      </c>
      <c r="O394" s="46"/>
      <c r="P394" s="230">
        <f>O394*H394</f>
        <v>0</v>
      </c>
      <c r="Q394" s="230">
        <v>5.0000000000000002E-05</v>
      </c>
      <c r="R394" s="230">
        <f>Q394*H394</f>
        <v>0.00044450000000000007</v>
      </c>
      <c r="S394" s="230">
        <v>0</v>
      </c>
      <c r="T394" s="231">
        <f>S394*H394</f>
        <v>0</v>
      </c>
      <c r="AR394" s="23" t="s">
        <v>183</v>
      </c>
      <c r="AT394" s="23" t="s">
        <v>179</v>
      </c>
      <c r="AU394" s="23" t="s">
        <v>86</v>
      </c>
      <c r="AY394" s="23" t="s">
        <v>177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23" t="s">
        <v>25</v>
      </c>
      <c r="BK394" s="232">
        <f>ROUND(I394*H394,2)</f>
        <v>0</v>
      </c>
      <c r="BL394" s="23" t="s">
        <v>183</v>
      </c>
      <c r="BM394" s="23" t="s">
        <v>807</v>
      </c>
    </row>
    <row r="395" s="11" customFormat="1">
      <c r="B395" s="233"/>
      <c r="C395" s="234"/>
      <c r="D395" s="235" t="s">
        <v>185</v>
      </c>
      <c r="E395" s="236" t="s">
        <v>24</v>
      </c>
      <c r="F395" s="237" t="s">
        <v>808</v>
      </c>
      <c r="G395" s="234"/>
      <c r="H395" s="238">
        <v>8.8900000000000006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185</v>
      </c>
      <c r="AU395" s="244" t="s">
        <v>86</v>
      </c>
      <c r="AV395" s="11" t="s">
        <v>86</v>
      </c>
      <c r="AW395" s="11" t="s">
        <v>40</v>
      </c>
      <c r="AX395" s="11" t="s">
        <v>25</v>
      </c>
      <c r="AY395" s="244" t="s">
        <v>177</v>
      </c>
    </row>
    <row r="396" s="10" customFormat="1" ht="29.88" customHeight="1">
      <c r="B396" s="205"/>
      <c r="C396" s="206"/>
      <c r="D396" s="207" t="s">
        <v>76</v>
      </c>
      <c r="E396" s="219" t="s">
        <v>216</v>
      </c>
      <c r="F396" s="219" t="s">
        <v>809</v>
      </c>
      <c r="G396" s="206"/>
      <c r="H396" s="206"/>
      <c r="I396" s="209"/>
      <c r="J396" s="220">
        <f>BK396</f>
        <v>0</v>
      </c>
      <c r="K396" s="206"/>
      <c r="L396" s="211"/>
      <c r="M396" s="212"/>
      <c r="N396" s="213"/>
      <c r="O396" s="213"/>
      <c r="P396" s="214">
        <f>SUM(P397:P406)</f>
        <v>0</v>
      </c>
      <c r="Q396" s="213"/>
      <c r="R396" s="214">
        <f>SUM(R397:R406)</f>
        <v>0.56350999999999996</v>
      </c>
      <c r="S396" s="213"/>
      <c r="T396" s="215">
        <f>SUM(T397:T406)</f>
        <v>0</v>
      </c>
      <c r="AR396" s="216" t="s">
        <v>25</v>
      </c>
      <c r="AT396" s="217" t="s">
        <v>76</v>
      </c>
      <c r="AU396" s="217" t="s">
        <v>25</v>
      </c>
      <c r="AY396" s="216" t="s">
        <v>177</v>
      </c>
      <c r="BK396" s="218">
        <f>SUM(BK397:BK406)</f>
        <v>0</v>
      </c>
    </row>
    <row r="397" s="1" customFormat="1" ht="25.5" customHeight="1">
      <c r="B397" s="45"/>
      <c r="C397" s="221" t="s">
        <v>810</v>
      </c>
      <c r="D397" s="221" t="s">
        <v>179</v>
      </c>
      <c r="E397" s="222" t="s">
        <v>811</v>
      </c>
      <c r="F397" s="223" t="s">
        <v>812</v>
      </c>
      <c r="G397" s="224" t="s">
        <v>198</v>
      </c>
      <c r="H397" s="225">
        <v>10</v>
      </c>
      <c r="I397" s="226"/>
      <c r="J397" s="227">
        <f>ROUND(I397*H397,2)</f>
        <v>0</v>
      </c>
      <c r="K397" s="223" t="s">
        <v>182</v>
      </c>
      <c r="L397" s="71"/>
      <c r="M397" s="228" t="s">
        <v>24</v>
      </c>
      <c r="N397" s="229" t="s">
        <v>48</v>
      </c>
      <c r="O397" s="46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AR397" s="23" t="s">
        <v>183</v>
      </c>
      <c r="AT397" s="23" t="s">
        <v>179</v>
      </c>
      <c r="AU397" s="23" t="s">
        <v>86</v>
      </c>
      <c r="AY397" s="23" t="s">
        <v>177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3" t="s">
        <v>25</v>
      </c>
      <c r="BK397" s="232">
        <f>ROUND(I397*H397,2)</f>
        <v>0</v>
      </c>
      <c r="BL397" s="23" t="s">
        <v>183</v>
      </c>
      <c r="BM397" s="23" t="s">
        <v>813</v>
      </c>
    </row>
    <row r="398" s="11" customFormat="1">
      <c r="B398" s="233"/>
      <c r="C398" s="234"/>
      <c r="D398" s="235" t="s">
        <v>185</v>
      </c>
      <c r="E398" s="236" t="s">
        <v>24</v>
      </c>
      <c r="F398" s="237" t="s">
        <v>814</v>
      </c>
      <c r="G398" s="234"/>
      <c r="H398" s="238">
        <v>10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AT398" s="244" t="s">
        <v>185</v>
      </c>
      <c r="AU398" s="244" t="s">
        <v>86</v>
      </c>
      <c r="AV398" s="11" t="s">
        <v>86</v>
      </c>
      <c r="AW398" s="11" t="s">
        <v>40</v>
      </c>
      <c r="AX398" s="11" t="s">
        <v>25</v>
      </c>
      <c r="AY398" s="244" t="s">
        <v>177</v>
      </c>
    </row>
    <row r="399" s="1" customFormat="1" ht="16.5" customHeight="1">
      <c r="B399" s="45"/>
      <c r="C399" s="256" t="s">
        <v>815</v>
      </c>
      <c r="D399" s="256" t="s">
        <v>266</v>
      </c>
      <c r="E399" s="257" t="s">
        <v>816</v>
      </c>
      <c r="F399" s="258" t="s">
        <v>817</v>
      </c>
      <c r="G399" s="259" t="s">
        <v>274</v>
      </c>
      <c r="H399" s="260">
        <v>1</v>
      </c>
      <c r="I399" s="261"/>
      <c r="J399" s="262">
        <f>ROUND(I399*H399,2)</f>
        <v>0</v>
      </c>
      <c r="K399" s="258" t="s">
        <v>182</v>
      </c>
      <c r="L399" s="263"/>
      <c r="M399" s="264" t="s">
        <v>24</v>
      </c>
      <c r="N399" s="265" t="s">
        <v>48</v>
      </c>
      <c r="O399" s="46"/>
      <c r="P399" s="230">
        <f>O399*H399</f>
        <v>0</v>
      </c>
      <c r="Q399" s="230">
        <v>0.01281</v>
      </c>
      <c r="R399" s="230">
        <f>Q399*H399</f>
        <v>0.01281</v>
      </c>
      <c r="S399" s="230">
        <v>0</v>
      </c>
      <c r="T399" s="231">
        <f>S399*H399</f>
        <v>0</v>
      </c>
      <c r="AR399" s="23" t="s">
        <v>216</v>
      </c>
      <c r="AT399" s="23" t="s">
        <v>266</v>
      </c>
      <c r="AU399" s="23" t="s">
        <v>86</v>
      </c>
      <c r="AY399" s="23" t="s">
        <v>177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3" t="s">
        <v>25</v>
      </c>
      <c r="BK399" s="232">
        <f>ROUND(I399*H399,2)</f>
        <v>0</v>
      </c>
      <c r="BL399" s="23" t="s">
        <v>183</v>
      </c>
      <c r="BM399" s="23" t="s">
        <v>818</v>
      </c>
    </row>
    <row r="400" s="1" customFormat="1" ht="16.5" customHeight="1">
      <c r="B400" s="45"/>
      <c r="C400" s="256" t="s">
        <v>819</v>
      </c>
      <c r="D400" s="256" t="s">
        <v>266</v>
      </c>
      <c r="E400" s="257" t="s">
        <v>820</v>
      </c>
      <c r="F400" s="258" t="s">
        <v>821</v>
      </c>
      <c r="G400" s="259" t="s">
        <v>274</v>
      </c>
      <c r="H400" s="260">
        <v>6</v>
      </c>
      <c r="I400" s="261"/>
      <c r="J400" s="262">
        <f>ROUND(I400*H400,2)</f>
        <v>0</v>
      </c>
      <c r="K400" s="258" t="s">
        <v>182</v>
      </c>
      <c r="L400" s="263"/>
      <c r="M400" s="264" t="s">
        <v>24</v>
      </c>
      <c r="N400" s="265" t="s">
        <v>48</v>
      </c>
      <c r="O400" s="46"/>
      <c r="P400" s="230">
        <f>O400*H400</f>
        <v>0</v>
      </c>
      <c r="Q400" s="230">
        <v>0.0081399999999999997</v>
      </c>
      <c r="R400" s="230">
        <f>Q400*H400</f>
        <v>0.048839999999999995</v>
      </c>
      <c r="S400" s="230">
        <v>0</v>
      </c>
      <c r="T400" s="231">
        <f>S400*H400</f>
        <v>0</v>
      </c>
      <c r="AR400" s="23" t="s">
        <v>216</v>
      </c>
      <c r="AT400" s="23" t="s">
        <v>266</v>
      </c>
      <c r="AU400" s="23" t="s">
        <v>86</v>
      </c>
      <c r="AY400" s="23" t="s">
        <v>177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23" t="s">
        <v>25</v>
      </c>
      <c r="BK400" s="232">
        <f>ROUND(I400*H400,2)</f>
        <v>0</v>
      </c>
      <c r="BL400" s="23" t="s">
        <v>183</v>
      </c>
      <c r="BM400" s="23" t="s">
        <v>822</v>
      </c>
    </row>
    <row r="401" s="1" customFormat="1" ht="25.5" customHeight="1">
      <c r="B401" s="45"/>
      <c r="C401" s="221" t="s">
        <v>823</v>
      </c>
      <c r="D401" s="221" t="s">
        <v>179</v>
      </c>
      <c r="E401" s="222" t="s">
        <v>824</v>
      </c>
      <c r="F401" s="223" t="s">
        <v>825</v>
      </c>
      <c r="G401" s="224" t="s">
        <v>198</v>
      </c>
      <c r="H401" s="225">
        <v>10</v>
      </c>
      <c r="I401" s="226"/>
      <c r="J401" s="227">
        <f>ROUND(I401*H401,2)</f>
        <v>0</v>
      </c>
      <c r="K401" s="223" t="s">
        <v>182</v>
      </c>
      <c r="L401" s="71"/>
      <c r="M401" s="228" t="s">
        <v>24</v>
      </c>
      <c r="N401" s="229" t="s">
        <v>48</v>
      </c>
      <c r="O401" s="46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AR401" s="23" t="s">
        <v>183</v>
      </c>
      <c r="AT401" s="23" t="s">
        <v>179</v>
      </c>
      <c r="AU401" s="23" t="s">
        <v>86</v>
      </c>
      <c r="AY401" s="23" t="s">
        <v>177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3" t="s">
        <v>25</v>
      </c>
      <c r="BK401" s="232">
        <f>ROUND(I401*H401,2)</f>
        <v>0</v>
      </c>
      <c r="BL401" s="23" t="s">
        <v>183</v>
      </c>
      <c r="BM401" s="23" t="s">
        <v>826</v>
      </c>
    </row>
    <row r="402" s="11" customFormat="1">
      <c r="B402" s="233"/>
      <c r="C402" s="234"/>
      <c r="D402" s="235" t="s">
        <v>185</v>
      </c>
      <c r="E402" s="236" t="s">
        <v>24</v>
      </c>
      <c r="F402" s="237" t="s">
        <v>827</v>
      </c>
      <c r="G402" s="234"/>
      <c r="H402" s="238">
        <v>10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AT402" s="244" t="s">
        <v>185</v>
      </c>
      <c r="AU402" s="244" t="s">
        <v>86</v>
      </c>
      <c r="AV402" s="11" t="s">
        <v>86</v>
      </c>
      <c r="AW402" s="11" t="s">
        <v>40</v>
      </c>
      <c r="AX402" s="11" t="s">
        <v>25</v>
      </c>
      <c r="AY402" s="244" t="s">
        <v>177</v>
      </c>
    </row>
    <row r="403" s="1" customFormat="1" ht="16.5" customHeight="1">
      <c r="B403" s="45"/>
      <c r="C403" s="256" t="s">
        <v>828</v>
      </c>
      <c r="D403" s="256" t="s">
        <v>266</v>
      </c>
      <c r="E403" s="257" t="s">
        <v>829</v>
      </c>
      <c r="F403" s="258" t="s">
        <v>830</v>
      </c>
      <c r="G403" s="259" t="s">
        <v>274</v>
      </c>
      <c r="H403" s="260">
        <v>6</v>
      </c>
      <c r="I403" s="261"/>
      <c r="J403" s="262">
        <f>ROUND(I403*H403,2)</f>
        <v>0</v>
      </c>
      <c r="K403" s="258" t="s">
        <v>182</v>
      </c>
      <c r="L403" s="263"/>
      <c r="M403" s="264" t="s">
        <v>24</v>
      </c>
      <c r="N403" s="265" t="s">
        <v>48</v>
      </c>
      <c r="O403" s="46"/>
      <c r="P403" s="230">
        <f>O403*H403</f>
        <v>0</v>
      </c>
      <c r="Q403" s="230">
        <v>0.0073000000000000001</v>
      </c>
      <c r="R403" s="230">
        <f>Q403*H403</f>
        <v>0.043799999999999999</v>
      </c>
      <c r="S403" s="230">
        <v>0</v>
      </c>
      <c r="T403" s="231">
        <f>S403*H403</f>
        <v>0</v>
      </c>
      <c r="AR403" s="23" t="s">
        <v>216</v>
      </c>
      <c r="AT403" s="23" t="s">
        <v>266</v>
      </c>
      <c r="AU403" s="23" t="s">
        <v>86</v>
      </c>
      <c r="AY403" s="23" t="s">
        <v>177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3" t="s">
        <v>25</v>
      </c>
      <c r="BK403" s="232">
        <f>ROUND(I403*H403,2)</f>
        <v>0</v>
      </c>
      <c r="BL403" s="23" t="s">
        <v>183</v>
      </c>
      <c r="BM403" s="23" t="s">
        <v>831</v>
      </c>
    </row>
    <row r="404" s="1" customFormat="1" ht="25.5" customHeight="1">
      <c r="B404" s="45"/>
      <c r="C404" s="221" t="s">
        <v>832</v>
      </c>
      <c r="D404" s="221" t="s">
        <v>179</v>
      </c>
      <c r="E404" s="222" t="s">
        <v>833</v>
      </c>
      <c r="F404" s="223" t="s">
        <v>834</v>
      </c>
      <c r="G404" s="224" t="s">
        <v>198</v>
      </c>
      <c r="H404" s="225">
        <v>3</v>
      </c>
      <c r="I404" s="226"/>
      <c r="J404" s="227">
        <f>ROUND(I404*H404,2)</f>
        <v>0</v>
      </c>
      <c r="K404" s="223" t="s">
        <v>182</v>
      </c>
      <c r="L404" s="71"/>
      <c r="M404" s="228" t="s">
        <v>24</v>
      </c>
      <c r="N404" s="229" t="s">
        <v>48</v>
      </c>
      <c r="O404" s="46"/>
      <c r="P404" s="230">
        <f>O404*H404</f>
        <v>0</v>
      </c>
      <c r="Q404" s="230">
        <v>0.01146</v>
      </c>
      <c r="R404" s="230">
        <f>Q404*H404</f>
        <v>0.034380000000000001</v>
      </c>
      <c r="S404" s="230">
        <v>0</v>
      </c>
      <c r="T404" s="231">
        <f>S404*H404</f>
        <v>0</v>
      </c>
      <c r="AR404" s="23" t="s">
        <v>183</v>
      </c>
      <c r="AT404" s="23" t="s">
        <v>179</v>
      </c>
      <c r="AU404" s="23" t="s">
        <v>86</v>
      </c>
      <c r="AY404" s="23" t="s">
        <v>177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3" t="s">
        <v>25</v>
      </c>
      <c r="BK404" s="232">
        <f>ROUND(I404*H404,2)</f>
        <v>0</v>
      </c>
      <c r="BL404" s="23" t="s">
        <v>183</v>
      </c>
      <c r="BM404" s="23" t="s">
        <v>835</v>
      </c>
    </row>
    <row r="405" s="11" customFormat="1">
      <c r="B405" s="233"/>
      <c r="C405" s="234"/>
      <c r="D405" s="235" t="s">
        <v>185</v>
      </c>
      <c r="E405" s="236" t="s">
        <v>24</v>
      </c>
      <c r="F405" s="237" t="s">
        <v>836</v>
      </c>
      <c r="G405" s="234"/>
      <c r="H405" s="238">
        <v>3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185</v>
      </c>
      <c r="AU405" s="244" t="s">
        <v>86</v>
      </c>
      <c r="AV405" s="11" t="s">
        <v>86</v>
      </c>
      <c r="AW405" s="11" t="s">
        <v>40</v>
      </c>
      <c r="AX405" s="11" t="s">
        <v>25</v>
      </c>
      <c r="AY405" s="244" t="s">
        <v>177</v>
      </c>
    </row>
    <row r="406" s="1" customFormat="1" ht="16.5" customHeight="1">
      <c r="B406" s="45"/>
      <c r="C406" s="221" t="s">
        <v>837</v>
      </c>
      <c r="D406" s="221" t="s">
        <v>179</v>
      </c>
      <c r="E406" s="222" t="s">
        <v>838</v>
      </c>
      <c r="F406" s="223" t="s">
        <v>839</v>
      </c>
      <c r="G406" s="224" t="s">
        <v>274</v>
      </c>
      <c r="H406" s="225">
        <v>1</v>
      </c>
      <c r="I406" s="226"/>
      <c r="J406" s="227">
        <f>ROUND(I406*H406,2)</f>
        <v>0</v>
      </c>
      <c r="K406" s="223" t="s">
        <v>182</v>
      </c>
      <c r="L406" s="71"/>
      <c r="M406" s="228" t="s">
        <v>24</v>
      </c>
      <c r="N406" s="229" t="s">
        <v>48</v>
      </c>
      <c r="O406" s="46"/>
      <c r="P406" s="230">
        <f>O406*H406</f>
        <v>0</v>
      </c>
      <c r="Q406" s="230">
        <v>0.42368</v>
      </c>
      <c r="R406" s="230">
        <f>Q406*H406</f>
        <v>0.42368</v>
      </c>
      <c r="S406" s="230">
        <v>0</v>
      </c>
      <c r="T406" s="231">
        <f>S406*H406</f>
        <v>0</v>
      </c>
      <c r="AR406" s="23" t="s">
        <v>183</v>
      </c>
      <c r="AT406" s="23" t="s">
        <v>179</v>
      </c>
      <c r="AU406" s="23" t="s">
        <v>86</v>
      </c>
      <c r="AY406" s="23" t="s">
        <v>177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3" t="s">
        <v>25</v>
      </c>
      <c r="BK406" s="232">
        <f>ROUND(I406*H406,2)</f>
        <v>0</v>
      </c>
      <c r="BL406" s="23" t="s">
        <v>183</v>
      </c>
      <c r="BM406" s="23" t="s">
        <v>840</v>
      </c>
    </row>
    <row r="407" s="10" customFormat="1" ht="29.88" customHeight="1">
      <c r="B407" s="205"/>
      <c r="C407" s="206"/>
      <c r="D407" s="207" t="s">
        <v>76</v>
      </c>
      <c r="E407" s="219" t="s">
        <v>221</v>
      </c>
      <c r="F407" s="219" t="s">
        <v>841</v>
      </c>
      <c r="G407" s="206"/>
      <c r="H407" s="206"/>
      <c r="I407" s="209"/>
      <c r="J407" s="220">
        <f>BK407</f>
        <v>0</v>
      </c>
      <c r="K407" s="206"/>
      <c r="L407" s="211"/>
      <c r="M407" s="212"/>
      <c r="N407" s="213"/>
      <c r="O407" s="213"/>
      <c r="P407" s="214">
        <f>SUM(P408:P520)</f>
        <v>0</v>
      </c>
      <c r="Q407" s="213"/>
      <c r="R407" s="214">
        <f>SUM(R408:R520)</f>
        <v>20.60861242</v>
      </c>
      <c r="S407" s="213"/>
      <c r="T407" s="215">
        <f>SUM(T408:T520)</f>
        <v>306.93099899999999</v>
      </c>
      <c r="AR407" s="216" t="s">
        <v>25</v>
      </c>
      <c r="AT407" s="217" t="s">
        <v>76</v>
      </c>
      <c r="AU407" s="217" t="s">
        <v>25</v>
      </c>
      <c r="AY407" s="216" t="s">
        <v>177</v>
      </c>
      <c r="BK407" s="218">
        <f>SUM(BK408:BK520)</f>
        <v>0</v>
      </c>
    </row>
    <row r="408" s="1" customFormat="1" ht="38.25" customHeight="1">
      <c r="B408" s="45"/>
      <c r="C408" s="221" t="s">
        <v>842</v>
      </c>
      <c r="D408" s="221" t="s">
        <v>179</v>
      </c>
      <c r="E408" s="222" t="s">
        <v>843</v>
      </c>
      <c r="F408" s="223" t="s">
        <v>844</v>
      </c>
      <c r="G408" s="224" t="s">
        <v>198</v>
      </c>
      <c r="H408" s="225">
        <v>11.300000000000001</v>
      </c>
      <c r="I408" s="226"/>
      <c r="J408" s="227">
        <f>ROUND(I408*H408,2)</f>
        <v>0</v>
      </c>
      <c r="K408" s="223" t="s">
        <v>182</v>
      </c>
      <c r="L408" s="71"/>
      <c r="M408" s="228" t="s">
        <v>24</v>
      </c>
      <c r="N408" s="229" t="s">
        <v>48</v>
      </c>
      <c r="O408" s="46"/>
      <c r="P408" s="230">
        <f>O408*H408</f>
        <v>0</v>
      </c>
      <c r="Q408" s="230">
        <v>0.15540000000000001</v>
      </c>
      <c r="R408" s="230">
        <f>Q408*H408</f>
        <v>1.7560200000000001</v>
      </c>
      <c r="S408" s="230">
        <v>0</v>
      </c>
      <c r="T408" s="231">
        <f>S408*H408</f>
        <v>0</v>
      </c>
      <c r="AR408" s="23" t="s">
        <v>183</v>
      </c>
      <c r="AT408" s="23" t="s">
        <v>179</v>
      </c>
      <c r="AU408" s="23" t="s">
        <v>86</v>
      </c>
      <c r="AY408" s="23" t="s">
        <v>177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3" t="s">
        <v>25</v>
      </c>
      <c r="BK408" s="232">
        <f>ROUND(I408*H408,2)</f>
        <v>0</v>
      </c>
      <c r="BL408" s="23" t="s">
        <v>183</v>
      </c>
      <c r="BM408" s="23" t="s">
        <v>845</v>
      </c>
    </row>
    <row r="409" s="11" customFormat="1">
      <c r="B409" s="233"/>
      <c r="C409" s="234"/>
      <c r="D409" s="235" t="s">
        <v>185</v>
      </c>
      <c r="E409" s="236" t="s">
        <v>24</v>
      </c>
      <c r="F409" s="237" t="s">
        <v>846</v>
      </c>
      <c r="G409" s="234"/>
      <c r="H409" s="238">
        <v>11.300000000000001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AT409" s="244" t="s">
        <v>185</v>
      </c>
      <c r="AU409" s="244" t="s">
        <v>86</v>
      </c>
      <c r="AV409" s="11" t="s">
        <v>86</v>
      </c>
      <c r="AW409" s="11" t="s">
        <v>40</v>
      </c>
      <c r="AX409" s="11" t="s">
        <v>25</v>
      </c>
      <c r="AY409" s="244" t="s">
        <v>177</v>
      </c>
    </row>
    <row r="410" s="1" customFormat="1" ht="16.5" customHeight="1">
      <c r="B410" s="45"/>
      <c r="C410" s="256" t="s">
        <v>847</v>
      </c>
      <c r="D410" s="256" t="s">
        <v>266</v>
      </c>
      <c r="E410" s="257" t="s">
        <v>848</v>
      </c>
      <c r="F410" s="258" t="s">
        <v>849</v>
      </c>
      <c r="G410" s="259" t="s">
        <v>274</v>
      </c>
      <c r="H410" s="260">
        <v>12</v>
      </c>
      <c r="I410" s="261"/>
      <c r="J410" s="262">
        <f>ROUND(I410*H410,2)</f>
        <v>0</v>
      </c>
      <c r="K410" s="258" t="s">
        <v>182</v>
      </c>
      <c r="L410" s="263"/>
      <c r="M410" s="264" t="s">
        <v>24</v>
      </c>
      <c r="N410" s="265" t="s">
        <v>48</v>
      </c>
      <c r="O410" s="46"/>
      <c r="P410" s="230">
        <f>O410*H410</f>
        <v>0</v>
      </c>
      <c r="Q410" s="230">
        <v>0.058000000000000003</v>
      </c>
      <c r="R410" s="230">
        <f>Q410*H410</f>
        <v>0.69600000000000006</v>
      </c>
      <c r="S410" s="230">
        <v>0</v>
      </c>
      <c r="T410" s="231">
        <f>S410*H410</f>
        <v>0</v>
      </c>
      <c r="AR410" s="23" t="s">
        <v>216</v>
      </c>
      <c r="AT410" s="23" t="s">
        <v>266</v>
      </c>
      <c r="AU410" s="23" t="s">
        <v>86</v>
      </c>
      <c r="AY410" s="23" t="s">
        <v>177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23" t="s">
        <v>25</v>
      </c>
      <c r="BK410" s="232">
        <f>ROUND(I410*H410,2)</f>
        <v>0</v>
      </c>
      <c r="BL410" s="23" t="s">
        <v>183</v>
      </c>
      <c r="BM410" s="23" t="s">
        <v>850</v>
      </c>
    </row>
    <row r="411" s="1" customFormat="1" ht="25.5" customHeight="1">
      <c r="B411" s="45"/>
      <c r="C411" s="221" t="s">
        <v>851</v>
      </c>
      <c r="D411" s="221" t="s">
        <v>179</v>
      </c>
      <c r="E411" s="222" t="s">
        <v>852</v>
      </c>
      <c r="F411" s="223" t="s">
        <v>853</v>
      </c>
      <c r="G411" s="224" t="s">
        <v>198</v>
      </c>
      <c r="H411" s="225">
        <v>3.2999999999999998</v>
      </c>
      <c r="I411" s="226"/>
      <c r="J411" s="227">
        <f>ROUND(I411*H411,2)</f>
        <v>0</v>
      </c>
      <c r="K411" s="223" t="s">
        <v>182</v>
      </c>
      <c r="L411" s="71"/>
      <c r="M411" s="228" t="s">
        <v>24</v>
      </c>
      <c r="N411" s="229" t="s">
        <v>48</v>
      </c>
      <c r="O411" s="46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AR411" s="23" t="s">
        <v>183</v>
      </c>
      <c r="AT411" s="23" t="s">
        <v>179</v>
      </c>
      <c r="AU411" s="23" t="s">
        <v>86</v>
      </c>
      <c r="AY411" s="23" t="s">
        <v>177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3" t="s">
        <v>25</v>
      </c>
      <c r="BK411" s="232">
        <f>ROUND(I411*H411,2)</f>
        <v>0</v>
      </c>
      <c r="BL411" s="23" t="s">
        <v>183</v>
      </c>
      <c r="BM411" s="23" t="s">
        <v>854</v>
      </c>
    </row>
    <row r="412" s="11" customFormat="1">
      <c r="B412" s="233"/>
      <c r="C412" s="234"/>
      <c r="D412" s="235" t="s">
        <v>185</v>
      </c>
      <c r="E412" s="236" t="s">
        <v>24</v>
      </c>
      <c r="F412" s="237" t="s">
        <v>855</v>
      </c>
      <c r="G412" s="234"/>
      <c r="H412" s="238">
        <v>3.2999999999999998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AT412" s="244" t="s">
        <v>185</v>
      </c>
      <c r="AU412" s="244" t="s">
        <v>86</v>
      </c>
      <c r="AV412" s="11" t="s">
        <v>86</v>
      </c>
      <c r="AW412" s="11" t="s">
        <v>40</v>
      </c>
      <c r="AX412" s="11" t="s">
        <v>25</v>
      </c>
      <c r="AY412" s="244" t="s">
        <v>177</v>
      </c>
    </row>
    <row r="413" s="1" customFormat="1" ht="25.5" customHeight="1">
      <c r="B413" s="45"/>
      <c r="C413" s="221" t="s">
        <v>856</v>
      </c>
      <c r="D413" s="221" t="s">
        <v>179</v>
      </c>
      <c r="E413" s="222" t="s">
        <v>857</v>
      </c>
      <c r="F413" s="223" t="s">
        <v>858</v>
      </c>
      <c r="G413" s="224" t="s">
        <v>198</v>
      </c>
      <c r="H413" s="225">
        <v>8.3000000000000007</v>
      </c>
      <c r="I413" s="226"/>
      <c r="J413" s="227">
        <f>ROUND(I413*H413,2)</f>
        <v>0</v>
      </c>
      <c r="K413" s="223" t="s">
        <v>182</v>
      </c>
      <c r="L413" s="71"/>
      <c r="M413" s="228" t="s">
        <v>24</v>
      </c>
      <c r="N413" s="229" t="s">
        <v>48</v>
      </c>
      <c r="O413" s="46"/>
      <c r="P413" s="230">
        <f>O413*H413</f>
        <v>0</v>
      </c>
      <c r="Q413" s="230">
        <v>0.00013999999999999999</v>
      </c>
      <c r="R413" s="230">
        <f>Q413*H413</f>
        <v>0.0011620000000000001</v>
      </c>
      <c r="S413" s="230">
        <v>0</v>
      </c>
      <c r="T413" s="231">
        <f>S413*H413</f>
        <v>0</v>
      </c>
      <c r="AR413" s="23" t="s">
        <v>183</v>
      </c>
      <c r="AT413" s="23" t="s">
        <v>179</v>
      </c>
      <c r="AU413" s="23" t="s">
        <v>86</v>
      </c>
      <c r="AY413" s="23" t="s">
        <v>177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3" t="s">
        <v>25</v>
      </c>
      <c r="BK413" s="232">
        <f>ROUND(I413*H413,2)</f>
        <v>0</v>
      </c>
      <c r="BL413" s="23" t="s">
        <v>183</v>
      </c>
      <c r="BM413" s="23" t="s">
        <v>859</v>
      </c>
    </row>
    <row r="414" s="11" customFormat="1">
      <c r="B414" s="233"/>
      <c r="C414" s="234"/>
      <c r="D414" s="235" t="s">
        <v>185</v>
      </c>
      <c r="E414" s="236" t="s">
        <v>24</v>
      </c>
      <c r="F414" s="237" t="s">
        <v>860</v>
      </c>
      <c r="G414" s="234"/>
      <c r="H414" s="238">
        <v>8.3000000000000007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AT414" s="244" t="s">
        <v>185</v>
      </c>
      <c r="AU414" s="244" t="s">
        <v>86</v>
      </c>
      <c r="AV414" s="11" t="s">
        <v>86</v>
      </c>
      <c r="AW414" s="11" t="s">
        <v>40</v>
      </c>
      <c r="AX414" s="11" t="s">
        <v>25</v>
      </c>
      <c r="AY414" s="244" t="s">
        <v>177</v>
      </c>
    </row>
    <row r="415" s="1" customFormat="1" ht="25.5" customHeight="1">
      <c r="B415" s="45"/>
      <c r="C415" s="221" t="s">
        <v>861</v>
      </c>
      <c r="D415" s="221" t="s">
        <v>179</v>
      </c>
      <c r="E415" s="222" t="s">
        <v>862</v>
      </c>
      <c r="F415" s="223" t="s">
        <v>863</v>
      </c>
      <c r="G415" s="224" t="s">
        <v>198</v>
      </c>
      <c r="H415" s="225">
        <v>4</v>
      </c>
      <c r="I415" s="226"/>
      <c r="J415" s="227">
        <f>ROUND(I415*H415,2)</f>
        <v>0</v>
      </c>
      <c r="K415" s="223" t="s">
        <v>182</v>
      </c>
      <c r="L415" s="71"/>
      <c r="M415" s="228" t="s">
        <v>24</v>
      </c>
      <c r="N415" s="229" t="s">
        <v>48</v>
      </c>
      <c r="O415" s="46"/>
      <c r="P415" s="230">
        <f>O415*H415</f>
        <v>0</v>
      </c>
      <c r="Q415" s="230">
        <v>0.59184000000000003</v>
      </c>
      <c r="R415" s="230">
        <f>Q415*H415</f>
        <v>2.3673600000000001</v>
      </c>
      <c r="S415" s="230">
        <v>0</v>
      </c>
      <c r="T415" s="231">
        <f>S415*H415</f>
        <v>0</v>
      </c>
      <c r="AR415" s="23" t="s">
        <v>183</v>
      </c>
      <c r="AT415" s="23" t="s">
        <v>179</v>
      </c>
      <c r="AU415" s="23" t="s">
        <v>86</v>
      </c>
      <c r="AY415" s="23" t="s">
        <v>177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23" t="s">
        <v>25</v>
      </c>
      <c r="BK415" s="232">
        <f>ROUND(I415*H415,2)</f>
        <v>0</v>
      </c>
      <c r="BL415" s="23" t="s">
        <v>183</v>
      </c>
      <c r="BM415" s="23" t="s">
        <v>864</v>
      </c>
    </row>
    <row r="416" s="11" customFormat="1">
      <c r="B416" s="233"/>
      <c r="C416" s="234"/>
      <c r="D416" s="235" t="s">
        <v>185</v>
      </c>
      <c r="E416" s="236" t="s">
        <v>24</v>
      </c>
      <c r="F416" s="237" t="s">
        <v>865</v>
      </c>
      <c r="G416" s="234"/>
      <c r="H416" s="238">
        <v>4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AT416" s="244" t="s">
        <v>185</v>
      </c>
      <c r="AU416" s="244" t="s">
        <v>86</v>
      </c>
      <c r="AV416" s="11" t="s">
        <v>86</v>
      </c>
      <c r="AW416" s="11" t="s">
        <v>40</v>
      </c>
      <c r="AX416" s="11" t="s">
        <v>25</v>
      </c>
      <c r="AY416" s="244" t="s">
        <v>177</v>
      </c>
    </row>
    <row r="417" s="1" customFormat="1" ht="38.25" customHeight="1">
      <c r="B417" s="45"/>
      <c r="C417" s="221" t="s">
        <v>866</v>
      </c>
      <c r="D417" s="221" t="s">
        <v>179</v>
      </c>
      <c r="E417" s="222" t="s">
        <v>867</v>
      </c>
      <c r="F417" s="223" t="s">
        <v>868</v>
      </c>
      <c r="G417" s="224" t="s">
        <v>274</v>
      </c>
      <c r="H417" s="225">
        <v>1</v>
      </c>
      <c r="I417" s="226"/>
      <c r="J417" s="227">
        <f>ROUND(I417*H417,2)</f>
        <v>0</v>
      </c>
      <c r="K417" s="223" t="s">
        <v>182</v>
      </c>
      <c r="L417" s="71"/>
      <c r="M417" s="228" t="s">
        <v>24</v>
      </c>
      <c r="N417" s="229" t="s">
        <v>48</v>
      </c>
      <c r="O417" s="46"/>
      <c r="P417" s="230">
        <f>O417*H417</f>
        <v>0</v>
      </c>
      <c r="Q417" s="230">
        <v>6.0003500000000001</v>
      </c>
      <c r="R417" s="230">
        <f>Q417*H417</f>
        <v>6.0003500000000001</v>
      </c>
      <c r="S417" s="230">
        <v>0</v>
      </c>
      <c r="T417" s="231">
        <f>S417*H417</f>
        <v>0</v>
      </c>
      <c r="AR417" s="23" t="s">
        <v>183</v>
      </c>
      <c r="AT417" s="23" t="s">
        <v>179</v>
      </c>
      <c r="AU417" s="23" t="s">
        <v>86</v>
      </c>
      <c r="AY417" s="23" t="s">
        <v>177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3" t="s">
        <v>25</v>
      </c>
      <c r="BK417" s="232">
        <f>ROUND(I417*H417,2)</f>
        <v>0</v>
      </c>
      <c r="BL417" s="23" t="s">
        <v>183</v>
      </c>
      <c r="BM417" s="23" t="s">
        <v>869</v>
      </c>
    </row>
    <row r="418" s="11" customFormat="1">
      <c r="B418" s="233"/>
      <c r="C418" s="234"/>
      <c r="D418" s="235" t="s">
        <v>185</v>
      </c>
      <c r="E418" s="236" t="s">
        <v>24</v>
      </c>
      <c r="F418" s="237" t="s">
        <v>870</v>
      </c>
      <c r="G418" s="234"/>
      <c r="H418" s="238">
        <v>1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AT418" s="244" t="s">
        <v>185</v>
      </c>
      <c r="AU418" s="244" t="s">
        <v>86</v>
      </c>
      <c r="AV418" s="11" t="s">
        <v>86</v>
      </c>
      <c r="AW418" s="11" t="s">
        <v>40</v>
      </c>
      <c r="AX418" s="11" t="s">
        <v>25</v>
      </c>
      <c r="AY418" s="244" t="s">
        <v>177</v>
      </c>
    </row>
    <row r="419" s="1" customFormat="1" ht="38.25" customHeight="1">
      <c r="B419" s="45"/>
      <c r="C419" s="221" t="s">
        <v>871</v>
      </c>
      <c r="D419" s="221" t="s">
        <v>179</v>
      </c>
      <c r="E419" s="222" t="s">
        <v>872</v>
      </c>
      <c r="F419" s="223" t="s">
        <v>873</v>
      </c>
      <c r="G419" s="224" t="s">
        <v>112</v>
      </c>
      <c r="H419" s="225">
        <v>475.10000000000002</v>
      </c>
      <c r="I419" s="226"/>
      <c r="J419" s="227">
        <f>ROUND(I419*H419,2)</f>
        <v>0</v>
      </c>
      <c r="K419" s="223" t="s">
        <v>182</v>
      </c>
      <c r="L419" s="71"/>
      <c r="M419" s="228" t="s">
        <v>24</v>
      </c>
      <c r="N419" s="229" t="s">
        <v>48</v>
      </c>
      <c r="O419" s="46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3" t="s">
        <v>183</v>
      </c>
      <c r="AT419" s="23" t="s">
        <v>179</v>
      </c>
      <c r="AU419" s="23" t="s">
        <v>86</v>
      </c>
      <c r="AY419" s="23" t="s">
        <v>177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3" t="s">
        <v>25</v>
      </c>
      <c r="BK419" s="232">
        <f>ROUND(I419*H419,2)</f>
        <v>0</v>
      </c>
      <c r="BL419" s="23" t="s">
        <v>183</v>
      </c>
      <c r="BM419" s="23" t="s">
        <v>874</v>
      </c>
    </row>
    <row r="420" s="11" customFormat="1">
      <c r="B420" s="233"/>
      <c r="C420" s="234"/>
      <c r="D420" s="235" t="s">
        <v>185</v>
      </c>
      <c r="E420" s="236" t="s">
        <v>24</v>
      </c>
      <c r="F420" s="237" t="s">
        <v>875</v>
      </c>
      <c r="G420" s="234"/>
      <c r="H420" s="238">
        <v>475.10000000000002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AT420" s="244" t="s">
        <v>185</v>
      </c>
      <c r="AU420" s="244" t="s">
        <v>86</v>
      </c>
      <c r="AV420" s="11" t="s">
        <v>86</v>
      </c>
      <c r="AW420" s="11" t="s">
        <v>40</v>
      </c>
      <c r="AX420" s="11" t="s">
        <v>25</v>
      </c>
      <c r="AY420" s="244" t="s">
        <v>177</v>
      </c>
    </row>
    <row r="421" s="1" customFormat="1" ht="38.25" customHeight="1">
      <c r="B421" s="45"/>
      <c r="C421" s="221" t="s">
        <v>876</v>
      </c>
      <c r="D421" s="221" t="s">
        <v>179</v>
      </c>
      <c r="E421" s="222" t="s">
        <v>877</v>
      </c>
      <c r="F421" s="223" t="s">
        <v>878</v>
      </c>
      <c r="G421" s="224" t="s">
        <v>112</v>
      </c>
      <c r="H421" s="225">
        <v>28506</v>
      </c>
      <c r="I421" s="226"/>
      <c r="J421" s="227">
        <f>ROUND(I421*H421,2)</f>
        <v>0</v>
      </c>
      <c r="K421" s="223" t="s">
        <v>182</v>
      </c>
      <c r="L421" s="71"/>
      <c r="M421" s="228" t="s">
        <v>24</v>
      </c>
      <c r="N421" s="229" t="s">
        <v>48</v>
      </c>
      <c r="O421" s="46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AR421" s="23" t="s">
        <v>183</v>
      </c>
      <c r="AT421" s="23" t="s">
        <v>179</v>
      </c>
      <c r="AU421" s="23" t="s">
        <v>86</v>
      </c>
      <c r="AY421" s="23" t="s">
        <v>177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23" t="s">
        <v>25</v>
      </c>
      <c r="BK421" s="232">
        <f>ROUND(I421*H421,2)</f>
        <v>0</v>
      </c>
      <c r="BL421" s="23" t="s">
        <v>183</v>
      </c>
      <c r="BM421" s="23" t="s">
        <v>879</v>
      </c>
    </row>
    <row r="422" s="11" customFormat="1">
      <c r="B422" s="233"/>
      <c r="C422" s="234"/>
      <c r="D422" s="235" t="s">
        <v>185</v>
      </c>
      <c r="E422" s="236" t="s">
        <v>24</v>
      </c>
      <c r="F422" s="237" t="s">
        <v>880</v>
      </c>
      <c r="G422" s="234"/>
      <c r="H422" s="238">
        <v>28506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AT422" s="244" t="s">
        <v>185</v>
      </c>
      <c r="AU422" s="244" t="s">
        <v>86</v>
      </c>
      <c r="AV422" s="11" t="s">
        <v>86</v>
      </c>
      <c r="AW422" s="11" t="s">
        <v>40</v>
      </c>
      <c r="AX422" s="11" t="s">
        <v>25</v>
      </c>
      <c r="AY422" s="244" t="s">
        <v>177</v>
      </c>
    </row>
    <row r="423" s="1" customFormat="1" ht="38.25" customHeight="1">
      <c r="B423" s="45"/>
      <c r="C423" s="221" t="s">
        <v>881</v>
      </c>
      <c r="D423" s="221" t="s">
        <v>179</v>
      </c>
      <c r="E423" s="222" t="s">
        <v>882</v>
      </c>
      <c r="F423" s="223" t="s">
        <v>883</v>
      </c>
      <c r="G423" s="224" t="s">
        <v>112</v>
      </c>
      <c r="H423" s="225">
        <v>475.10000000000002</v>
      </c>
      <c r="I423" s="226"/>
      <c r="J423" s="227">
        <f>ROUND(I423*H423,2)</f>
        <v>0</v>
      </c>
      <c r="K423" s="223" t="s">
        <v>182</v>
      </c>
      <c r="L423" s="71"/>
      <c r="M423" s="228" t="s">
        <v>24</v>
      </c>
      <c r="N423" s="229" t="s">
        <v>48</v>
      </c>
      <c r="O423" s="46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3" t="s">
        <v>183</v>
      </c>
      <c r="AT423" s="23" t="s">
        <v>179</v>
      </c>
      <c r="AU423" s="23" t="s">
        <v>86</v>
      </c>
      <c r="AY423" s="23" t="s">
        <v>177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3" t="s">
        <v>25</v>
      </c>
      <c r="BK423" s="232">
        <f>ROUND(I423*H423,2)</f>
        <v>0</v>
      </c>
      <c r="BL423" s="23" t="s">
        <v>183</v>
      </c>
      <c r="BM423" s="23" t="s">
        <v>884</v>
      </c>
    </row>
    <row r="424" s="1" customFormat="1" ht="38.25" customHeight="1">
      <c r="B424" s="45"/>
      <c r="C424" s="221" t="s">
        <v>885</v>
      </c>
      <c r="D424" s="221" t="s">
        <v>179</v>
      </c>
      <c r="E424" s="222" t="s">
        <v>886</v>
      </c>
      <c r="F424" s="223" t="s">
        <v>887</v>
      </c>
      <c r="G424" s="224" t="s">
        <v>209</v>
      </c>
      <c r="H424" s="225">
        <v>283.39999999999998</v>
      </c>
      <c r="I424" s="226"/>
      <c r="J424" s="227">
        <f>ROUND(I424*H424,2)</f>
        <v>0</v>
      </c>
      <c r="K424" s="223" t="s">
        <v>182</v>
      </c>
      <c r="L424" s="71"/>
      <c r="M424" s="228" t="s">
        <v>24</v>
      </c>
      <c r="N424" s="229" t="s">
        <v>48</v>
      </c>
      <c r="O424" s="46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AR424" s="23" t="s">
        <v>183</v>
      </c>
      <c r="AT424" s="23" t="s">
        <v>179</v>
      </c>
      <c r="AU424" s="23" t="s">
        <v>86</v>
      </c>
      <c r="AY424" s="23" t="s">
        <v>177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23" t="s">
        <v>25</v>
      </c>
      <c r="BK424" s="232">
        <f>ROUND(I424*H424,2)</f>
        <v>0</v>
      </c>
      <c r="BL424" s="23" t="s">
        <v>183</v>
      </c>
      <c r="BM424" s="23" t="s">
        <v>888</v>
      </c>
    </row>
    <row r="425" s="11" customFormat="1">
      <c r="B425" s="233"/>
      <c r="C425" s="234"/>
      <c r="D425" s="235" t="s">
        <v>185</v>
      </c>
      <c r="E425" s="236" t="s">
        <v>24</v>
      </c>
      <c r="F425" s="237" t="s">
        <v>889</v>
      </c>
      <c r="G425" s="234"/>
      <c r="H425" s="238">
        <v>283.39999999999998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AT425" s="244" t="s">
        <v>185</v>
      </c>
      <c r="AU425" s="244" t="s">
        <v>86</v>
      </c>
      <c r="AV425" s="11" t="s">
        <v>86</v>
      </c>
      <c r="AW425" s="11" t="s">
        <v>40</v>
      </c>
      <c r="AX425" s="11" t="s">
        <v>25</v>
      </c>
      <c r="AY425" s="244" t="s">
        <v>177</v>
      </c>
    </row>
    <row r="426" s="1" customFormat="1" ht="38.25" customHeight="1">
      <c r="B426" s="45"/>
      <c r="C426" s="221" t="s">
        <v>890</v>
      </c>
      <c r="D426" s="221" t="s">
        <v>179</v>
      </c>
      <c r="E426" s="222" t="s">
        <v>891</v>
      </c>
      <c r="F426" s="223" t="s">
        <v>892</v>
      </c>
      <c r="G426" s="224" t="s">
        <v>209</v>
      </c>
      <c r="H426" s="225">
        <v>25506</v>
      </c>
      <c r="I426" s="226"/>
      <c r="J426" s="227">
        <f>ROUND(I426*H426,2)</f>
        <v>0</v>
      </c>
      <c r="K426" s="223" t="s">
        <v>182</v>
      </c>
      <c r="L426" s="71"/>
      <c r="M426" s="228" t="s">
        <v>24</v>
      </c>
      <c r="N426" s="229" t="s">
        <v>48</v>
      </c>
      <c r="O426" s="46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AR426" s="23" t="s">
        <v>183</v>
      </c>
      <c r="AT426" s="23" t="s">
        <v>179</v>
      </c>
      <c r="AU426" s="23" t="s">
        <v>86</v>
      </c>
      <c r="AY426" s="23" t="s">
        <v>177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23" t="s">
        <v>25</v>
      </c>
      <c r="BK426" s="232">
        <f>ROUND(I426*H426,2)</f>
        <v>0</v>
      </c>
      <c r="BL426" s="23" t="s">
        <v>183</v>
      </c>
      <c r="BM426" s="23" t="s">
        <v>893</v>
      </c>
    </row>
    <row r="427" s="11" customFormat="1">
      <c r="B427" s="233"/>
      <c r="C427" s="234"/>
      <c r="D427" s="235" t="s">
        <v>185</v>
      </c>
      <c r="E427" s="236" t="s">
        <v>24</v>
      </c>
      <c r="F427" s="237" t="s">
        <v>894</v>
      </c>
      <c r="G427" s="234"/>
      <c r="H427" s="238">
        <v>25506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AT427" s="244" t="s">
        <v>185</v>
      </c>
      <c r="AU427" s="244" t="s">
        <v>86</v>
      </c>
      <c r="AV427" s="11" t="s">
        <v>86</v>
      </c>
      <c r="AW427" s="11" t="s">
        <v>40</v>
      </c>
      <c r="AX427" s="11" t="s">
        <v>25</v>
      </c>
      <c r="AY427" s="244" t="s">
        <v>177</v>
      </c>
    </row>
    <row r="428" s="1" customFormat="1" ht="25.5" customHeight="1">
      <c r="B428" s="45"/>
      <c r="C428" s="221" t="s">
        <v>895</v>
      </c>
      <c r="D428" s="221" t="s">
        <v>179</v>
      </c>
      <c r="E428" s="222" t="s">
        <v>896</v>
      </c>
      <c r="F428" s="223" t="s">
        <v>897</v>
      </c>
      <c r="G428" s="224" t="s">
        <v>209</v>
      </c>
      <c r="H428" s="225">
        <v>283.39999999999998</v>
      </c>
      <c r="I428" s="226"/>
      <c r="J428" s="227">
        <f>ROUND(I428*H428,2)</f>
        <v>0</v>
      </c>
      <c r="K428" s="223" t="s">
        <v>182</v>
      </c>
      <c r="L428" s="71"/>
      <c r="M428" s="228" t="s">
        <v>24</v>
      </c>
      <c r="N428" s="229" t="s">
        <v>48</v>
      </c>
      <c r="O428" s="46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AR428" s="23" t="s">
        <v>183</v>
      </c>
      <c r="AT428" s="23" t="s">
        <v>179</v>
      </c>
      <c r="AU428" s="23" t="s">
        <v>86</v>
      </c>
      <c r="AY428" s="23" t="s">
        <v>177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3" t="s">
        <v>25</v>
      </c>
      <c r="BK428" s="232">
        <f>ROUND(I428*H428,2)</f>
        <v>0</v>
      </c>
      <c r="BL428" s="23" t="s">
        <v>183</v>
      </c>
      <c r="BM428" s="23" t="s">
        <v>898</v>
      </c>
    </row>
    <row r="429" s="1" customFormat="1" ht="25.5" customHeight="1">
      <c r="B429" s="45"/>
      <c r="C429" s="221" t="s">
        <v>899</v>
      </c>
      <c r="D429" s="221" t="s">
        <v>179</v>
      </c>
      <c r="E429" s="222" t="s">
        <v>900</v>
      </c>
      <c r="F429" s="223" t="s">
        <v>901</v>
      </c>
      <c r="G429" s="224" t="s">
        <v>112</v>
      </c>
      <c r="H429" s="225">
        <v>475.10000000000002</v>
      </c>
      <c r="I429" s="226"/>
      <c r="J429" s="227">
        <f>ROUND(I429*H429,2)</f>
        <v>0</v>
      </c>
      <c r="K429" s="223" t="s">
        <v>182</v>
      </c>
      <c r="L429" s="71"/>
      <c r="M429" s="228" t="s">
        <v>24</v>
      </c>
      <c r="N429" s="229" t="s">
        <v>48</v>
      </c>
      <c r="O429" s="46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AR429" s="23" t="s">
        <v>183</v>
      </c>
      <c r="AT429" s="23" t="s">
        <v>179</v>
      </c>
      <c r="AU429" s="23" t="s">
        <v>86</v>
      </c>
      <c r="AY429" s="23" t="s">
        <v>177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3" t="s">
        <v>25</v>
      </c>
      <c r="BK429" s="232">
        <f>ROUND(I429*H429,2)</f>
        <v>0</v>
      </c>
      <c r="BL429" s="23" t="s">
        <v>183</v>
      </c>
      <c r="BM429" s="23" t="s">
        <v>902</v>
      </c>
    </row>
    <row r="430" s="1" customFormat="1" ht="25.5" customHeight="1">
      <c r="B430" s="45"/>
      <c r="C430" s="221" t="s">
        <v>903</v>
      </c>
      <c r="D430" s="221" t="s">
        <v>179</v>
      </c>
      <c r="E430" s="222" t="s">
        <v>904</v>
      </c>
      <c r="F430" s="223" t="s">
        <v>905</v>
      </c>
      <c r="G430" s="224" t="s">
        <v>112</v>
      </c>
      <c r="H430" s="225">
        <v>28506</v>
      </c>
      <c r="I430" s="226"/>
      <c r="J430" s="227">
        <f>ROUND(I430*H430,2)</f>
        <v>0</v>
      </c>
      <c r="K430" s="223" t="s">
        <v>182</v>
      </c>
      <c r="L430" s="71"/>
      <c r="M430" s="228" t="s">
        <v>24</v>
      </c>
      <c r="N430" s="229" t="s">
        <v>48</v>
      </c>
      <c r="O430" s="46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AR430" s="23" t="s">
        <v>183</v>
      </c>
      <c r="AT430" s="23" t="s">
        <v>179</v>
      </c>
      <c r="AU430" s="23" t="s">
        <v>86</v>
      </c>
      <c r="AY430" s="23" t="s">
        <v>177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23" t="s">
        <v>25</v>
      </c>
      <c r="BK430" s="232">
        <f>ROUND(I430*H430,2)</f>
        <v>0</v>
      </c>
      <c r="BL430" s="23" t="s">
        <v>183</v>
      </c>
      <c r="BM430" s="23" t="s">
        <v>906</v>
      </c>
    </row>
    <row r="431" s="1" customFormat="1" ht="25.5" customHeight="1">
      <c r="B431" s="45"/>
      <c r="C431" s="221" t="s">
        <v>907</v>
      </c>
      <c r="D431" s="221" t="s">
        <v>179</v>
      </c>
      <c r="E431" s="222" t="s">
        <v>908</v>
      </c>
      <c r="F431" s="223" t="s">
        <v>909</v>
      </c>
      <c r="G431" s="224" t="s">
        <v>112</v>
      </c>
      <c r="H431" s="225">
        <v>475.10000000000002</v>
      </c>
      <c r="I431" s="226"/>
      <c r="J431" s="227">
        <f>ROUND(I431*H431,2)</f>
        <v>0</v>
      </c>
      <c r="K431" s="223" t="s">
        <v>182</v>
      </c>
      <c r="L431" s="71"/>
      <c r="M431" s="228" t="s">
        <v>24</v>
      </c>
      <c r="N431" s="229" t="s">
        <v>48</v>
      </c>
      <c r="O431" s="46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AR431" s="23" t="s">
        <v>183</v>
      </c>
      <c r="AT431" s="23" t="s">
        <v>179</v>
      </c>
      <c r="AU431" s="23" t="s">
        <v>86</v>
      </c>
      <c r="AY431" s="23" t="s">
        <v>177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3" t="s">
        <v>25</v>
      </c>
      <c r="BK431" s="232">
        <f>ROUND(I431*H431,2)</f>
        <v>0</v>
      </c>
      <c r="BL431" s="23" t="s">
        <v>183</v>
      </c>
      <c r="BM431" s="23" t="s">
        <v>910</v>
      </c>
    </row>
    <row r="432" s="1" customFormat="1" ht="25.5" customHeight="1">
      <c r="B432" s="45"/>
      <c r="C432" s="221" t="s">
        <v>911</v>
      </c>
      <c r="D432" s="221" t="s">
        <v>179</v>
      </c>
      <c r="E432" s="222" t="s">
        <v>912</v>
      </c>
      <c r="F432" s="223" t="s">
        <v>913</v>
      </c>
      <c r="G432" s="224" t="s">
        <v>112</v>
      </c>
      <c r="H432" s="225">
        <v>243.09999999999999</v>
      </c>
      <c r="I432" s="226"/>
      <c r="J432" s="227">
        <f>ROUND(I432*H432,2)</f>
        <v>0</v>
      </c>
      <c r="K432" s="223" t="s">
        <v>182</v>
      </c>
      <c r="L432" s="71"/>
      <c r="M432" s="228" t="s">
        <v>24</v>
      </c>
      <c r="N432" s="229" t="s">
        <v>48</v>
      </c>
      <c r="O432" s="46"/>
      <c r="P432" s="230">
        <f>O432*H432</f>
        <v>0</v>
      </c>
      <c r="Q432" s="230">
        <v>0.00021000000000000001</v>
      </c>
      <c r="R432" s="230">
        <f>Q432*H432</f>
        <v>0.051050999999999999</v>
      </c>
      <c r="S432" s="230">
        <v>0</v>
      </c>
      <c r="T432" s="231">
        <f>S432*H432</f>
        <v>0</v>
      </c>
      <c r="AR432" s="23" t="s">
        <v>183</v>
      </c>
      <c r="AT432" s="23" t="s">
        <v>179</v>
      </c>
      <c r="AU432" s="23" t="s">
        <v>86</v>
      </c>
      <c r="AY432" s="23" t="s">
        <v>177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23" t="s">
        <v>25</v>
      </c>
      <c r="BK432" s="232">
        <f>ROUND(I432*H432,2)</f>
        <v>0</v>
      </c>
      <c r="BL432" s="23" t="s">
        <v>183</v>
      </c>
      <c r="BM432" s="23" t="s">
        <v>914</v>
      </c>
    </row>
    <row r="433" s="11" customFormat="1">
      <c r="B433" s="233"/>
      <c r="C433" s="234"/>
      <c r="D433" s="235" t="s">
        <v>185</v>
      </c>
      <c r="E433" s="236" t="s">
        <v>24</v>
      </c>
      <c r="F433" s="237" t="s">
        <v>915</v>
      </c>
      <c r="G433" s="234"/>
      <c r="H433" s="238">
        <v>23.420000000000002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AT433" s="244" t="s">
        <v>185</v>
      </c>
      <c r="AU433" s="244" t="s">
        <v>86</v>
      </c>
      <c r="AV433" s="11" t="s">
        <v>86</v>
      </c>
      <c r="AW433" s="11" t="s">
        <v>40</v>
      </c>
      <c r="AX433" s="11" t="s">
        <v>77</v>
      </c>
      <c r="AY433" s="244" t="s">
        <v>177</v>
      </c>
    </row>
    <row r="434" s="11" customFormat="1">
      <c r="B434" s="233"/>
      <c r="C434" s="234"/>
      <c r="D434" s="235" t="s">
        <v>185</v>
      </c>
      <c r="E434" s="236" t="s">
        <v>24</v>
      </c>
      <c r="F434" s="237" t="s">
        <v>916</v>
      </c>
      <c r="G434" s="234"/>
      <c r="H434" s="238">
        <v>89.310000000000002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AT434" s="244" t="s">
        <v>185</v>
      </c>
      <c r="AU434" s="244" t="s">
        <v>86</v>
      </c>
      <c r="AV434" s="11" t="s">
        <v>86</v>
      </c>
      <c r="AW434" s="11" t="s">
        <v>40</v>
      </c>
      <c r="AX434" s="11" t="s">
        <v>77</v>
      </c>
      <c r="AY434" s="244" t="s">
        <v>177</v>
      </c>
    </row>
    <row r="435" s="11" customFormat="1">
      <c r="B435" s="233"/>
      <c r="C435" s="234"/>
      <c r="D435" s="235" t="s">
        <v>185</v>
      </c>
      <c r="E435" s="236" t="s">
        <v>24</v>
      </c>
      <c r="F435" s="237" t="s">
        <v>917</v>
      </c>
      <c r="G435" s="234"/>
      <c r="H435" s="238">
        <v>130.37000000000001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AT435" s="244" t="s">
        <v>185</v>
      </c>
      <c r="AU435" s="244" t="s">
        <v>86</v>
      </c>
      <c r="AV435" s="11" t="s">
        <v>86</v>
      </c>
      <c r="AW435" s="11" t="s">
        <v>40</v>
      </c>
      <c r="AX435" s="11" t="s">
        <v>77</v>
      </c>
      <c r="AY435" s="244" t="s">
        <v>177</v>
      </c>
    </row>
    <row r="436" s="12" customFormat="1">
      <c r="B436" s="245"/>
      <c r="C436" s="246"/>
      <c r="D436" s="235" t="s">
        <v>185</v>
      </c>
      <c r="E436" s="247" t="s">
        <v>24</v>
      </c>
      <c r="F436" s="248" t="s">
        <v>241</v>
      </c>
      <c r="G436" s="246"/>
      <c r="H436" s="249">
        <v>243.09999999999999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AT436" s="255" t="s">
        <v>185</v>
      </c>
      <c r="AU436" s="255" t="s">
        <v>86</v>
      </c>
      <c r="AV436" s="12" t="s">
        <v>183</v>
      </c>
      <c r="AW436" s="12" t="s">
        <v>40</v>
      </c>
      <c r="AX436" s="12" t="s">
        <v>25</v>
      </c>
      <c r="AY436" s="255" t="s">
        <v>177</v>
      </c>
    </row>
    <row r="437" s="1" customFormat="1" ht="25.5" customHeight="1">
      <c r="B437" s="45"/>
      <c r="C437" s="221" t="s">
        <v>918</v>
      </c>
      <c r="D437" s="221" t="s">
        <v>179</v>
      </c>
      <c r="E437" s="222" t="s">
        <v>919</v>
      </c>
      <c r="F437" s="223" t="s">
        <v>920</v>
      </c>
      <c r="G437" s="224" t="s">
        <v>112</v>
      </c>
      <c r="H437" s="225">
        <v>140.91999999999999</v>
      </c>
      <c r="I437" s="226"/>
      <c r="J437" s="227">
        <f>ROUND(I437*H437,2)</f>
        <v>0</v>
      </c>
      <c r="K437" s="223" t="s">
        <v>182</v>
      </c>
      <c r="L437" s="71"/>
      <c r="M437" s="228" t="s">
        <v>24</v>
      </c>
      <c r="N437" s="229" t="s">
        <v>48</v>
      </c>
      <c r="O437" s="46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AR437" s="23" t="s">
        <v>183</v>
      </c>
      <c r="AT437" s="23" t="s">
        <v>179</v>
      </c>
      <c r="AU437" s="23" t="s">
        <v>86</v>
      </c>
      <c r="AY437" s="23" t="s">
        <v>177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3" t="s">
        <v>25</v>
      </c>
      <c r="BK437" s="232">
        <f>ROUND(I437*H437,2)</f>
        <v>0</v>
      </c>
      <c r="BL437" s="23" t="s">
        <v>183</v>
      </c>
      <c r="BM437" s="23" t="s">
        <v>921</v>
      </c>
    </row>
    <row r="438" s="11" customFormat="1">
      <c r="B438" s="233"/>
      <c r="C438" s="234"/>
      <c r="D438" s="235" t="s">
        <v>185</v>
      </c>
      <c r="E438" s="236" t="s">
        <v>24</v>
      </c>
      <c r="F438" s="237" t="s">
        <v>922</v>
      </c>
      <c r="G438" s="234"/>
      <c r="H438" s="238">
        <v>140.91999999999999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AT438" s="244" t="s">
        <v>185</v>
      </c>
      <c r="AU438" s="244" t="s">
        <v>86</v>
      </c>
      <c r="AV438" s="11" t="s">
        <v>86</v>
      </c>
      <c r="AW438" s="11" t="s">
        <v>40</v>
      </c>
      <c r="AX438" s="11" t="s">
        <v>25</v>
      </c>
      <c r="AY438" s="244" t="s">
        <v>177</v>
      </c>
    </row>
    <row r="439" s="1" customFormat="1" ht="25.5" customHeight="1">
      <c r="B439" s="45"/>
      <c r="C439" s="221" t="s">
        <v>923</v>
      </c>
      <c r="D439" s="221" t="s">
        <v>179</v>
      </c>
      <c r="E439" s="222" t="s">
        <v>924</v>
      </c>
      <c r="F439" s="223" t="s">
        <v>925</v>
      </c>
      <c r="G439" s="224" t="s">
        <v>112</v>
      </c>
      <c r="H439" s="225">
        <v>12682.799999999999</v>
      </c>
      <c r="I439" s="226"/>
      <c r="J439" s="227">
        <f>ROUND(I439*H439,2)</f>
        <v>0</v>
      </c>
      <c r="K439" s="223" t="s">
        <v>182</v>
      </c>
      <c r="L439" s="71"/>
      <c r="M439" s="228" t="s">
        <v>24</v>
      </c>
      <c r="N439" s="229" t="s">
        <v>48</v>
      </c>
      <c r="O439" s="46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AR439" s="23" t="s">
        <v>183</v>
      </c>
      <c r="AT439" s="23" t="s">
        <v>179</v>
      </c>
      <c r="AU439" s="23" t="s">
        <v>86</v>
      </c>
      <c r="AY439" s="23" t="s">
        <v>177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23" t="s">
        <v>25</v>
      </c>
      <c r="BK439" s="232">
        <f>ROUND(I439*H439,2)</f>
        <v>0</v>
      </c>
      <c r="BL439" s="23" t="s">
        <v>183</v>
      </c>
      <c r="BM439" s="23" t="s">
        <v>926</v>
      </c>
    </row>
    <row r="440" s="11" customFormat="1">
      <c r="B440" s="233"/>
      <c r="C440" s="234"/>
      <c r="D440" s="235" t="s">
        <v>185</v>
      </c>
      <c r="E440" s="236" t="s">
        <v>24</v>
      </c>
      <c r="F440" s="237" t="s">
        <v>927</v>
      </c>
      <c r="G440" s="234"/>
      <c r="H440" s="238">
        <v>12682.799999999999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AT440" s="244" t="s">
        <v>185</v>
      </c>
      <c r="AU440" s="244" t="s">
        <v>86</v>
      </c>
      <c r="AV440" s="11" t="s">
        <v>86</v>
      </c>
      <c r="AW440" s="11" t="s">
        <v>40</v>
      </c>
      <c r="AX440" s="11" t="s">
        <v>25</v>
      </c>
      <c r="AY440" s="244" t="s">
        <v>177</v>
      </c>
    </row>
    <row r="441" s="1" customFormat="1" ht="38.25" customHeight="1">
      <c r="B441" s="45"/>
      <c r="C441" s="221" t="s">
        <v>928</v>
      </c>
      <c r="D441" s="221" t="s">
        <v>179</v>
      </c>
      <c r="E441" s="222" t="s">
        <v>929</v>
      </c>
      <c r="F441" s="223" t="s">
        <v>930</v>
      </c>
      <c r="G441" s="224" t="s">
        <v>112</v>
      </c>
      <c r="H441" s="225">
        <v>140.91999999999999</v>
      </c>
      <c r="I441" s="226"/>
      <c r="J441" s="227">
        <f>ROUND(I441*H441,2)</f>
        <v>0</v>
      </c>
      <c r="K441" s="223" t="s">
        <v>182</v>
      </c>
      <c r="L441" s="71"/>
      <c r="M441" s="228" t="s">
        <v>24</v>
      </c>
      <c r="N441" s="229" t="s">
        <v>48</v>
      </c>
      <c r="O441" s="46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AR441" s="23" t="s">
        <v>183</v>
      </c>
      <c r="AT441" s="23" t="s">
        <v>179</v>
      </c>
      <c r="AU441" s="23" t="s">
        <v>86</v>
      </c>
      <c r="AY441" s="23" t="s">
        <v>177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3" t="s">
        <v>25</v>
      </c>
      <c r="BK441" s="232">
        <f>ROUND(I441*H441,2)</f>
        <v>0</v>
      </c>
      <c r="BL441" s="23" t="s">
        <v>183</v>
      </c>
      <c r="BM441" s="23" t="s">
        <v>931</v>
      </c>
    </row>
    <row r="442" s="1" customFormat="1" ht="63.75" customHeight="1">
      <c r="B442" s="45"/>
      <c r="C442" s="221" t="s">
        <v>932</v>
      </c>
      <c r="D442" s="221" t="s">
        <v>179</v>
      </c>
      <c r="E442" s="222" t="s">
        <v>933</v>
      </c>
      <c r="F442" s="223" t="s">
        <v>934</v>
      </c>
      <c r="G442" s="224" t="s">
        <v>112</v>
      </c>
      <c r="H442" s="225">
        <v>405.19</v>
      </c>
      <c r="I442" s="226"/>
      <c r="J442" s="227">
        <f>ROUND(I442*H442,2)</f>
        <v>0</v>
      </c>
      <c r="K442" s="223" t="s">
        <v>182</v>
      </c>
      <c r="L442" s="71"/>
      <c r="M442" s="228" t="s">
        <v>24</v>
      </c>
      <c r="N442" s="229" t="s">
        <v>48</v>
      </c>
      <c r="O442" s="46"/>
      <c r="P442" s="230">
        <f>O442*H442</f>
        <v>0</v>
      </c>
      <c r="Q442" s="230">
        <v>4.0000000000000003E-05</v>
      </c>
      <c r="R442" s="230">
        <f>Q442*H442</f>
        <v>0.016207600000000003</v>
      </c>
      <c r="S442" s="230">
        <v>0</v>
      </c>
      <c r="T442" s="231">
        <f>S442*H442</f>
        <v>0</v>
      </c>
      <c r="AR442" s="23" t="s">
        <v>183</v>
      </c>
      <c r="AT442" s="23" t="s">
        <v>179</v>
      </c>
      <c r="AU442" s="23" t="s">
        <v>86</v>
      </c>
      <c r="AY442" s="23" t="s">
        <v>177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23" t="s">
        <v>25</v>
      </c>
      <c r="BK442" s="232">
        <f>ROUND(I442*H442,2)</f>
        <v>0</v>
      </c>
      <c r="BL442" s="23" t="s">
        <v>183</v>
      </c>
      <c r="BM442" s="23" t="s">
        <v>935</v>
      </c>
    </row>
    <row r="443" s="11" customFormat="1">
      <c r="B443" s="233"/>
      <c r="C443" s="234"/>
      <c r="D443" s="235" t="s">
        <v>185</v>
      </c>
      <c r="E443" s="236" t="s">
        <v>24</v>
      </c>
      <c r="F443" s="237" t="s">
        <v>936</v>
      </c>
      <c r="G443" s="234"/>
      <c r="H443" s="238">
        <v>46.090000000000003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AT443" s="244" t="s">
        <v>185</v>
      </c>
      <c r="AU443" s="244" t="s">
        <v>86</v>
      </c>
      <c r="AV443" s="11" t="s">
        <v>86</v>
      </c>
      <c r="AW443" s="11" t="s">
        <v>40</v>
      </c>
      <c r="AX443" s="11" t="s">
        <v>77</v>
      </c>
      <c r="AY443" s="244" t="s">
        <v>177</v>
      </c>
    </row>
    <row r="444" s="11" customFormat="1">
      <c r="B444" s="233"/>
      <c r="C444" s="234"/>
      <c r="D444" s="235" t="s">
        <v>185</v>
      </c>
      <c r="E444" s="236" t="s">
        <v>24</v>
      </c>
      <c r="F444" s="237" t="s">
        <v>937</v>
      </c>
      <c r="G444" s="234"/>
      <c r="H444" s="238">
        <v>154.19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185</v>
      </c>
      <c r="AU444" s="244" t="s">
        <v>86</v>
      </c>
      <c r="AV444" s="11" t="s">
        <v>86</v>
      </c>
      <c r="AW444" s="11" t="s">
        <v>40</v>
      </c>
      <c r="AX444" s="11" t="s">
        <v>77</v>
      </c>
      <c r="AY444" s="244" t="s">
        <v>177</v>
      </c>
    </row>
    <row r="445" s="11" customFormat="1">
      <c r="B445" s="233"/>
      <c r="C445" s="234"/>
      <c r="D445" s="235" t="s">
        <v>185</v>
      </c>
      <c r="E445" s="236" t="s">
        <v>24</v>
      </c>
      <c r="F445" s="237" t="s">
        <v>938</v>
      </c>
      <c r="G445" s="234"/>
      <c r="H445" s="238">
        <v>204.91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AT445" s="244" t="s">
        <v>185</v>
      </c>
      <c r="AU445" s="244" t="s">
        <v>86</v>
      </c>
      <c r="AV445" s="11" t="s">
        <v>86</v>
      </c>
      <c r="AW445" s="11" t="s">
        <v>40</v>
      </c>
      <c r="AX445" s="11" t="s">
        <v>77</v>
      </c>
      <c r="AY445" s="244" t="s">
        <v>177</v>
      </c>
    </row>
    <row r="446" s="12" customFormat="1">
      <c r="B446" s="245"/>
      <c r="C446" s="246"/>
      <c r="D446" s="235" t="s">
        <v>185</v>
      </c>
      <c r="E446" s="247" t="s">
        <v>24</v>
      </c>
      <c r="F446" s="248" t="s">
        <v>241</v>
      </c>
      <c r="G446" s="246"/>
      <c r="H446" s="249">
        <v>405.19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AT446" s="255" t="s">
        <v>185</v>
      </c>
      <c r="AU446" s="255" t="s">
        <v>86</v>
      </c>
      <c r="AV446" s="12" t="s">
        <v>183</v>
      </c>
      <c r="AW446" s="12" t="s">
        <v>40</v>
      </c>
      <c r="AX446" s="12" t="s">
        <v>25</v>
      </c>
      <c r="AY446" s="255" t="s">
        <v>177</v>
      </c>
    </row>
    <row r="447" s="1" customFormat="1" ht="25.5" customHeight="1">
      <c r="B447" s="45"/>
      <c r="C447" s="221" t="s">
        <v>939</v>
      </c>
      <c r="D447" s="221" t="s">
        <v>179</v>
      </c>
      <c r="E447" s="222" t="s">
        <v>940</v>
      </c>
      <c r="F447" s="223" t="s">
        <v>941</v>
      </c>
      <c r="G447" s="224" t="s">
        <v>274</v>
      </c>
      <c r="H447" s="225">
        <v>74</v>
      </c>
      <c r="I447" s="226"/>
      <c r="J447" s="227">
        <f>ROUND(I447*H447,2)</f>
        <v>0</v>
      </c>
      <c r="K447" s="223" t="s">
        <v>24</v>
      </c>
      <c r="L447" s="71"/>
      <c r="M447" s="228" t="s">
        <v>24</v>
      </c>
      <c r="N447" s="229" t="s">
        <v>48</v>
      </c>
      <c r="O447" s="46"/>
      <c r="P447" s="230">
        <f>O447*H447</f>
        <v>0</v>
      </c>
      <c r="Q447" s="230">
        <v>2.0000000000000002E-05</v>
      </c>
      <c r="R447" s="230">
        <f>Q447*H447</f>
        <v>0.0014800000000000002</v>
      </c>
      <c r="S447" s="230">
        <v>0</v>
      </c>
      <c r="T447" s="231">
        <f>S447*H447</f>
        <v>0</v>
      </c>
      <c r="AR447" s="23" t="s">
        <v>183</v>
      </c>
      <c r="AT447" s="23" t="s">
        <v>179</v>
      </c>
      <c r="AU447" s="23" t="s">
        <v>86</v>
      </c>
      <c r="AY447" s="23" t="s">
        <v>177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23" t="s">
        <v>25</v>
      </c>
      <c r="BK447" s="232">
        <f>ROUND(I447*H447,2)</f>
        <v>0</v>
      </c>
      <c r="BL447" s="23" t="s">
        <v>183</v>
      </c>
      <c r="BM447" s="23" t="s">
        <v>942</v>
      </c>
    </row>
    <row r="448" s="11" customFormat="1">
      <c r="B448" s="233"/>
      <c r="C448" s="234"/>
      <c r="D448" s="235" t="s">
        <v>185</v>
      </c>
      <c r="E448" s="236" t="s">
        <v>24</v>
      </c>
      <c r="F448" s="237" t="s">
        <v>943</v>
      </c>
      <c r="G448" s="234"/>
      <c r="H448" s="238">
        <v>74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AT448" s="244" t="s">
        <v>185</v>
      </c>
      <c r="AU448" s="244" t="s">
        <v>86</v>
      </c>
      <c r="AV448" s="11" t="s">
        <v>86</v>
      </c>
      <c r="AW448" s="11" t="s">
        <v>40</v>
      </c>
      <c r="AX448" s="11" t="s">
        <v>25</v>
      </c>
      <c r="AY448" s="244" t="s">
        <v>177</v>
      </c>
    </row>
    <row r="449" s="1" customFormat="1" ht="16.5" customHeight="1">
      <c r="B449" s="45"/>
      <c r="C449" s="221" t="s">
        <v>944</v>
      </c>
      <c r="D449" s="221" t="s">
        <v>179</v>
      </c>
      <c r="E449" s="222" t="s">
        <v>945</v>
      </c>
      <c r="F449" s="223" t="s">
        <v>946</v>
      </c>
      <c r="G449" s="224" t="s">
        <v>209</v>
      </c>
      <c r="H449" s="225">
        <v>6.6459999999999999</v>
      </c>
      <c r="I449" s="226"/>
      <c r="J449" s="227">
        <f>ROUND(I449*H449,2)</f>
        <v>0</v>
      </c>
      <c r="K449" s="223" t="s">
        <v>182</v>
      </c>
      <c r="L449" s="71"/>
      <c r="M449" s="228" t="s">
        <v>24</v>
      </c>
      <c r="N449" s="229" t="s">
        <v>48</v>
      </c>
      <c r="O449" s="46"/>
      <c r="P449" s="230">
        <f>O449*H449</f>
        <v>0</v>
      </c>
      <c r="Q449" s="230">
        <v>0</v>
      </c>
      <c r="R449" s="230">
        <f>Q449*H449</f>
        <v>0</v>
      </c>
      <c r="S449" s="230">
        <v>2</v>
      </c>
      <c r="T449" s="231">
        <f>S449*H449</f>
        <v>13.292</v>
      </c>
      <c r="AR449" s="23" t="s">
        <v>183</v>
      </c>
      <c r="AT449" s="23" t="s">
        <v>179</v>
      </c>
      <c r="AU449" s="23" t="s">
        <v>86</v>
      </c>
      <c r="AY449" s="23" t="s">
        <v>177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23" t="s">
        <v>25</v>
      </c>
      <c r="BK449" s="232">
        <f>ROUND(I449*H449,2)</f>
        <v>0</v>
      </c>
      <c r="BL449" s="23" t="s">
        <v>183</v>
      </c>
      <c r="BM449" s="23" t="s">
        <v>947</v>
      </c>
    </row>
    <row r="450" s="11" customFormat="1">
      <c r="B450" s="233"/>
      <c r="C450" s="234"/>
      <c r="D450" s="235" t="s">
        <v>185</v>
      </c>
      <c r="E450" s="236" t="s">
        <v>24</v>
      </c>
      <c r="F450" s="237" t="s">
        <v>948</v>
      </c>
      <c r="G450" s="234"/>
      <c r="H450" s="238">
        <v>5.6159999999999997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AT450" s="244" t="s">
        <v>185</v>
      </c>
      <c r="AU450" s="244" t="s">
        <v>86</v>
      </c>
      <c r="AV450" s="11" t="s">
        <v>86</v>
      </c>
      <c r="AW450" s="11" t="s">
        <v>40</v>
      </c>
      <c r="AX450" s="11" t="s">
        <v>77</v>
      </c>
      <c r="AY450" s="244" t="s">
        <v>177</v>
      </c>
    </row>
    <row r="451" s="11" customFormat="1">
      <c r="B451" s="233"/>
      <c r="C451" s="234"/>
      <c r="D451" s="235" t="s">
        <v>185</v>
      </c>
      <c r="E451" s="236" t="s">
        <v>24</v>
      </c>
      <c r="F451" s="237" t="s">
        <v>949</v>
      </c>
      <c r="G451" s="234"/>
      <c r="H451" s="238">
        <v>1.03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AT451" s="244" t="s">
        <v>185</v>
      </c>
      <c r="AU451" s="244" t="s">
        <v>86</v>
      </c>
      <c r="AV451" s="11" t="s">
        <v>86</v>
      </c>
      <c r="AW451" s="11" t="s">
        <v>40</v>
      </c>
      <c r="AX451" s="11" t="s">
        <v>77</v>
      </c>
      <c r="AY451" s="244" t="s">
        <v>177</v>
      </c>
    </row>
    <row r="452" s="12" customFormat="1">
      <c r="B452" s="245"/>
      <c r="C452" s="246"/>
      <c r="D452" s="235" t="s">
        <v>185</v>
      </c>
      <c r="E452" s="247" t="s">
        <v>24</v>
      </c>
      <c r="F452" s="248" t="s">
        <v>241</v>
      </c>
      <c r="G452" s="246"/>
      <c r="H452" s="249">
        <v>6.6459999999999999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AT452" s="255" t="s">
        <v>185</v>
      </c>
      <c r="AU452" s="255" t="s">
        <v>86</v>
      </c>
      <c r="AV452" s="12" t="s">
        <v>183</v>
      </c>
      <c r="AW452" s="12" t="s">
        <v>40</v>
      </c>
      <c r="AX452" s="12" t="s">
        <v>25</v>
      </c>
      <c r="AY452" s="255" t="s">
        <v>177</v>
      </c>
    </row>
    <row r="453" s="1" customFormat="1" ht="25.5" customHeight="1">
      <c r="B453" s="45"/>
      <c r="C453" s="221" t="s">
        <v>950</v>
      </c>
      <c r="D453" s="221" t="s">
        <v>179</v>
      </c>
      <c r="E453" s="222" t="s">
        <v>951</v>
      </c>
      <c r="F453" s="223" t="s">
        <v>952</v>
      </c>
      <c r="G453" s="224" t="s">
        <v>112</v>
      </c>
      <c r="H453" s="225">
        <v>12.369</v>
      </c>
      <c r="I453" s="226"/>
      <c r="J453" s="227">
        <f>ROUND(I453*H453,2)</f>
        <v>0</v>
      </c>
      <c r="K453" s="223" t="s">
        <v>182</v>
      </c>
      <c r="L453" s="71"/>
      <c r="M453" s="228" t="s">
        <v>24</v>
      </c>
      <c r="N453" s="229" t="s">
        <v>48</v>
      </c>
      <c r="O453" s="46"/>
      <c r="P453" s="230">
        <f>O453*H453</f>
        <v>0</v>
      </c>
      <c r="Q453" s="230">
        <v>0</v>
      </c>
      <c r="R453" s="230">
        <f>Q453*H453</f>
        <v>0</v>
      </c>
      <c r="S453" s="230">
        <v>0.13100000000000001</v>
      </c>
      <c r="T453" s="231">
        <f>S453*H453</f>
        <v>1.620339</v>
      </c>
      <c r="AR453" s="23" t="s">
        <v>183</v>
      </c>
      <c r="AT453" s="23" t="s">
        <v>179</v>
      </c>
      <c r="AU453" s="23" t="s">
        <v>86</v>
      </c>
      <c r="AY453" s="23" t="s">
        <v>177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3" t="s">
        <v>25</v>
      </c>
      <c r="BK453" s="232">
        <f>ROUND(I453*H453,2)</f>
        <v>0</v>
      </c>
      <c r="BL453" s="23" t="s">
        <v>183</v>
      </c>
      <c r="BM453" s="23" t="s">
        <v>953</v>
      </c>
    </row>
    <row r="454" s="11" customFormat="1">
      <c r="B454" s="233"/>
      <c r="C454" s="234"/>
      <c r="D454" s="235" t="s">
        <v>185</v>
      </c>
      <c r="E454" s="236" t="s">
        <v>24</v>
      </c>
      <c r="F454" s="237" t="s">
        <v>954</v>
      </c>
      <c r="G454" s="234"/>
      <c r="H454" s="238">
        <v>6.9089999999999998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AT454" s="244" t="s">
        <v>185</v>
      </c>
      <c r="AU454" s="244" t="s">
        <v>86</v>
      </c>
      <c r="AV454" s="11" t="s">
        <v>86</v>
      </c>
      <c r="AW454" s="11" t="s">
        <v>40</v>
      </c>
      <c r="AX454" s="11" t="s">
        <v>77</v>
      </c>
      <c r="AY454" s="244" t="s">
        <v>177</v>
      </c>
    </row>
    <row r="455" s="11" customFormat="1">
      <c r="B455" s="233"/>
      <c r="C455" s="234"/>
      <c r="D455" s="235" t="s">
        <v>185</v>
      </c>
      <c r="E455" s="236" t="s">
        <v>24</v>
      </c>
      <c r="F455" s="237" t="s">
        <v>955</v>
      </c>
      <c r="G455" s="234"/>
      <c r="H455" s="238">
        <v>5.46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AT455" s="244" t="s">
        <v>185</v>
      </c>
      <c r="AU455" s="244" t="s">
        <v>86</v>
      </c>
      <c r="AV455" s="11" t="s">
        <v>86</v>
      </c>
      <c r="AW455" s="11" t="s">
        <v>40</v>
      </c>
      <c r="AX455" s="11" t="s">
        <v>77</v>
      </c>
      <c r="AY455" s="244" t="s">
        <v>177</v>
      </c>
    </row>
    <row r="456" s="12" customFormat="1">
      <c r="B456" s="245"/>
      <c r="C456" s="246"/>
      <c r="D456" s="235" t="s">
        <v>185</v>
      </c>
      <c r="E456" s="247" t="s">
        <v>24</v>
      </c>
      <c r="F456" s="248" t="s">
        <v>241</v>
      </c>
      <c r="G456" s="246"/>
      <c r="H456" s="249">
        <v>12.369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AT456" s="255" t="s">
        <v>185</v>
      </c>
      <c r="AU456" s="255" t="s">
        <v>86</v>
      </c>
      <c r="AV456" s="12" t="s">
        <v>183</v>
      </c>
      <c r="AW456" s="12" t="s">
        <v>40</v>
      </c>
      <c r="AX456" s="12" t="s">
        <v>25</v>
      </c>
      <c r="AY456" s="255" t="s">
        <v>177</v>
      </c>
    </row>
    <row r="457" s="1" customFormat="1" ht="25.5" customHeight="1">
      <c r="B457" s="45"/>
      <c r="C457" s="221" t="s">
        <v>956</v>
      </c>
      <c r="D457" s="221" t="s">
        <v>179</v>
      </c>
      <c r="E457" s="222" t="s">
        <v>957</v>
      </c>
      <c r="F457" s="223" t="s">
        <v>958</v>
      </c>
      <c r="G457" s="224" t="s">
        <v>112</v>
      </c>
      <c r="H457" s="225">
        <v>9.2639999999999993</v>
      </c>
      <c r="I457" s="226"/>
      <c r="J457" s="227">
        <f>ROUND(I457*H457,2)</f>
        <v>0</v>
      </c>
      <c r="K457" s="223" t="s">
        <v>182</v>
      </c>
      <c r="L457" s="71"/>
      <c r="M457" s="228" t="s">
        <v>24</v>
      </c>
      <c r="N457" s="229" t="s">
        <v>48</v>
      </c>
      <c r="O457" s="46"/>
      <c r="P457" s="230">
        <f>O457*H457</f>
        <v>0</v>
      </c>
      <c r="Q457" s="230">
        <v>0</v>
      </c>
      <c r="R457" s="230">
        <f>Q457*H457</f>
        <v>0</v>
      </c>
      <c r="S457" s="230">
        <v>0.26100000000000001</v>
      </c>
      <c r="T457" s="231">
        <f>S457*H457</f>
        <v>2.4179040000000001</v>
      </c>
      <c r="AR457" s="23" t="s">
        <v>183</v>
      </c>
      <c r="AT457" s="23" t="s">
        <v>179</v>
      </c>
      <c r="AU457" s="23" t="s">
        <v>86</v>
      </c>
      <c r="AY457" s="23" t="s">
        <v>177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3" t="s">
        <v>25</v>
      </c>
      <c r="BK457" s="232">
        <f>ROUND(I457*H457,2)</f>
        <v>0</v>
      </c>
      <c r="BL457" s="23" t="s">
        <v>183</v>
      </c>
      <c r="BM457" s="23" t="s">
        <v>959</v>
      </c>
    </row>
    <row r="458" s="11" customFormat="1">
      <c r="B458" s="233"/>
      <c r="C458" s="234"/>
      <c r="D458" s="235" t="s">
        <v>185</v>
      </c>
      <c r="E458" s="236" t="s">
        <v>24</v>
      </c>
      <c r="F458" s="237" t="s">
        <v>665</v>
      </c>
      <c r="G458" s="234"/>
      <c r="H458" s="238">
        <v>9.2639999999999993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AT458" s="244" t="s">
        <v>185</v>
      </c>
      <c r="AU458" s="244" t="s">
        <v>86</v>
      </c>
      <c r="AV458" s="11" t="s">
        <v>86</v>
      </c>
      <c r="AW458" s="11" t="s">
        <v>40</v>
      </c>
      <c r="AX458" s="11" t="s">
        <v>25</v>
      </c>
      <c r="AY458" s="244" t="s">
        <v>177</v>
      </c>
    </row>
    <row r="459" s="1" customFormat="1" ht="38.25" customHeight="1">
      <c r="B459" s="45"/>
      <c r="C459" s="221" t="s">
        <v>960</v>
      </c>
      <c r="D459" s="221" t="s">
        <v>179</v>
      </c>
      <c r="E459" s="222" t="s">
        <v>961</v>
      </c>
      <c r="F459" s="223" t="s">
        <v>962</v>
      </c>
      <c r="G459" s="224" t="s">
        <v>209</v>
      </c>
      <c r="H459" s="225">
        <v>15.196</v>
      </c>
      <c r="I459" s="226"/>
      <c r="J459" s="227">
        <f>ROUND(I459*H459,2)</f>
        <v>0</v>
      </c>
      <c r="K459" s="223" t="s">
        <v>182</v>
      </c>
      <c r="L459" s="71"/>
      <c r="M459" s="228" t="s">
        <v>24</v>
      </c>
      <c r="N459" s="229" t="s">
        <v>48</v>
      </c>
      <c r="O459" s="46"/>
      <c r="P459" s="230">
        <f>O459*H459</f>
        <v>0</v>
      </c>
      <c r="Q459" s="230">
        <v>0</v>
      </c>
      <c r="R459" s="230">
        <f>Q459*H459</f>
        <v>0</v>
      </c>
      <c r="S459" s="230">
        <v>1.8</v>
      </c>
      <c r="T459" s="231">
        <f>S459*H459</f>
        <v>27.352799999999998</v>
      </c>
      <c r="AR459" s="23" t="s">
        <v>183</v>
      </c>
      <c r="AT459" s="23" t="s">
        <v>179</v>
      </c>
      <c r="AU459" s="23" t="s">
        <v>86</v>
      </c>
      <c r="AY459" s="23" t="s">
        <v>177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3" t="s">
        <v>25</v>
      </c>
      <c r="BK459" s="232">
        <f>ROUND(I459*H459,2)</f>
        <v>0</v>
      </c>
      <c r="BL459" s="23" t="s">
        <v>183</v>
      </c>
      <c r="BM459" s="23" t="s">
        <v>963</v>
      </c>
    </row>
    <row r="460" s="11" customFormat="1">
      <c r="B460" s="233"/>
      <c r="C460" s="234"/>
      <c r="D460" s="235" t="s">
        <v>185</v>
      </c>
      <c r="E460" s="236" t="s">
        <v>24</v>
      </c>
      <c r="F460" s="237" t="s">
        <v>964</v>
      </c>
      <c r="G460" s="234"/>
      <c r="H460" s="238">
        <v>4.9850000000000003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AT460" s="244" t="s">
        <v>185</v>
      </c>
      <c r="AU460" s="244" t="s">
        <v>86</v>
      </c>
      <c r="AV460" s="11" t="s">
        <v>86</v>
      </c>
      <c r="AW460" s="11" t="s">
        <v>40</v>
      </c>
      <c r="AX460" s="11" t="s">
        <v>77</v>
      </c>
      <c r="AY460" s="244" t="s">
        <v>177</v>
      </c>
    </row>
    <row r="461" s="11" customFormat="1">
      <c r="B461" s="233"/>
      <c r="C461" s="234"/>
      <c r="D461" s="235" t="s">
        <v>185</v>
      </c>
      <c r="E461" s="236" t="s">
        <v>24</v>
      </c>
      <c r="F461" s="237" t="s">
        <v>965</v>
      </c>
      <c r="G461" s="234"/>
      <c r="H461" s="238">
        <v>5.4989999999999997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AT461" s="244" t="s">
        <v>185</v>
      </c>
      <c r="AU461" s="244" t="s">
        <v>86</v>
      </c>
      <c r="AV461" s="11" t="s">
        <v>86</v>
      </c>
      <c r="AW461" s="11" t="s">
        <v>40</v>
      </c>
      <c r="AX461" s="11" t="s">
        <v>77</v>
      </c>
      <c r="AY461" s="244" t="s">
        <v>177</v>
      </c>
    </row>
    <row r="462" s="13" customFormat="1">
      <c r="B462" s="266"/>
      <c r="C462" s="267"/>
      <c r="D462" s="235" t="s">
        <v>185</v>
      </c>
      <c r="E462" s="268" t="s">
        <v>24</v>
      </c>
      <c r="F462" s="269" t="s">
        <v>966</v>
      </c>
      <c r="G462" s="267"/>
      <c r="H462" s="270">
        <v>10.484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185</v>
      </c>
      <c r="AU462" s="276" t="s">
        <v>86</v>
      </c>
      <c r="AV462" s="13" t="s">
        <v>191</v>
      </c>
      <c r="AW462" s="13" t="s">
        <v>40</v>
      </c>
      <c r="AX462" s="13" t="s">
        <v>77</v>
      </c>
      <c r="AY462" s="276" t="s">
        <v>177</v>
      </c>
    </row>
    <row r="463" s="11" customFormat="1">
      <c r="B463" s="233"/>
      <c r="C463" s="234"/>
      <c r="D463" s="235" t="s">
        <v>185</v>
      </c>
      <c r="E463" s="236" t="s">
        <v>24</v>
      </c>
      <c r="F463" s="237" t="s">
        <v>967</v>
      </c>
      <c r="G463" s="234"/>
      <c r="H463" s="238">
        <v>2.681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185</v>
      </c>
      <c r="AU463" s="244" t="s">
        <v>86</v>
      </c>
      <c r="AV463" s="11" t="s">
        <v>86</v>
      </c>
      <c r="AW463" s="11" t="s">
        <v>40</v>
      </c>
      <c r="AX463" s="11" t="s">
        <v>77</v>
      </c>
      <c r="AY463" s="244" t="s">
        <v>177</v>
      </c>
    </row>
    <row r="464" s="13" customFormat="1">
      <c r="B464" s="266"/>
      <c r="C464" s="267"/>
      <c r="D464" s="235" t="s">
        <v>185</v>
      </c>
      <c r="E464" s="268" t="s">
        <v>24</v>
      </c>
      <c r="F464" s="269" t="s">
        <v>968</v>
      </c>
      <c r="G464" s="267"/>
      <c r="H464" s="270">
        <v>2.681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185</v>
      </c>
      <c r="AU464" s="276" t="s">
        <v>86</v>
      </c>
      <c r="AV464" s="13" t="s">
        <v>191</v>
      </c>
      <c r="AW464" s="13" t="s">
        <v>40</v>
      </c>
      <c r="AX464" s="13" t="s">
        <v>77</v>
      </c>
      <c r="AY464" s="276" t="s">
        <v>177</v>
      </c>
    </row>
    <row r="465" s="11" customFormat="1">
      <c r="B465" s="233"/>
      <c r="C465" s="234"/>
      <c r="D465" s="235" t="s">
        <v>185</v>
      </c>
      <c r="E465" s="236" t="s">
        <v>24</v>
      </c>
      <c r="F465" s="237" t="s">
        <v>969</v>
      </c>
      <c r="G465" s="234"/>
      <c r="H465" s="238">
        <v>2.0310000000000001</v>
      </c>
      <c r="I465" s="239"/>
      <c r="J465" s="234"/>
      <c r="K465" s="234"/>
      <c r="L465" s="240"/>
      <c r="M465" s="241"/>
      <c r="N465" s="242"/>
      <c r="O465" s="242"/>
      <c r="P465" s="242"/>
      <c r="Q465" s="242"/>
      <c r="R465" s="242"/>
      <c r="S465" s="242"/>
      <c r="T465" s="243"/>
      <c r="AT465" s="244" t="s">
        <v>185</v>
      </c>
      <c r="AU465" s="244" t="s">
        <v>86</v>
      </c>
      <c r="AV465" s="11" t="s">
        <v>86</v>
      </c>
      <c r="AW465" s="11" t="s">
        <v>40</v>
      </c>
      <c r="AX465" s="11" t="s">
        <v>77</v>
      </c>
      <c r="AY465" s="244" t="s">
        <v>177</v>
      </c>
    </row>
    <row r="466" s="13" customFormat="1">
      <c r="B466" s="266"/>
      <c r="C466" s="267"/>
      <c r="D466" s="235" t="s">
        <v>185</v>
      </c>
      <c r="E466" s="268" t="s">
        <v>24</v>
      </c>
      <c r="F466" s="269" t="s">
        <v>970</v>
      </c>
      <c r="G466" s="267"/>
      <c r="H466" s="270">
        <v>2.0310000000000001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185</v>
      </c>
      <c r="AU466" s="276" t="s">
        <v>86</v>
      </c>
      <c r="AV466" s="13" t="s">
        <v>191</v>
      </c>
      <c r="AW466" s="13" t="s">
        <v>40</v>
      </c>
      <c r="AX466" s="13" t="s">
        <v>77</v>
      </c>
      <c r="AY466" s="276" t="s">
        <v>177</v>
      </c>
    </row>
    <row r="467" s="11" customFormat="1">
      <c r="B467" s="233"/>
      <c r="C467" s="234"/>
      <c r="D467" s="235" t="s">
        <v>185</v>
      </c>
      <c r="E467" s="236" t="s">
        <v>24</v>
      </c>
      <c r="F467" s="237" t="s">
        <v>24</v>
      </c>
      <c r="G467" s="234"/>
      <c r="H467" s="238">
        <v>0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AT467" s="244" t="s">
        <v>185</v>
      </c>
      <c r="AU467" s="244" t="s">
        <v>86</v>
      </c>
      <c r="AV467" s="11" t="s">
        <v>86</v>
      </c>
      <c r="AW467" s="11" t="s">
        <v>40</v>
      </c>
      <c r="AX467" s="11" t="s">
        <v>77</v>
      </c>
      <c r="AY467" s="244" t="s">
        <v>177</v>
      </c>
    </row>
    <row r="468" s="12" customFormat="1">
      <c r="B468" s="245"/>
      <c r="C468" s="246"/>
      <c r="D468" s="235" t="s">
        <v>185</v>
      </c>
      <c r="E468" s="247" t="s">
        <v>24</v>
      </c>
      <c r="F468" s="248" t="s">
        <v>241</v>
      </c>
      <c r="G468" s="246"/>
      <c r="H468" s="249">
        <v>15.196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185</v>
      </c>
      <c r="AU468" s="255" t="s">
        <v>86</v>
      </c>
      <c r="AV468" s="12" t="s">
        <v>183</v>
      </c>
      <c r="AW468" s="12" t="s">
        <v>40</v>
      </c>
      <c r="AX468" s="12" t="s">
        <v>25</v>
      </c>
      <c r="AY468" s="255" t="s">
        <v>177</v>
      </c>
    </row>
    <row r="469" s="1" customFormat="1" ht="25.5" customHeight="1">
      <c r="B469" s="45"/>
      <c r="C469" s="221" t="s">
        <v>971</v>
      </c>
      <c r="D469" s="221" t="s">
        <v>179</v>
      </c>
      <c r="E469" s="222" t="s">
        <v>972</v>
      </c>
      <c r="F469" s="223" t="s">
        <v>973</v>
      </c>
      <c r="G469" s="224" t="s">
        <v>198</v>
      </c>
      <c r="H469" s="225">
        <v>36</v>
      </c>
      <c r="I469" s="226"/>
      <c r="J469" s="227">
        <f>ROUND(I469*H469,2)</f>
        <v>0</v>
      </c>
      <c r="K469" s="223" t="s">
        <v>182</v>
      </c>
      <c r="L469" s="71"/>
      <c r="M469" s="228" t="s">
        <v>24</v>
      </c>
      <c r="N469" s="229" t="s">
        <v>48</v>
      </c>
      <c r="O469" s="46"/>
      <c r="P469" s="230">
        <f>O469*H469</f>
        <v>0</v>
      </c>
      <c r="Q469" s="230">
        <v>0</v>
      </c>
      <c r="R469" s="230">
        <f>Q469*H469</f>
        <v>0</v>
      </c>
      <c r="S469" s="230">
        <v>0.37</v>
      </c>
      <c r="T469" s="231">
        <f>S469*H469</f>
        <v>13.32</v>
      </c>
      <c r="AR469" s="23" t="s">
        <v>183</v>
      </c>
      <c r="AT469" s="23" t="s">
        <v>179</v>
      </c>
      <c r="AU469" s="23" t="s">
        <v>86</v>
      </c>
      <c r="AY469" s="23" t="s">
        <v>177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3" t="s">
        <v>25</v>
      </c>
      <c r="BK469" s="232">
        <f>ROUND(I469*H469,2)</f>
        <v>0</v>
      </c>
      <c r="BL469" s="23" t="s">
        <v>183</v>
      </c>
      <c r="BM469" s="23" t="s">
        <v>974</v>
      </c>
    </row>
    <row r="470" s="11" customFormat="1">
      <c r="B470" s="233"/>
      <c r="C470" s="234"/>
      <c r="D470" s="235" t="s">
        <v>185</v>
      </c>
      <c r="E470" s="236" t="s">
        <v>24</v>
      </c>
      <c r="F470" s="237" t="s">
        <v>975</v>
      </c>
      <c r="G470" s="234"/>
      <c r="H470" s="238">
        <v>36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AT470" s="244" t="s">
        <v>185</v>
      </c>
      <c r="AU470" s="244" t="s">
        <v>86</v>
      </c>
      <c r="AV470" s="11" t="s">
        <v>86</v>
      </c>
      <c r="AW470" s="11" t="s">
        <v>40</v>
      </c>
      <c r="AX470" s="11" t="s">
        <v>25</v>
      </c>
      <c r="AY470" s="244" t="s">
        <v>177</v>
      </c>
    </row>
    <row r="471" s="1" customFormat="1" ht="16.5" customHeight="1">
      <c r="B471" s="45"/>
      <c r="C471" s="221" t="s">
        <v>976</v>
      </c>
      <c r="D471" s="221" t="s">
        <v>179</v>
      </c>
      <c r="E471" s="222" t="s">
        <v>977</v>
      </c>
      <c r="F471" s="223" t="s">
        <v>978</v>
      </c>
      <c r="G471" s="224" t="s">
        <v>209</v>
      </c>
      <c r="H471" s="225">
        <v>62.853999999999999</v>
      </c>
      <c r="I471" s="226"/>
      <c r="J471" s="227">
        <f>ROUND(I471*H471,2)</f>
        <v>0</v>
      </c>
      <c r="K471" s="223" t="s">
        <v>182</v>
      </c>
      <c r="L471" s="71"/>
      <c r="M471" s="228" t="s">
        <v>24</v>
      </c>
      <c r="N471" s="229" t="s">
        <v>48</v>
      </c>
      <c r="O471" s="46"/>
      <c r="P471" s="230">
        <f>O471*H471</f>
        <v>0</v>
      </c>
      <c r="Q471" s="230">
        <v>0</v>
      </c>
      <c r="R471" s="230">
        <f>Q471*H471</f>
        <v>0</v>
      </c>
      <c r="S471" s="230">
        <v>2.3999999999999999</v>
      </c>
      <c r="T471" s="231">
        <f>S471*H471</f>
        <v>150.84959999999998</v>
      </c>
      <c r="AR471" s="23" t="s">
        <v>183</v>
      </c>
      <c r="AT471" s="23" t="s">
        <v>179</v>
      </c>
      <c r="AU471" s="23" t="s">
        <v>86</v>
      </c>
      <c r="AY471" s="23" t="s">
        <v>177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3" t="s">
        <v>25</v>
      </c>
      <c r="BK471" s="232">
        <f>ROUND(I471*H471,2)</f>
        <v>0</v>
      </c>
      <c r="BL471" s="23" t="s">
        <v>183</v>
      </c>
      <c r="BM471" s="23" t="s">
        <v>979</v>
      </c>
    </row>
    <row r="472" s="11" customFormat="1">
      <c r="B472" s="233"/>
      <c r="C472" s="234"/>
      <c r="D472" s="235" t="s">
        <v>185</v>
      </c>
      <c r="E472" s="236" t="s">
        <v>24</v>
      </c>
      <c r="F472" s="237" t="s">
        <v>980</v>
      </c>
      <c r="G472" s="234"/>
      <c r="H472" s="238">
        <v>0.45100000000000001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AT472" s="244" t="s">
        <v>185</v>
      </c>
      <c r="AU472" s="244" t="s">
        <v>86</v>
      </c>
      <c r="AV472" s="11" t="s">
        <v>86</v>
      </c>
      <c r="AW472" s="11" t="s">
        <v>40</v>
      </c>
      <c r="AX472" s="11" t="s">
        <v>77</v>
      </c>
      <c r="AY472" s="244" t="s">
        <v>177</v>
      </c>
    </row>
    <row r="473" s="11" customFormat="1">
      <c r="B473" s="233"/>
      <c r="C473" s="234"/>
      <c r="D473" s="235" t="s">
        <v>185</v>
      </c>
      <c r="E473" s="236" t="s">
        <v>24</v>
      </c>
      <c r="F473" s="237" t="s">
        <v>981</v>
      </c>
      <c r="G473" s="234"/>
      <c r="H473" s="238">
        <v>20.783999999999999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AT473" s="244" t="s">
        <v>185</v>
      </c>
      <c r="AU473" s="244" t="s">
        <v>86</v>
      </c>
      <c r="AV473" s="11" t="s">
        <v>86</v>
      </c>
      <c r="AW473" s="11" t="s">
        <v>40</v>
      </c>
      <c r="AX473" s="11" t="s">
        <v>77</v>
      </c>
      <c r="AY473" s="244" t="s">
        <v>177</v>
      </c>
    </row>
    <row r="474" s="11" customFormat="1">
      <c r="B474" s="233"/>
      <c r="C474" s="234"/>
      <c r="D474" s="235" t="s">
        <v>185</v>
      </c>
      <c r="E474" s="236" t="s">
        <v>24</v>
      </c>
      <c r="F474" s="237" t="s">
        <v>982</v>
      </c>
      <c r="G474" s="234"/>
      <c r="H474" s="238">
        <v>16.512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AT474" s="244" t="s">
        <v>185</v>
      </c>
      <c r="AU474" s="244" t="s">
        <v>86</v>
      </c>
      <c r="AV474" s="11" t="s">
        <v>86</v>
      </c>
      <c r="AW474" s="11" t="s">
        <v>40</v>
      </c>
      <c r="AX474" s="11" t="s">
        <v>77</v>
      </c>
      <c r="AY474" s="244" t="s">
        <v>177</v>
      </c>
    </row>
    <row r="475" s="11" customFormat="1">
      <c r="B475" s="233"/>
      <c r="C475" s="234"/>
      <c r="D475" s="235" t="s">
        <v>185</v>
      </c>
      <c r="E475" s="236" t="s">
        <v>24</v>
      </c>
      <c r="F475" s="237" t="s">
        <v>983</v>
      </c>
      <c r="G475" s="234"/>
      <c r="H475" s="238">
        <v>25.106999999999999</v>
      </c>
      <c r="I475" s="239"/>
      <c r="J475" s="234"/>
      <c r="K475" s="234"/>
      <c r="L475" s="240"/>
      <c r="M475" s="241"/>
      <c r="N475" s="242"/>
      <c r="O475" s="242"/>
      <c r="P475" s="242"/>
      <c r="Q475" s="242"/>
      <c r="R475" s="242"/>
      <c r="S475" s="242"/>
      <c r="T475" s="243"/>
      <c r="AT475" s="244" t="s">
        <v>185</v>
      </c>
      <c r="AU475" s="244" t="s">
        <v>86</v>
      </c>
      <c r="AV475" s="11" t="s">
        <v>86</v>
      </c>
      <c r="AW475" s="11" t="s">
        <v>40</v>
      </c>
      <c r="AX475" s="11" t="s">
        <v>77</v>
      </c>
      <c r="AY475" s="244" t="s">
        <v>177</v>
      </c>
    </row>
    <row r="476" s="12" customFormat="1">
      <c r="B476" s="245"/>
      <c r="C476" s="246"/>
      <c r="D476" s="235" t="s">
        <v>185</v>
      </c>
      <c r="E476" s="247" t="s">
        <v>24</v>
      </c>
      <c r="F476" s="248" t="s">
        <v>241</v>
      </c>
      <c r="G476" s="246"/>
      <c r="H476" s="249">
        <v>62.853999999999999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AT476" s="255" t="s">
        <v>185</v>
      </c>
      <c r="AU476" s="255" t="s">
        <v>86</v>
      </c>
      <c r="AV476" s="12" t="s">
        <v>183</v>
      </c>
      <c r="AW476" s="12" t="s">
        <v>40</v>
      </c>
      <c r="AX476" s="12" t="s">
        <v>25</v>
      </c>
      <c r="AY476" s="255" t="s">
        <v>177</v>
      </c>
    </row>
    <row r="477" s="1" customFormat="1" ht="25.5" customHeight="1">
      <c r="B477" s="45"/>
      <c r="C477" s="221" t="s">
        <v>984</v>
      </c>
      <c r="D477" s="221" t="s">
        <v>179</v>
      </c>
      <c r="E477" s="222" t="s">
        <v>985</v>
      </c>
      <c r="F477" s="223" t="s">
        <v>986</v>
      </c>
      <c r="G477" s="224" t="s">
        <v>112</v>
      </c>
      <c r="H477" s="225">
        <v>14.996</v>
      </c>
      <c r="I477" s="226"/>
      <c r="J477" s="227">
        <f>ROUND(I477*H477,2)</f>
        <v>0</v>
      </c>
      <c r="K477" s="223" t="s">
        <v>182</v>
      </c>
      <c r="L477" s="71"/>
      <c r="M477" s="228" t="s">
        <v>24</v>
      </c>
      <c r="N477" s="229" t="s">
        <v>48</v>
      </c>
      <c r="O477" s="46"/>
      <c r="P477" s="230">
        <f>O477*H477</f>
        <v>0</v>
      </c>
      <c r="Q477" s="230">
        <v>0</v>
      </c>
      <c r="R477" s="230">
        <f>Q477*H477</f>
        <v>0</v>
      </c>
      <c r="S477" s="230">
        <v>0.35999999999999999</v>
      </c>
      <c r="T477" s="231">
        <f>S477*H477</f>
        <v>5.3985599999999998</v>
      </c>
      <c r="AR477" s="23" t="s">
        <v>183</v>
      </c>
      <c r="AT477" s="23" t="s">
        <v>179</v>
      </c>
      <c r="AU477" s="23" t="s">
        <v>86</v>
      </c>
      <c r="AY477" s="23" t="s">
        <v>177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23" t="s">
        <v>25</v>
      </c>
      <c r="BK477" s="232">
        <f>ROUND(I477*H477,2)</f>
        <v>0</v>
      </c>
      <c r="BL477" s="23" t="s">
        <v>183</v>
      </c>
      <c r="BM477" s="23" t="s">
        <v>987</v>
      </c>
    </row>
    <row r="478" s="11" customFormat="1">
      <c r="B478" s="233"/>
      <c r="C478" s="234"/>
      <c r="D478" s="235" t="s">
        <v>185</v>
      </c>
      <c r="E478" s="236" t="s">
        <v>24</v>
      </c>
      <c r="F478" s="237" t="s">
        <v>988</v>
      </c>
      <c r="G478" s="234"/>
      <c r="H478" s="238">
        <v>14.996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AT478" s="244" t="s">
        <v>185</v>
      </c>
      <c r="AU478" s="244" t="s">
        <v>86</v>
      </c>
      <c r="AV478" s="11" t="s">
        <v>86</v>
      </c>
      <c r="AW478" s="11" t="s">
        <v>40</v>
      </c>
      <c r="AX478" s="11" t="s">
        <v>25</v>
      </c>
      <c r="AY478" s="244" t="s">
        <v>177</v>
      </c>
    </row>
    <row r="479" s="1" customFormat="1" ht="25.5" customHeight="1">
      <c r="B479" s="45"/>
      <c r="C479" s="221" t="s">
        <v>989</v>
      </c>
      <c r="D479" s="221" t="s">
        <v>179</v>
      </c>
      <c r="E479" s="222" t="s">
        <v>990</v>
      </c>
      <c r="F479" s="223" t="s">
        <v>991</v>
      </c>
      <c r="G479" s="224" t="s">
        <v>112</v>
      </c>
      <c r="H479" s="225">
        <v>23.815000000000001</v>
      </c>
      <c r="I479" s="226"/>
      <c r="J479" s="227">
        <f>ROUND(I479*H479,2)</f>
        <v>0</v>
      </c>
      <c r="K479" s="223" t="s">
        <v>182</v>
      </c>
      <c r="L479" s="71"/>
      <c r="M479" s="228" t="s">
        <v>24</v>
      </c>
      <c r="N479" s="229" t="s">
        <v>48</v>
      </c>
      <c r="O479" s="46"/>
      <c r="P479" s="230">
        <f>O479*H479</f>
        <v>0</v>
      </c>
      <c r="Q479" s="230">
        <v>0</v>
      </c>
      <c r="R479" s="230">
        <f>Q479*H479</f>
        <v>0</v>
      </c>
      <c r="S479" s="230">
        <v>0.122</v>
      </c>
      <c r="T479" s="231">
        <f>S479*H479</f>
        <v>2.90543</v>
      </c>
      <c r="AR479" s="23" t="s">
        <v>183</v>
      </c>
      <c r="AT479" s="23" t="s">
        <v>179</v>
      </c>
      <c r="AU479" s="23" t="s">
        <v>86</v>
      </c>
      <c r="AY479" s="23" t="s">
        <v>177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3" t="s">
        <v>25</v>
      </c>
      <c r="BK479" s="232">
        <f>ROUND(I479*H479,2)</f>
        <v>0</v>
      </c>
      <c r="BL479" s="23" t="s">
        <v>183</v>
      </c>
      <c r="BM479" s="23" t="s">
        <v>992</v>
      </c>
    </row>
    <row r="480" s="11" customFormat="1">
      <c r="B480" s="233"/>
      <c r="C480" s="234"/>
      <c r="D480" s="235" t="s">
        <v>185</v>
      </c>
      <c r="E480" s="236" t="s">
        <v>24</v>
      </c>
      <c r="F480" s="237" t="s">
        <v>993</v>
      </c>
      <c r="G480" s="234"/>
      <c r="H480" s="238">
        <v>9.6500000000000004</v>
      </c>
      <c r="I480" s="239"/>
      <c r="J480" s="234"/>
      <c r="K480" s="234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185</v>
      </c>
      <c r="AU480" s="244" t="s">
        <v>86</v>
      </c>
      <c r="AV480" s="11" t="s">
        <v>86</v>
      </c>
      <c r="AW480" s="11" t="s">
        <v>40</v>
      </c>
      <c r="AX480" s="11" t="s">
        <v>77</v>
      </c>
      <c r="AY480" s="244" t="s">
        <v>177</v>
      </c>
    </row>
    <row r="481" s="11" customFormat="1">
      <c r="B481" s="233"/>
      <c r="C481" s="234"/>
      <c r="D481" s="235" t="s">
        <v>185</v>
      </c>
      <c r="E481" s="236" t="s">
        <v>24</v>
      </c>
      <c r="F481" s="237" t="s">
        <v>994</v>
      </c>
      <c r="G481" s="234"/>
      <c r="H481" s="238">
        <v>14.164999999999999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AT481" s="244" t="s">
        <v>185</v>
      </c>
      <c r="AU481" s="244" t="s">
        <v>86</v>
      </c>
      <c r="AV481" s="11" t="s">
        <v>86</v>
      </c>
      <c r="AW481" s="11" t="s">
        <v>40</v>
      </c>
      <c r="AX481" s="11" t="s">
        <v>77</v>
      </c>
      <c r="AY481" s="244" t="s">
        <v>177</v>
      </c>
    </row>
    <row r="482" s="12" customFormat="1">
      <c r="B482" s="245"/>
      <c r="C482" s="246"/>
      <c r="D482" s="235" t="s">
        <v>185</v>
      </c>
      <c r="E482" s="247" t="s">
        <v>24</v>
      </c>
      <c r="F482" s="248" t="s">
        <v>241</v>
      </c>
      <c r="G482" s="246"/>
      <c r="H482" s="249">
        <v>23.815000000000001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AT482" s="255" t="s">
        <v>185</v>
      </c>
      <c r="AU482" s="255" t="s">
        <v>86</v>
      </c>
      <c r="AV482" s="12" t="s">
        <v>183</v>
      </c>
      <c r="AW482" s="12" t="s">
        <v>40</v>
      </c>
      <c r="AX482" s="12" t="s">
        <v>25</v>
      </c>
      <c r="AY482" s="255" t="s">
        <v>177</v>
      </c>
    </row>
    <row r="483" s="1" customFormat="1" ht="16.5" customHeight="1">
      <c r="B483" s="45"/>
      <c r="C483" s="221" t="s">
        <v>995</v>
      </c>
      <c r="D483" s="221" t="s">
        <v>179</v>
      </c>
      <c r="E483" s="222" t="s">
        <v>996</v>
      </c>
      <c r="F483" s="223" t="s">
        <v>997</v>
      </c>
      <c r="G483" s="224" t="s">
        <v>198</v>
      </c>
      <c r="H483" s="225">
        <v>20.010000000000002</v>
      </c>
      <c r="I483" s="226"/>
      <c r="J483" s="227">
        <f>ROUND(I483*H483,2)</f>
        <v>0</v>
      </c>
      <c r="K483" s="223" t="s">
        <v>182</v>
      </c>
      <c r="L483" s="71"/>
      <c r="M483" s="228" t="s">
        <v>24</v>
      </c>
      <c r="N483" s="229" t="s">
        <v>48</v>
      </c>
      <c r="O483" s="46"/>
      <c r="P483" s="230">
        <f>O483*H483</f>
        <v>0</v>
      </c>
      <c r="Q483" s="230">
        <v>0</v>
      </c>
      <c r="R483" s="230">
        <f>Q483*H483</f>
        <v>0</v>
      </c>
      <c r="S483" s="230">
        <v>0.0089999999999999993</v>
      </c>
      <c r="T483" s="231">
        <f>S483*H483</f>
        <v>0.18009</v>
      </c>
      <c r="AR483" s="23" t="s">
        <v>183</v>
      </c>
      <c r="AT483" s="23" t="s">
        <v>179</v>
      </c>
      <c r="AU483" s="23" t="s">
        <v>86</v>
      </c>
      <c r="AY483" s="23" t="s">
        <v>177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3" t="s">
        <v>25</v>
      </c>
      <c r="BK483" s="232">
        <f>ROUND(I483*H483,2)</f>
        <v>0</v>
      </c>
      <c r="BL483" s="23" t="s">
        <v>183</v>
      </c>
      <c r="BM483" s="23" t="s">
        <v>998</v>
      </c>
    </row>
    <row r="484" s="11" customFormat="1">
      <c r="B484" s="233"/>
      <c r="C484" s="234"/>
      <c r="D484" s="235" t="s">
        <v>185</v>
      </c>
      <c r="E484" s="236" t="s">
        <v>24</v>
      </c>
      <c r="F484" s="237" t="s">
        <v>999</v>
      </c>
      <c r="G484" s="234"/>
      <c r="H484" s="238">
        <v>20.010000000000002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AT484" s="244" t="s">
        <v>185</v>
      </c>
      <c r="AU484" s="244" t="s">
        <v>86</v>
      </c>
      <c r="AV484" s="11" t="s">
        <v>86</v>
      </c>
      <c r="AW484" s="11" t="s">
        <v>40</v>
      </c>
      <c r="AX484" s="11" t="s">
        <v>25</v>
      </c>
      <c r="AY484" s="244" t="s">
        <v>177</v>
      </c>
    </row>
    <row r="485" s="1" customFormat="1" ht="25.5" customHeight="1">
      <c r="B485" s="45"/>
      <c r="C485" s="221" t="s">
        <v>1000</v>
      </c>
      <c r="D485" s="221" t="s">
        <v>179</v>
      </c>
      <c r="E485" s="222" t="s">
        <v>1001</v>
      </c>
      <c r="F485" s="223" t="s">
        <v>1002</v>
      </c>
      <c r="G485" s="224" t="s">
        <v>209</v>
      </c>
      <c r="H485" s="225">
        <v>13.09</v>
      </c>
      <c r="I485" s="226"/>
      <c r="J485" s="227">
        <f>ROUND(I485*H485,2)</f>
        <v>0</v>
      </c>
      <c r="K485" s="223" t="s">
        <v>182</v>
      </c>
      <c r="L485" s="71"/>
      <c r="M485" s="228" t="s">
        <v>24</v>
      </c>
      <c r="N485" s="229" t="s">
        <v>48</v>
      </c>
      <c r="O485" s="46"/>
      <c r="P485" s="230">
        <f>O485*H485</f>
        <v>0</v>
      </c>
      <c r="Q485" s="230">
        <v>0</v>
      </c>
      <c r="R485" s="230">
        <f>Q485*H485</f>
        <v>0</v>
      </c>
      <c r="S485" s="230">
        <v>1.3999999999999999</v>
      </c>
      <c r="T485" s="231">
        <f>S485*H485</f>
        <v>18.325999999999997</v>
      </c>
      <c r="AR485" s="23" t="s">
        <v>183</v>
      </c>
      <c r="AT485" s="23" t="s">
        <v>179</v>
      </c>
      <c r="AU485" s="23" t="s">
        <v>86</v>
      </c>
      <c r="AY485" s="23" t="s">
        <v>177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3" t="s">
        <v>25</v>
      </c>
      <c r="BK485" s="232">
        <f>ROUND(I485*H485,2)</f>
        <v>0</v>
      </c>
      <c r="BL485" s="23" t="s">
        <v>183</v>
      </c>
      <c r="BM485" s="23" t="s">
        <v>1003</v>
      </c>
    </row>
    <row r="486" s="11" customFormat="1">
      <c r="B486" s="233"/>
      <c r="C486" s="234"/>
      <c r="D486" s="235" t="s">
        <v>185</v>
      </c>
      <c r="E486" s="236" t="s">
        <v>24</v>
      </c>
      <c r="F486" s="237" t="s">
        <v>1004</v>
      </c>
      <c r="G486" s="234"/>
      <c r="H486" s="238">
        <v>13.09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AT486" s="244" t="s">
        <v>185</v>
      </c>
      <c r="AU486" s="244" t="s">
        <v>86</v>
      </c>
      <c r="AV486" s="11" t="s">
        <v>86</v>
      </c>
      <c r="AW486" s="11" t="s">
        <v>40</v>
      </c>
      <c r="AX486" s="11" t="s">
        <v>25</v>
      </c>
      <c r="AY486" s="244" t="s">
        <v>177</v>
      </c>
    </row>
    <row r="487" s="1" customFormat="1" ht="25.5" customHeight="1">
      <c r="B487" s="45"/>
      <c r="C487" s="221" t="s">
        <v>1005</v>
      </c>
      <c r="D487" s="221" t="s">
        <v>179</v>
      </c>
      <c r="E487" s="222" t="s">
        <v>1006</v>
      </c>
      <c r="F487" s="223" t="s">
        <v>1007</v>
      </c>
      <c r="G487" s="224" t="s">
        <v>209</v>
      </c>
      <c r="H487" s="225">
        <v>25.033000000000001</v>
      </c>
      <c r="I487" s="226"/>
      <c r="J487" s="227">
        <f>ROUND(I487*H487,2)</f>
        <v>0</v>
      </c>
      <c r="K487" s="223" t="s">
        <v>182</v>
      </c>
      <c r="L487" s="71"/>
      <c r="M487" s="228" t="s">
        <v>24</v>
      </c>
      <c r="N487" s="229" t="s">
        <v>48</v>
      </c>
      <c r="O487" s="46"/>
      <c r="P487" s="230">
        <f>O487*H487</f>
        <v>0</v>
      </c>
      <c r="Q487" s="230">
        <v>0</v>
      </c>
      <c r="R487" s="230">
        <f>Q487*H487</f>
        <v>0</v>
      </c>
      <c r="S487" s="230">
        <v>1.3999999999999999</v>
      </c>
      <c r="T487" s="231">
        <f>S487*H487</f>
        <v>35.046199999999999</v>
      </c>
      <c r="AR487" s="23" t="s">
        <v>183</v>
      </c>
      <c r="AT487" s="23" t="s">
        <v>179</v>
      </c>
      <c r="AU487" s="23" t="s">
        <v>86</v>
      </c>
      <c r="AY487" s="23" t="s">
        <v>177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23" t="s">
        <v>25</v>
      </c>
      <c r="BK487" s="232">
        <f>ROUND(I487*H487,2)</f>
        <v>0</v>
      </c>
      <c r="BL487" s="23" t="s">
        <v>183</v>
      </c>
      <c r="BM487" s="23" t="s">
        <v>1008</v>
      </c>
    </row>
    <row r="488" s="11" customFormat="1">
      <c r="B488" s="233"/>
      <c r="C488" s="234"/>
      <c r="D488" s="235" t="s">
        <v>185</v>
      </c>
      <c r="E488" s="236" t="s">
        <v>24</v>
      </c>
      <c r="F488" s="237" t="s">
        <v>1009</v>
      </c>
      <c r="G488" s="234"/>
      <c r="H488" s="238">
        <v>20.783999999999999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AT488" s="244" t="s">
        <v>185</v>
      </c>
      <c r="AU488" s="244" t="s">
        <v>86</v>
      </c>
      <c r="AV488" s="11" t="s">
        <v>86</v>
      </c>
      <c r="AW488" s="11" t="s">
        <v>40</v>
      </c>
      <c r="AX488" s="11" t="s">
        <v>77</v>
      </c>
      <c r="AY488" s="244" t="s">
        <v>177</v>
      </c>
    </row>
    <row r="489" s="11" customFormat="1">
      <c r="B489" s="233"/>
      <c r="C489" s="234"/>
      <c r="D489" s="235" t="s">
        <v>185</v>
      </c>
      <c r="E489" s="236" t="s">
        <v>24</v>
      </c>
      <c r="F489" s="237" t="s">
        <v>1010</v>
      </c>
      <c r="G489" s="234"/>
      <c r="H489" s="238">
        <v>4.2489999999999997</v>
      </c>
      <c r="I489" s="239"/>
      <c r="J489" s="234"/>
      <c r="K489" s="234"/>
      <c r="L489" s="240"/>
      <c r="M489" s="241"/>
      <c r="N489" s="242"/>
      <c r="O489" s="242"/>
      <c r="P489" s="242"/>
      <c r="Q489" s="242"/>
      <c r="R489" s="242"/>
      <c r="S489" s="242"/>
      <c r="T489" s="243"/>
      <c r="AT489" s="244" t="s">
        <v>185</v>
      </c>
      <c r="AU489" s="244" t="s">
        <v>86</v>
      </c>
      <c r="AV489" s="11" t="s">
        <v>86</v>
      </c>
      <c r="AW489" s="11" t="s">
        <v>40</v>
      </c>
      <c r="AX489" s="11" t="s">
        <v>77</v>
      </c>
      <c r="AY489" s="244" t="s">
        <v>177</v>
      </c>
    </row>
    <row r="490" s="12" customFormat="1">
      <c r="B490" s="245"/>
      <c r="C490" s="246"/>
      <c r="D490" s="235" t="s">
        <v>185</v>
      </c>
      <c r="E490" s="247" t="s">
        <v>24</v>
      </c>
      <c r="F490" s="248" t="s">
        <v>241</v>
      </c>
      <c r="G490" s="246"/>
      <c r="H490" s="249">
        <v>25.033000000000001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AT490" s="255" t="s">
        <v>185</v>
      </c>
      <c r="AU490" s="255" t="s">
        <v>86</v>
      </c>
      <c r="AV490" s="12" t="s">
        <v>183</v>
      </c>
      <c r="AW490" s="12" t="s">
        <v>40</v>
      </c>
      <c r="AX490" s="12" t="s">
        <v>25</v>
      </c>
      <c r="AY490" s="255" t="s">
        <v>177</v>
      </c>
    </row>
    <row r="491" s="1" customFormat="1" ht="16.5" customHeight="1">
      <c r="B491" s="45"/>
      <c r="C491" s="221" t="s">
        <v>1011</v>
      </c>
      <c r="D491" s="221" t="s">
        <v>179</v>
      </c>
      <c r="E491" s="222" t="s">
        <v>1012</v>
      </c>
      <c r="F491" s="223" t="s">
        <v>1013</v>
      </c>
      <c r="G491" s="224" t="s">
        <v>198</v>
      </c>
      <c r="H491" s="225">
        <v>39</v>
      </c>
      <c r="I491" s="226"/>
      <c r="J491" s="227">
        <f>ROUND(I491*H491,2)</f>
        <v>0</v>
      </c>
      <c r="K491" s="223" t="s">
        <v>182</v>
      </c>
      <c r="L491" s="71"/>
      <c r="M491" s="228" t="s">
        <v>24</v>
      </c>
      <c r="N491" s="229" t="s">
        <v>48</v>
      </c>
      <c r="O491" s="46"/>
      <c r="P491" s="230">
        <f>O491*H491</f>
        <v>0</v>
      </c>
      <c r="Q491" s="230">
        <v>0</v>
      </c>
      <c r="R491" s="230">
        <f>Q491*H491</f>
        <v>0</v>
      </c>
      <c r="S491" s="230">
        <v>0.082000000000000003</v>
      </c>
      <c r="T491" s="231">
        <f>S491*H491</f>
        <v>3.198</v>
      </c>
      <c r="AR491" s="23" t="s">
        <v>183</v>
      </c>
      <c r="AT491" s="23" t="s">
        <v>179</v>
      </c>
      <c r="AU491" s="23" t="s">
        <v>86</v>
      </c>
      <c r="AY491" s="23" t="s">
        <v>177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3" t="s">
        <v>25</v>
      </c>
      <c r="BK491" s="232">
        <f>ROUND(I491*H491,2)</f>
        <v>0</v>
      </c>
      <c r="BL491" s="23" t="s">
        <v>183</v>
      </c>
      <c r="BM491" s="23" t="s">
        <v>1014</v>
      </c>
    </row>
    <row r="492" s="1" customFormat="1" ht="25.5" customHeight="1">
      <c r="B492" s="45"/>
      <c r="C492" s="221" t="s">
        <v>1015</v>
      </c>
      <c r="D492" s="221" t="s">
        <v>179</v>
      </c>
      <c r="E492" s="222" t="s">
        <v>1016</v>
      </c>
      <c r="F492" s="223" t="s">
        <v>1017</v>
      </c>
      <c r="G492" s="224" t="s">
        <v>112</v>
      </c>
      <c r="H492" s="225">
        <v>5.3789999999999996</v>
      </c>
      <c r="I492" s="226"/>
      <c r="J492" s="227">
        <f>ROUND(I492*H492,2)</f>
        <v>0</v>
      </c>
      <c r="K492" s="223" t="s">
        <v>182</v>
      </c>
      <c r="L492" s="71"/>
      <c r="M492" s="228" t="s">
        <v>24</v>
      </c>
      <c r="N492" s="229" t="s">
        <v>48</v>
      </c>
      <c r="O492" s="46"/>
      <c r="P492" s="230">
        <f>O492*H492</f>
        <v>0</v>
      </c>
      <c r="Q492" s="230">
        <v>0</v>
      </c>
      <c r="R492" s="230">
        <f>Q492*H492</f>
        <v>0</v>
      </c>
      <c r="S492" s="230">
        <v>0.037999999999999999</v>
      </c>
      <c r="T492" s="231">
        <f>S492*H492</f>
        <v>0.20440199999999997</v>
      </c>
      <c r="AR492" s="23" t="s">
        <v>183</v>
      </c>
      <c r="AT492" s="23" t="s">
        <v>179</v>
      </c>
      <c r="AU492" s="23" t="s">
        <v>86</v>
      </c>
      <c r="AY492" s="23" t="s">
        <v>177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23" t="s">
        <v>25</v>
      </c>
      <c r="BK492" s="232">
        <f>ROUND(I492*H492,2)</f>
        <v>0</v>
      </c>
      <c r="BL492" s="23" t="s">
        <v>183</v>
      </c>
      <c r="BM492" s="23" t="s">
        <v>1018</v>
      </c>
    </row>
    <row r="493" s="11" customFormat="1">
      <c r="B493" s="233"/>
      <c r="C493" s="234"/>
      <c r="D493" s="235" t="s">
        <v>185</v>
      </c>
      <c r="E493" s="236" t="s">
        <v>24</v>
      </c>
      <c r="F493" s="237" t="s">
        <v>1019</v>
      </c>
      <c r="G493" s="234"/>
      <c r="H493" s="238">
        <v>5.3789999999999996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AT493" s="244" t="s">
        <v>185</v>
      </c>
      <c r="AU493" s="244" t="s">
        <v>86</v>
      </c>
      <c r="AV493" s="11" t="s">
        <v>86</v>
      </c>
      <c r="AW493" s="11" t="s">
        <v>40</v>
      </c>
      <c r="AX493" s="11" t="s">
        <v>25</v>
      </c>
      <c r="AY493" s="244" t="s">
        <v>177</v>
      </c>
    </row>
    <row r="494" s="1" customFormat="1" ht="25.5" customHeight="1">
      <c r="B494" s="45"/>
      <c r="C494" s="221" t="s">
        <v>1020</v>
      </c>
      <c r="D494" s="221" t="s">
        <v>179</v>
      </c>
      <c r="E494" s="222" t="s">
        <v>1021</v>
      </c>
      <c r="F494" s="223" t="s">
        <v>1022</v>
      </c>
      <c r="G494" s="224" t="s">
        <v>112</v>
      </c>
      <c r="H494" s="225">
        <v>5.4000000000000004</v>
      </c>
      <c r="I494" s="226"/>
      <c r="J494" s="227">
        <f>ROUND(I494*H494,2)</f>
        <v>0</v>
      </c>
      <c r="K494" s="223" t="s">
        <v>182</v>
      </c>
      <c r="L494" s="71"/>
      <c r="M494" s="228" t="s">
        <v>24</v>
      </c>
      <c r="N494" s="229" t="s">
        <v>48</v>
      </c>
      <c r="O494" s="46"/>
      <c r="P494" s="230">
        <f>O494*H494</f>
        <v>0</v>
      </c>
      <c r="Q494" s="230">
        <v>0</v>
      </c>
      <c r="R494" s="230">
        <f>Q494*H494</f>
        <v>0</v>
      </c>
      <c r="S494" s="230">
        <v>0.087999999999999995</v>
      </c>
      <c r="T494" s="231">
        <f>S494*H494</f>
        <v>0.47520000000000001</v>
      </c>
      <c r="AR494" s="23" t="s">
        <v>183</v>
      </c>
      <c r="AT494" s="23" t="s">
        <v>179</v>
      </c>
      <c r="AU494" s="23" t="s">
        <v>86</v>
      </c>
      <c r="AY494" s="23" t="s">
        <v>177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3" t="s">
        <v>25</v>
      </c>
      <c r="BK494" s="232">
        <f>ROUND(I494*H494,2)</f>
        <v>0</v>
      </c>
      <c r="BL494" s="23" t="s">
        <v>183</v>
      </c>
      <c r="BM494" s="23" t="s">
        <v>1023</v>
      </c>
    </row>
    <row r="495" s="11" customFormat="1">
      <c r="B495" s="233"/>
      <c r="C495" s="234"/>
      <c r="D495" s="235" t="s">
        <v>185</v>
      </c>
      <c r="E495" s="236" t="s">
        <v>24</v>
      </c>
      <c r="F495" s="237" t="s">
        <v>1024</v>
      </c>
      <c r="G495" s="234"/>
      <c r="H495" s="238">
        <v>5.4000000000000004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AT495" s="244" t="s">
        <v>185</v>
      </c>
      <c r="AU495" s="244" t="s">
        <v>86</v>
      </c>
      <c r="AV495" s="11" t="s">
        <v>86</v>
      </c>
      <c r="AW495" s="11" t="s">
        <v>40</v>
      </c>
      <c r="AX495" s="11" t="s">
        <v>25</v>
      </c>
      <c r="AY495" s="244" t="s">
        <v>177</v>
      </c>
    </row>
    <row r="496" s="1" customFormat="1" ht="25.5" customHeight="1">
      <c r="B496" s="45"/>
      <c r="C496" s="221" t="s">
        <v>1025</v>
      </c>
      <c r="D496" s="221" t="s">
        <v>179</v>
      </c>
      <c r="E496" s="222" t="s">
        <v>1026</v>
      </c>
      <c r="F496" s="223" t="s">
        <v>1027</v>
      </c>
      <c r="G496" s="224" t="s">
        <v>112</v>
      </c>
      <c r="H496" s="225">
        <v>10.382</v>
      </c>
      <c r="I496" s="226"/>
      <c r="J496" s="227">
        <f>ROUND(I496*H496,2)</f>
        <v>0</v>
      </c>
      <c r="K496" s="223" t="s">
        <v>182</v>
      </c>
      <c r="L496" s="71"/>
      <c r="M496" s="228" t="s">
        <v>24</v>
      </c>
      <c r="N496" s="229" t="s">
        <v>48</v>
      </c>
      <c r="O496" s="46"/>
      <c r="P496" s="230">
        <f>O496*H496</f>
        <v>0</v>
      </c>
      <c r="Q496" s="230">
        <v>0</v>
      </c>
      <c r="R496" s="230">
        <f>Q496*H496</f>
        <v>0</v>
      </c>
      <c r="S496" s="230">
        <v>0.067000000000000004</v>
      </c>
      <c r="T496" s="231">
        <f>S496*H496</f>
        <v>0.69559400000000005</v>
      </c>
      <c r="AR496" s="23" t="s">
        <v>183</v>
      </c>
      <c r="AT496" s="23" t="s">
        <v>179</v>
      </c>
      <c r="AU496" s="23" t="s">
        <v>86</v>
      </c>
      <c r="AY496" s="23" t="s">
        <v>177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3" t="s">
        <v>25</v>
      </c>
      <c r="BK496" s="232">
        <f>ROUND(I496*H496,2)</f>
        <v>0</v>
      </c>
      <c r="BL496" s="23" t="s">
        <v>183</v>
      </c>
      <c r="BM496" s="23" t="s">
        <v>1028</v>
      </c>
    </row>
    <row r="497" s="11" customFormat="1">
      <c r="B497" s="233"/>
      <c r="C497" s="234"/>
      <c r="D497" s="235" t="s">
        <v>185</v>
      </c>
      <c r="E497" s="236" t="s">
        <v>24</v>
      </c>
      <c r="F497" s="237" t="s">
        <v>1029</v>
      </c>
      <c r="G497" s="234"/>
      <c r="H497" s="238">
        <v>10.382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AT497" s="244" t="s">
        <v>185</v>
      </c>
      <c r="AU497" s="244" t="s">
        <v>86</v>
      </c>
      <c r="AV497" s="11" t="s">
        <v>86</v>
      </c>
      <c r="AW497" s="11" t="s">
        <v>40</v>
      </c>
      <c r="AX497" s="11" t="s">
        <v>25</v>
      </c>
      <c r="AY497" s="244" t="s">
        <v>177</v>
      </c>
    </row>
    <row r="498" s="1" customFormat="1" ht="25.5" customHeight="1">
      <c r="B498" s="45"/>
      <c r="C498" s="221" t="s">
        <v>1030</v>
      </c>
      <c r="D498" s="221" t="s">
        <v>179</v>
      </c>
      <c r="E498" s="222" t="s">
        <v>1031</v>
      </c>
      <c r="F498" s="223" t="s">
        <v>1032</v>
      </c>
      <c r="G498" s="224" t="s">
        <v>274</v>
      </c>
      <c r="H498" s="225">
        <v>27</v>
      </c>
      <c r="I498" s="226"/>
      <c r="J498" s="227">
        <f>ROUND(I498*H498,2)</f>
        <v>0</v>
      </c>
      <c r="K498" s="223" t="s">
        <v>182</v>
      </c>
      <c r="L498" s="71"/>
      <c r="M498" s="228" t="s">
        <v>24</v>
      </c>
      <c r="N498" s="229" t="s">
        <v>48</v>
      </c>
      <c r="O498" s="46"/>
      <c r="P498" s="230">
        <f>O498*H498</f>
        <v>0</v>
      </c>
      <c r="Q498" s="230">
        <v>0</v>
      </c>
      <c r="R498" s="230">
        <f>Q498*H498</f>
        <v>0</v>
      </c>
      <c r="S498" s="230">
        <v>0.031</v>
      </c>
      <c r="T498" s="231">
        <f>S498*H498</f>
        <v>0.83699999999999997</v>
      </c>
      <c r="AR498" s="23" t="s">
        <v>183</v>
      </c>
      <c r="AT498" s="23" t="s">
        <v>179</v>
      </c>
      <c r="AU498" s="23" t="s">
        <v>86</v>
      </c>
      <c r="AY498" s="23" t="s">
        <v>177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3" t="s">
        <v>25</v>
      </c>
      <c r="BK498" s="232">
        <f>ROUND(I498*H498,2)</f>
        <v>0</v>
      </c>
      <c r="BL498" s="23" t="s">
        <v>183</v>
      </c>
      <c r="BM498" s="23" t="s">
        <v>1033</v>
      </c>
    </row>
    <row r="499" s="11" customFormat="1">
      <c r="B499" s="233"/>
      <c r="C499" s="234"/>
      <c r="D499" s="235" t="s">
        <v>185</v>
      </c>
      <c r="E499" s="236" t="s">
        <v>24</v>
      </c>
      <c r="F499" s="237" t="s">
        <v>482</v>
      </c>
      <c r="G499" s="234"/>
      <c r="H499" s="238">
        <v>27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AT499" s="244" t="s">
        <v>185</v>
      </c>
      <c r="AU499" s="244" t="s">
        <v>86</v>
      </c>
      <c r="AV499" s="11" t="s">
        <v>86</v>
      </c>
      <c r="AW499" s="11" t="s">
        <v>40</v>
      </c>
      <c r="AX499" s="11" t="s">
        <v>25</v>
      </c>
      <c r="AY499" s="244" t="s">
        <v>177</v>
      </c>
    </row>
    <row r="500" s="1" customFormat="1" ht="25.5" customHeight="1">
      <c r="B500" s="45"/>
      <c r="C500" s="221" t="s">
        <v>1034</v>
      </c>
      <c r="D500" s="221" t="s">
        <v>179</v>
      </c>
      <c r="E500" s="222" t="s">
        <v>1035</v>
      </c>
      <c r="F500" s="223" t="s">
        <v>1036</v>
      </c>
      <c r="G500" s="224" t="s">
        <v>198</v>
      </c>
      <c r="H500" s="225">
        <v>14.68</v>
      </c>
      <c r="I500" s="226"/>
      <c r="J500" s="227">
        <f>ROUND(I500*H500,2)</f>
        <v>0</v>
      </c>
      <c r="K500" s="223" t="s">
        <v>24</v>
      </c>
      <c r="L500" s="71"/>
      <c r="M500" s="228" t="s">
        <v>24</v>
      </c>
      <c r="N500" s="229" t="s">
        <v>48</v>
      </c>
      <c r="O500" s="46"/>
      <c r="P500" s="230">
        <f>O500*H500</f>
        <v>0</v>
      </c>
      <c r="Q500" s="230">
        <v>0.074160000000000004</v>
      </c>
      <c r="R500" s="230">
        <f>Q500*H500</f>
        <v>1.0886688</v>
      </c>
      <c r="S500" s="230">
        <v>0</v>
      </c>
      <c r="T500" s="231">
        <f>S500*H500</f>
        <v>0</v>
      </c>
      <c r="AR500" s="23" t="s">
        <v>183</v>
      </c>
      <c r="AT500" s="23" t="s">
        <v>179</v>
      </c>
      <c r="AU500" s="23" t="s">
        <v>86</v>
      </c>
      <c r="AY500" s="23" t="s">
        <v>177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23" t="s">
        <v>25</v>
      </c>
      <c r="BK500" s="232">
        <f>ROUND(I500*H500,2)</f>
        <v>0</v>
      </c>
      <c r="BL500" s="23" t="s">
        <v>183</v>
      </c>
      <c r="BM500" s="23" t="s">
        <v>1037</v>
      </c>
    </row>
    <row r="501" s="1" customFormat="1" ht="25.5" customHeight="1">
      <c r="B501" s="45"/>
      <c r="C501" s="221" t="s">
        <v>1038</v>
      </c>
      <c r="D501" s="221" t="s">
        <v>179</v>
      </c>
      <c r="E501" s="222" t="s">
        <v>1039</v>
      </c>
      <c r="F501" s="223" t="s">
        <v>1040</v>
      </c>
      <c r="G501" s="224" t="s">
        <v>198</v>
      </c>
      <c r="H501" s="225">
        <v>18</v>
      </c>
      <c r="I501" s="226"/>
      <c r="J501" s="227">
        <f>ROUND(I501*H501,2)</f>
        <v>0</v>
      </c>
      <c r="K501" s="223" t="s">
        <v>182</v>
      </c>
      <c r="L501" s="71"/>
      <c r="M501" s="228" t="s">
        <v>24</v>
      </c>
      <c r="N501" s="229" t="s">
        <v>48</v>
      </c>
      <c r="O501" s="46"/>
      <c r="P501" s="230">
        <f>O501*H501</f>
        <v>0</v>
      </c>
      <c r="Q501" s="230">
        <v>0.023619999999999999</v>
      </c>
      <c r="R501" s="230">
        <f>Q501*H501</f>
        <v>0.42515999999999998</v>
      </c>
      <c r="S501" s="230">
        <v>0</v>
      </c>
      <c r="T501" s="231">
        <f>S501*H501</f>
        <v>0</v>
      </c>
      <c r="AR501" s="23" t="s">
        <v>183</v>
      </c>
      <c r="AT501" s="23" t="s">
        <v>179</v>
      </c>
      <c r="AU501" s="23" t="s">
        <v>86</v>
      </c>
      <c r="AY501" s="23" t="s">
        <v>177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3" t="s">
        <v>25</v>
      </c>
      <c r="BK501" s="232">
        <f>ROUND(I501*H501,2)</f>
        <v>0</v>
      </c>
      <c r="BL501" s="23" t="s">
        <v>183</v>
      </c>
      <c r="BM501" s="23" t="s">
        <v>1041</v>
      </c>
    </row>
    <row r="502" s="11" customFormat="1">
      <c r="B502" s="233"/>
      <c r="C502" s="234"/>
      <c r="D502" s="235" t="s">
        <v>185</v>
      </c>
      <c r="E502" s="236" t="s">
        <v>24</v>
      </c>
      <c r="F502" s="237" t="s">
        <v>1042</v>
      </c>
      <c r="G502" s="234"/>
      <c r="H502" s="238">
        <v>18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AT502" s="244" t="s">
        <v>185</v>
      </c>
      <c r="AU502" s="244" t="s">
        <v>86</v>
      </c>
      <c r="AV502" s="11" t="s">
        <v>86</v>
      </c>
      <c r="AW502" s="11" t="s">
        <v>40</v>
      </c>
      <c r="AX502" s="11" t="s">
        <v>25</v>
      </c>
      <c r="AY502" s="244" t="s">
        <v>177</v>
      </c>
    </row>
    <row r="503" s="1" customFormat="1" ht="25.5" customHeight="1">
      <c r="B503" s="45"/>
      <c r="C503" s="221" t="s">
        <v>1043</v>
      </c>
      <c r="D503" s="221" t="s">
        <v>179</v>
      </c>
      <c r="E503" s="222" t="s">
        <v>1044</v>
      </c>
      <c r="F503" s="223" t="s">
        <v>1045</v>
      </c>
      <c r="G503" s="224" t="s">
        <v>198</v>
      </c>
      <c r="H503" s="225">
        <v>1</v>
      </c>
      <c r="I503" s="226"/>
      <c r="J503" s="227">
        <f>ROUND(I503*H503,2)</f>
        <v>0</v>
      </c>
      <c r="K503" s="223" t="s">
        <v>182</v>
      </c>
      <c r="L503" s="71"/>
      <c r="M503" s="228" t="s">
        <v>24</v>
      </c>
      <c r="N503" s="229" t="s">
        <v>48</v>
      </c>
      <c r="O503" s="46"/>
      <c r="P503" s="230">
        <f>O503*H503</f>
        <v>0</v>
      </c>
      <c r="Q503" s="230">
        <v>0.0047699999999999999</v>
      </c>
      <c r="R503" s="230">
        <f>Q503*H503</f>
        <v>0.0047699999999999999</v>
      </c>
      <c r="S503" s="230">
        <v>0.38400000000000001</v>
      </c>
      <c r="T503" s="231">
        <f>S503*H503</f>
        <v>0.38400000000000001</v>
      </c>
      <c r="AR503" s="23" t="s">
        <v>183</v>
      </c>
      <c r="AT503" s="23" t="s">
        <v>179</v>
      </c>
      <c r="AU503" s="23" t="s">
        <v>86</v>
      </c>
      <c r="AY503" s="23" t="s">
        <v>177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3" t="s">
        <v>25</v>
      </c>
      <c r="BK503" s="232">
        <f>ROUND(I503*H503,2)</f>
        <v>0</v>
      </c>
      <c r="BL503" s="23" t="s">
        <v>183</v>
      </c>
      <c r="BM503" s="23" t="s">
        <v>1046</v>
      </c>
    </row>
    <row r="504" s="1" customFormat="1" ht="25.5" customHeight="1">
      <c r="B504" s="45"/>
      <c r="C504" s="221" t="s">
        <v>1047</v>
      </c>
      <c r="D504" s="221" t="s">
        <v>179</v>
      </c>
      <c r="E504" s="222" t="s">
        <v>1048</v>
      </c>
      <c r="F504" s="223" t="s">
        <v>1049</v>
      </c>
      <c r="G504" s="224" t="s">
        <v>198</v>
      </c>
      <c r="H504" s="225">
        <v>5.5999999999999996</v>
      </c>
      <c r="I504" s="226"/>
      <c r="J504" s="227">
        <f>ROUND(I504*H504,2)</f>
        <v>0</v>
      </c>
      <c r="K504" s="223" t="s">
        <v>182</v>
      </c>
      <c r="L504" s="71"/>
      <c r="M504" s="228" t="s">
        <v>24</v>
      </c>
      <c r="N504" s="229" t="s">
        <v>48</v>
      </c>
      <c r="O504" s="46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AR504" s="23" t="s">
        <v>183</v>
      </c>
      <c r="AT504" s="23" t="s">
        <v>179</v>
      </c>
      <c r="AU504" s="23" t="s">
        <v>86</v>
      </c>
      <c r="AY504" s="23" t="s">
        <v>177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23" t="s">
        <v>25</v>
      </c>
      <c r="BK504" s="232">
        <f>ROUND(I504*H504,2)</f>
        <v>0</v>
      </c>
      <c r="BL504" s="23" t="s">
        <v>183</v>
      </c>
      <c r="BM504" s="23" t="s">
        <v>1050</v>
      </c>
    </row>
    <row r="505" s="1" customFormat="1" ht="16.5" customHeight="1">
      <c r="B505" s="45"/>
      <c r="C505" s="221" t="s">
        <v>1051</v>
      </c>
      <c r="D505" s="221" t="s">
        <v>179</v>
      </c>
      <c r="E505" s="222" t="s">
        <v>1052</v>
      </c>
      <c r="F505" s="223" t="s">
        <v>1053</v>
      </c>
      <c r="G505" s="224" t="s">
        <v>112</v>
      </c>
      <c r="H505" s="225">
        <v>34.978000000000002</v>
      </c>
      <c r="I505" s="226"/>
      <c r="J505" s="227">
        <f>ROUND(I505*H505,2)</f>
        <v>0</v>
      </c>
      <c r="K505" s="223" t="s">
        <v>182</v>
      </c>
      <c r="L505" s="71"/>
      <c r="M505" s="228" t="s">
        <v>24</v>
      </c>
      <c r="N505" s="229" t="s">
        <v>48</v>
      </c>
      <c r="O505" s="46"/>
      <c r="P505" s="230">
        <f>O505*H505</f>
        <v>0</v>
      </c>
      <c r="Q505" s="230">
        <v>0</v>
      </c>
      <c r="R505" s="230">
        <f>Q505*H505</f>
        <v>0</v>
      </c>
      <c r="S505" s="230">
        <v>0.014</v>
      </c>
      <c r="T505" s="231">
        <f>S505*H505</f>
        <v>0.48969200000000002</v>
      </c>
      <c r="AR505" s="23" t="s">
        <v>183</v>
      </c>
      <c r="AT505" s="23" t="s">
        <v>179</v>
      </c>
      <c r="AU505" s="23" t="s">
        <v>86</v>
      </c>
      <c r="AY505" s="23" t="s">
        <v>177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23" t="s">
        <v>25</v>
      </c>
      <c r="BK505" s="232">
        <f>ROUND(I505*H505,2)</f>
        <v>0</v>
      </c>
      <c r="BL505" s="23" t="s">
        <v>183</v>
      </c>
      <c r="BM505" s="23" t="s">
        <v>1054</v>
      </c>
    </row>
    <row r="506" s="11" customFormat="1">
      <c r="B506" s="233"/>
      <c r="C506" s="234"/>
      <c r="D506" s="235" t="s">
        <v>185</v>
      </c>
      <c r="E506" s="236" t="s">
        <v>1055</v>
      </c>
      <c r="F506" s="237" t="s">
        <v>1056</v>
      </c>
      <c r="G506" s="234"/>
      <c r="H506" s="238">
        <v>34.978000000000002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185</v>
      </c>
      <c r="AU506" s="244" t="s">
        <v>86</v>
      </c>
      <c r="AV506" s="11" t="s">
        <v>86</v>
      </c>
      <c r="AW506" s="11" t="s">
        <v>40</v>
      </c>
      <c r="AX506" s="11" t="s">
        <v>25</v>
      </c>
      <c r="AY506" s="244" t="s">
        <v>177</v>
      </c>
    </row>
    <row r="507" s="1" customFormat="1" ht="25.5" customHeight="1">
      <c r="B507" s="45"/>
      <c r="C507" s="221" t="s">
        <v>1057</v>
      </c>
      <c r="D507" s="221" t="s">
        <v>179</v>
      </c>
      <c r="E507" s="222" t="s">
        <v>1058</v>
      </c>
      <c r="F507" s="223" t="s">
        <v>1059</v>
      </c>
      <c r="G507" s="224" t="s">
        <v>112</v>
      </c>
      <c r="H507" s="225">
        <v>19.32</v>
      </c>
      <c r="I507" s="226"/>
      <c r="J507" s="227">
        <f>ROUND(I507*H507,2)</f>
        <v>0</v>
      </c>
      <c r="K507" s="223" t="s">
        <v>182</v>
      </c>
      <c r="L507" s="71"/>
      <c r="M507" s="228" t="s">
        <v>24</v>
      </c>
      <c r="N507" s="229" t="s">
        <v>48</v>
      </c>
      <c r="O507" s="46"/>
      <c r="P507" s="230">
        <f>O507*H507</f>
        <v>0</v>
      </c>
      <c r="Q507" s="230">
        <v>0</v>
      </c>
      <c r="R507" s="230">
        <f>Q507*H507</f>
        <v>0</v>
      </c>
      <c r="S507" s="230">
        <v>0.068000000000000005</v>
      </c>
      <c r="T507" s="231">
        <f>S507*H507</f>
        <v>1.31376</v>
      </c>
      <c r="AR507" s="23" t="s">
        <v>183</v>
      </c>
      <c r="AT507" s="23" t="s">
        <v>179</v>
      </c>
      <c r="AU507" s="23" t="s">
        <v>86</v>
      </c>
      <c r="AY507" s="23" t="s">
        <v>177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23" t="s">
        <v>25</v>
      </c>
      <c r="BK507" s="232">
        <f>ROUND(I507*H507,2)</f>
        <v>0</v>
      </c>
      <c r="BL507" s="23" t="s">
        <v>183</v>
      </c>
      <c r="BM507" s="23" t="s">
        <v>1060</v>
      </c>
    </row>
    <row r="508" s="11" customFormat="1">
      <c r="B508" s="233"/>
      <c r="C508" s="234"/>
      <c r="D508" s="235" t="s">
        <v>185</v>
      </c>
      <c r="E508" s="236" t="s">
        <v>24</v>
      </c>
      <c r="F508" s="237" t="s">
        <v>1061</v>
      </c>
      <c r="G508" s="234"/>
      <c r="H508" s="238">
        <v>19.32</v>
      </c>
      <c r="I508" s="239"/>
      <c r="J508" s="234"/>
      <c r="K508" s="234"/>
      <c r="L508" s="240"/>
      <c r="M508" s="241"/>
      <c r="N508" s="242"/>
      <c r="O508" s="242"/>
      <c r="P508" s="242"/>
      <c r="Q508" s="242"/>
      <c r="R508" s="242"/>
      <c r="S508" s="242"/>
      <c r="T508" s="243"/>
      <c r="AT508" s="244" t="s">
        <v>185</v>
      </c>
      <c r="AU508" s="244" t="s">
        <v>86</v>
      </c>
      <c r="AV508" s="11" t="s">
        <v>86</v>
      </c>
      <c r="AW508" s="11" t="s">
        <v>40</v>
      </c>
      <c r="AX508" s="11" t="s">
        <v>25</v>
      </c>
      <c r="AY508" s="244" t="s">
        <v>177</v>
      </c>
    </row>
    <row r="509" s="1" customFormat="1" ht="16.5" customHeight="1">
      <c r="B509" s="45"/>
      <c r="C509" s="221" t="s">
        <v>1062</v>
      </c>
      <c r="D509" s="221" t="s">
        <v>179</v>
      </c>
      <c r="E509" s="222" t="s">
        <v>1063</v>
      </c>
      <c r="F509" s="223" t="s">
        <v>1064</v>
      </c>
      <c r="G509" s="224" t="s">
        <v>112</v>
      </c>
      <c r="H509" s="225">
        <v>454.35599999999999</v>
      </c>
      <c r="I509" s="226"/>
      <c r="J509" s="227">
        <f>ROUND(I509*H509,2)</f>
        <v>0</v>
      </c>
      <c r="K509" s="223" t="s">
        <v>182</v>
      </c>
      <c r="L509" s="71"/>
      <c r="M509" s="228" t="s">
        <v>24</v>
      </c>
      <c r="N509" s="229" t="s">
        <v>48</v>
      </c>
      <c r="O509" s="46"/>
      <c r="P509" s="230">
        <f>O509*H509</f>
        <v>0</v>
      </c>
      <c r="Q509" s="230">
        <v>0</v>
      </c>
      <c r="R509" s="230">
        <f>Q509*H509</f>
        <v>0</v>
      </c>
      <c r="S509" s="230">
        <v>0.063</v>
      </c>
      <c r="T509" s="231">
        <f>S509*H509</f>
        <v>28.624427999999998</v>
      </c>
      <c r="AR509" s="23" t="s">
        <v>183</v>
      </c>
      <c r="AT509" s="23" t="s">
        <v>179</v>
      </c>
      <c r="AU509" s="23" t="s">
        <v>86</v>
      </c>
      <c r="AY509" s="23" t="s">
        <v>177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23" t="s">
        <v>25</v>
      </c>
      <c r="BK509" s="232">
        <f>ROUND(I509*H509,2)</f>
        <v>0</v>
      </c>
      <c r="BL509" s="23" t="s">
        <v>183</v>
      </c>
      <c r="BM509" s="23" t="s">
        <v>1065</v>
      </c>
    </row>
    <row r="510" s="11" customFormat="1">
      <c r="B510" s="233"/>
      <c r="C510" s="234"/>
      <c r="D510" s="235" t="s">
        <v>185</v>
      </c>
      <c r="E510" s="236" t="s">
        <v>24</v>
      </c>
      <c r="F510" s="237" t="s">
        <v>1066</v>
      </c>
      <c r="G510" s="234"/>
      <c r="H510" s="238">
        <v>50.549999999999997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AT510" s="244" t="s">
        <v>185</v>
      </c>
      <c r="AU510" s="244" t="s">
        <v>86</v>
      </c>
      <c r="AV510" s="11" t="s">
        <v>86</v>
      </c>
      <c r="AW510" s="11" t="s">
        <v>40</v>
      </c>
      <c r="AX510" s="11" t="s">
        <v>77</v>
      </c>
      <c r="AY510" s="244" t="s">
        <v>177</v>
      </c>
    </row>
    <row r="511" s="11" customFormat="1">
      <c r="B511" s="233"/>
      <c r="C511" s="234"/>
      <c r="D511" s="235" t="s">
        <v>185</v>
      </c>
      <c r="E511" s="236" t="s">
        <v>24</v>
      </c>
      <c r="F511" s="237" t="s">
        <v>1067</v>
      </c>
      <c r="G511" s="234"/>
      <c r="H511" s="238">
        <v>346.71199999999999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185</v>
      </c>
      <c r="AU511" s="244" t="s">
        <v>86</v>
      </c>
      <c r="AV511" s="11" t="s">
        <v>86</v>
      </c>
      <c r="AW511" s="11" t="s">
        <v>40</v>
      </c>
      <c r="AX511" s="11" t="s">
        <v>77</v>
      </c>
      <c r="AY511" s="244" t="s">
        <v>177</v>
      </c>
    </row>
    <row r="512" s="11" customFormat="1">
      <c r="B512" s="233"/>
      <c r="C512" s="234"/>
      <c r="D512" s="235" t="s">
        <v>185</v>
      </c>
      <c r="E512" s="236" t="s">
        <v>24</v>
      </c>
      <c r="F512" s="237" t="s">
        <v>1068</v>
      </c>
      <c r="G512" s="234"/>
      <c r="H512" s="238">
        <v>57.094000000000001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AT512" s="244" t="s">
        <v>185</v>
      </c>
      <c r="AU512" s="244" t="s">
        <v>86</v>
      </c>
      <c r="AV512" s="11" t="s">
        <v>86</v>
      </c>
      <c r="AW512" s="11" t="s">
        <v>40</v>
      </c>
      <c r="AX512" s="11" t="s">
        <v>77</v>
      </c>
      <c r="AY512" s="244" t="s">
        <v>177</v>
      </c>
    </row>
    <row r="513" s="12" customFormat="1">
      <c r="B513" s="245"/>
      <c r="C513" s="246"/>
      <c r="D513" s="235" t="s">
        <v>185</v>
      </c>
      <c r="E513" s="247" t="s">
        <v>24</v>
      </c>
      <c r="F513" s="248" t="s">
        <v>241</v>
      </c>
      <c r="G513" s="246"/>
      <c r="H513" s="249">
        <v>454.35599999999999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AT513" s="255" t="s">
        <v>185</v>
      </c>
      <c r="AU513" s="255" t="s">
        <v>86</v>
      </c>
      <c r="AV513" s="12" t="s">
        <v>183</v>
      </c>
      <c r="AW513" s="12" t="s">
        <v>40</v>
      </c>
      <c r="AX513" s="12" t="s">
        <v>25</v>
      </c>
      <c r="AY513" s="255" t="s">
        <v>177</v>
      </c>
    </row>
    <row r="514" s="1" customFormat="1" ht="16.5" customHeight="1">
      <c r="B514" s="45"/>
      <c r="C514" s="221" t="s">
        <v>1069</v>
      </c>
      <c r="D514" s="221" t="s">
        <v>179</v>
      </c>
      <c r="E514" s="222" t="s">
        <v>1070</v>
      </c>
      <c r="F514" s="223" t="s">
        <v>1071</v>
      </c>
      <c r="G514" s="224" t="s">
        <v>209</v>
      </c>
      <c r="H514" s="225">
        <v>4.3029999999999999</v>
      </c>
      <c r="I514" s="226"/>
      <c r="J514" s="227">
        <f>ROUND(I514*H514,2)</f>
        <v>0</v>
      </c>
      <c r="K514" s="223" t="s">
        <v>182</v>
      </c>
      <c r="L514" s="71"/>
      <c r="M514" s="228" t="s">
        <v>24</v>
      </c>
      <c r="N514" s="229" t="s">
        <v>48</v>
      </c>
      <c r="O514" s="46"/>
      <c r="P514" s="230">
        <f>O514*H514</f>
        <v>0</v>
      </c>
      <c r="Q514" s="230">
        <v>0.54034000000000004</v>
      </c>
      <c r="R514" s="230">
        <f>Q514*H514</f>
        <v>2.3250830200000001</v>
      </c>
      <c r="S514" s="230">
        <v>0</v>
      </c>
      <c r="T514" s="231">
        <f>S514*H514</f>
        <v>0</v>
      </c>
      <c r="AR514" s="23" t="s">
        <v>183</v>
      </c>
      <c r="AT514" s="23" t="s">
        <v>179</v>
      </c>
      <c r="AU514" s="23" t="s">
        <v>86</v>
      </c>
      <c r="AY514" s="23" t="s">
        <v>177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3" t="s">
        <v>25</v>
      </c>
      <c r="BK514" s="232">
        <f>ROUND(I514*H514,2)</f>
        <v>0</v>
      </c>
      <c r="BL514" s="23" t="s">
        <v>183</v>
      </c>
      <c r="BM514" s="23" t="s">
        <v>1072</v>
      </c>
    </row>
    <row r="515" s="11" customFormat="1">
      <c r="B515" s="233"/>
      <c r="C515" s="234"/>
      <c r="D515" s="235" t="s">
        <v>185</v>
      </c>
      <c r="E515" s="236" t="s">
        <v>24</v>
      </c>
      <c r="F515" s="237" t="s">
        <v>1073</v>
      </c>
      <c r="G515" s="234"/>
      <c r="H515" s="238">
        <v>0.79200000000000004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185</v>
      </c>
      <c r="AU515" s="244" t="s">
        <v>86</v>
      </c>
      <c r="AV515" s="11" t="s">
        <v>86</v>
      </c>
      <c r="AW515" s="11" t="s">
        <v>40</v>
      </c>
      <c r="AX515" s="11" t="s">
        <v>77</v>
      </c>
      <c r="AY515" s="244" t="s">
        <v>177</v>
      </c>
    </row>
    <row r="516" s="11" customFormat="1">
      <c r="B516" s="233"/>
      <c r="C516" s="234"/>
      <c r="D516" s="235" t="s">
        <v>185</v>
      </c>
      <c r="E516" s="236" t="s">
        <v>24</v>
      </c>
      <c r="F516" s="237" t="s">
        <v>1074</v>
      </c>
      <c r="G516" s="234"/>
      <c r="H516" s="238">
        <v>2.4750000000000001</v>
      </c>
      <c r="I516" s="239"/>
      <c r="J516" s="234"/>
      <c r="K516" s="234"/>
      <c r="L516" s="240"/>
      <c r="M516" s="241"/>
      <c r="N516" s="242"/>
      <c r="O516" s="242"/>
      <c r="P516" s="242"/>
      <c r="Q516" s="242"/>
      <c r="R516" s="242"/>
      <c r="S516" s="242"/>
      <c r="T516" s="243"/>
      <c r="AT516" s="244" t="s">
        <v>185</v>
      </c>
      <c r="AU516" s="244" t="s">
        <v>86</v>
      </c>
      <c r="AV516" s="11" t="s">
        <v>86</v>
      </c>
      <c r="AW516" s="11" t="s">
        <v>40</v>
      </c>
      <c r="AX516" s="11" t="s">
        <v>77</v>
      </c>
      <c r="AY516" s="244" t="s">
        <v>177</v>
      </c>
    </row>
    <row r="517" s="11" customFormat="1">
      <c r="B517" s="233"/>
      <c r="C517" s="234"/>
      <c r="D517" s="235" t="s">
        <v>185</v>
      </c>
      <c r="E517" s="236" t="s">
        <v>24</v>
      </c>
      <c r="F517" s="237" t="s">
        <v>1075</v>
      </c>
      <c r="G517" s="234"/>
      <c r="H517" s="238">
        <v>1.036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AT517" s="244" t="s">
        <v>185</v>
      </c>
      <c r="AU517" s="244" t="s">
        <v>86</v>
      </c>
      <c r="AV517" s="11" t="s">
        <v>86</v>
      </c>
      <c r="AW517" s="11" t="s">
        <v>40</v>
      </c>
      <c r="AX517" s="11" t="s">
        <v>77</v>
      </c>
      <c r="AY517" s="244" t="s">
        <v>177</v>
      </c>
    </row>
    <row r="518" s="12" customFormat="1">
      <c r="B518" s="245"/>
      <c r="C518" s="246"/>
      <c r="D518" s="235" t="s">
        <v>185</v>
      </c>
      <c r="E518" s="247" t="s">
        <v>24</v>
      </c>
      <c r="F518" s="248" t="s">
        <v>241</v>
      </c>
      <c r="G518" s="246"/>
      <c r="H518" s="249">
        <v>4.3029999999999999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AT518" s="255" t="s">
        <v>185</v>
      </c>
      <c r="AU518" s="255" t="s">
        <v>86</v>
      </c>
      <c r="AV518" s="12" t="s">
        <v>183</v>
      </c>
      <c r="AW518" s="12" t="s">
        <v>40</v>
      </c>
      <c r="AX518" s="12" t="s">
        <v>25</v>
      </c>
      <c r="AY518" s="255" t="s">
        <v>177</v>
      </c>
    </row>
    <row r="519" s="1" customFormat="1" ht="16.5" customHeight="1">
      <c r="B519" s="45"/>
      <c r="C519" s="256" t="s">
        <v>1076</v>
      </c>
      <c r="D519" s="256" t="s">
        <v>266</v>
      </c>
      <c r="E519" s="257" t="s">
        <v>1077</v>
      </c>
      <c r="F519" s="258" t="s">
        <v>1078</v>
      </c>
      <c r="G519" s="259" t="s">
        <v>1079</v>
      </c>
      <c r="H519" s="260">
        <v>1.4330000000000001</v>
      </c>
      <c r="I519" s="261"/>
      <c r="J519" s="262">
        <f>ROUND(I519*H519,2)</f>
        <v>0</v>
      </c>
      <c r="K519" s="258" t="s">
        <v>182</v>
      </c>
      <c r="L519" s="263"/>
      <c r="M519" s="264" t="s">
        <v>24</v>
      </c>
      <c r="N519" s="265" t="s">
        <v>48</v>
      </c>
      <c r="O519" s="46"/>
      <c r="P519" s="230">
        <f>O519*H519</f>
        <v>0</v>
      </c>
      <c r="Q519" s="230">
        <v>4.0999999999999996</v>
      </c>
      <c r="R519" s="230">
        <f>Q519*H519</f>
        <v>5.8752999999999993</v>
      </c>
      <c r="S519" s="230">
        <v>0</v>
      </c>
      <c r="T519" s="231">
        <f>S519*H519</f>
        <v>0</v>
      </c>
      <c r="AR519" s="23" t="s">
        <v>216</v>
      </c>
      <c r="AT519" s="23" t="s">
        <v>266</v>
      </c>
      <c r="AU519" s="23" t="s">
        <v>86</v>
      </c>
      <c r="AY519" s="23" t="s">
        <v>177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3" t="s">
        <v>25</v>
      </c>
      <c r="BK519" s="232">
        <f>ROUND(I519*H519,2)</f>
        <v>0</v>
      </c>
      <c r="BL519" s="23" t="s">
        <v>183</v>
      </c>
      <c r="BM519" s="23" t="s">
        <v>1080</v>
      </c>
    </row>
    <row r="520" s="11" customFormat="1">
      <c r="B520" s="233"/>
      <c r="C520" s="234"/>
      <c r="D520" s="235" t="s">
        <v>185</v>
      </c>
      <c r="E520" s="236" t="s">
        <v>24</v>
      </c>
      <c r="F520" s="237" t="s">
        <v>1081</v>
      </c>
      <c r="G520" s="234"/>
      <c r="H520" s="238">
        <v>1.4330000000000001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AT520" s="244" t="s">
        <v>185</v>
      </c>
      <c r="AU520" s="244" t="s">
        <v>86</v>
      </c>
      <c r="AV520" s="11" t="s">
        <v>86</v>
      </c>
      <c r="AW520" s="11" t="s">
        <v>40</v>
      </c>
      <c r="AX520" s="11" t="s">
        <v>25</v>
      </c>
      <c r="AY520" s="244" t="s">
        <v>177</v>
      </c>
    </row>
    <row r="521" s="10" customFormat="1" ht="29.88" customHeight="1">
      <c r="B521" s="205"/>
      <c r="C521" s="206"/>
      <c r="D521" s="207" t="s">
        <v>76</v>
      </c>
      <c r="E521" s="219" t="s">
        <v>1082</v>
      </c>
      <c r="F521" s="219" t="s">
        <v>1083</v>
      </c>
      <c r="G521" s="206"/>
      <c r="H521" s="206"/>
      <c r="I521" s="209"/>
      <c r="J521" s="220">
        <f>BK521</f>
        <v>0</v>
      </c>
      <c r="K521" s="206"/>
      <c r="L521" s="211"/>
      <c r="M521" s="212"/>
      <c r="N521" s="213"/>
      <c r="O521" s="213"/>
      <c r="P521" s="214">
        <f>SUM(P522:P529)</f>
        <v>0</v>
      </c>
      <c r="Q521" s="213"/>
      <c r="R521" s="214">
        <f>SUM(R522:R529)</f>
        <v>0</v>
      </c>
      <c r="S521" s="213"/>
      <c r="T521" s="215">
        <f>SUM(T522:T529)</f>
        <v>0</v>
      </c>
      <c r="AR521" s="216" t="s">
        <v>25</v>
      </c>
      <c r="AT521" s="217" t="s">
        <v>76</v>
      </c>
      <c r="AU521" s="217" t="s">
        <v>25</v>
      </c>
      <c r="AY521" s="216" t="s">
        <v>177</v>
      </c>
      <c r="BK521" s="218">
        <f>SUM(BK522:BK529)</f>
        <v>0</v>
      </c>
    </row>
    <row r="522" s="1" customFormat="1" ht="25.5" customHeight="1">
      <c r="B522" s="45"/>
      <c r="C522" s="221" t="s">
        <v>1084</v>
      </c>
      <c r="D522" s="221" t="s">
        <v>179</v>
      </c>
      <c r="E522" s="222" t="s">
        <v>1085</v>
      </c>
      <c r="F522" s="223" t="s">
        <v>1086</v>
      </c>
      <c r="G522" s="224" t="s">
        <v>257</v>
      </c>
      <c r="H522" s="225">
        <v>356.993</v>
      </c>
      <c r="I522" s="226"/>
      <c r="J522" s="227">
        <f>ROUND(I522*H522,2)</f>
        <v>0</v>
      </c>
      <c r="K522" s="223" t="s">
        <v>182</v>
      </c>
      <c r="L522" s="71"/>
      <c r="M522" s="228" t="s">
        <v>24</v>
      </c>
      <c r="N522" s="229" t="s">
        <v>48</v>
      </c>
      <c r="O522" s="46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AR522" s="23" t="s">
        <v>183</v>
      </c>
      <c r="AT522" s="23" t="s">
        <v>179</v>
      </c>
      <c r="AU522" s="23" t="s">
        <v>86</v>
      </c>
      <c r="AY522" s="23" t="s">
        <v>177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3" t="s">
        <v>25</v>
      </c>
      <c r="BK522" s="232">
        <f>ROUND(I522*H522,2)</f>
        <v>0</v>
      </c>
      <c r="BL522" s="23" t="s">
        <v>183</v>
      </c>
      <c r="BM522" s="23" t="s">
        <v>1087</v>
      </c>
    </row>
    <row r="523" s="1" customFormat="1" ht="16.5" customHeight="1">
      <c r="B523" s="45"/>
      <c r="C523" s="221" t="s">
        <v>1088</v>
      </c>
      <c r="D523" s="221" t="s">
        <v>179</v>
      </c>
      <c r="E523" s="222" t="s">
        <v>1089</v>
      </c>
      <c r="F523" s="223" t="s">
        <v>1090</v>
      </c>
      <c r="G523" s="224" t="s">
        <v>198</v>
      </c>
      <c r="H523" s="225">
        <v>4</v>
      </c>
      <c r="I523" s="226"/>
      <c r="J523" s="227">
        <f>ROUND(I523*H523,2)</f>
        <v>0</v>
      </c>
      <c r="K523" s="223" t="s">
        <v>182</v>
      </c>
      <c r="L523" s="71"/>
      <c r="M523" s="228" t="s">
        <v>24</v>
      </c>
      <c r="N523" s="229" t="s">
        <v>48</v>
      </c>
      <c r="O523" s="46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AR523" s="23" t="s">
        <v>183</v>
      </c>
      <c r="AT523" s="23" t="s">
        <v>179</v>
      </c>
      <c r="AU523" s="23" t="s">
        <v>86</v>
      </c>
      <c r="AY523" s="23" t="s">
        <v>177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3" t="s">
        <v>25</v>
      </c>
      <c r="BK523" s="232">
        <f>ROUND(I523*H523,2)</f>
        <v>0</v>
      </c>
      <c r="BL523" s="23" t="s">
        <v>183</v>
      </c>
      <c r="BM523" s="23" t="s">
        <v>1091</v>
      </c>
    </row>
    <row r="524" s="1" customFormat="1" ht="25.5" customHeight="1">
      <c r="B524" s="45"/>
      <c r="C524" s="221" t="s">
        <v>1092</v>
      </c>
      <c r="D524" s="221" t="s">
        <v>179</v>
      </c>
      <c r="E524" s="222" t="s">
        <v>1093</v>
      </c>
      <c r="F524" s="223" t="s">
        <v>1094</v>
      </c>
      <c r="G524" s="224" t="s">
        <v>198</v>
      </c>
      <c r="H524" s="225">
        <v>120</v>
      </c>
      <c r="I524" s="226"/>
      <c r="J524" s="227">
        <f>ROUND(I524*H524,2)</f>
        <v>0</v>
      </c>
      <c r="K524" s="223" t="s">
        <v>182</v>
      </c>
      <c r="L524" s="71"/>
      <c r="M524" s="228" t="s">
        <v>24</v>
      </c>
      <c r="N524" s="229" t="s">
        <v>48</v>
      </c>
      <c r="O524" s="46"/>
      <c r="P524" s="230">
        <f>O524*H524</f>
        <v>0</v>
      </c>
      <c r="Q524" s="230">
        <v>0</v>
      </c>
      <c r="R524" s="230">
        <f>Q524*H524</f>
        <v>0</v>
      </c>
      <c r="S524" s="230">
        <v>0</v>
      </c>
      <c r="T524" s="231">
        <f>S524*H524</f>
        <v>0</v>
      </c>
      <c r="AR524" s="23" t="s">
        <v>183</v>
      </c>
      <c r="AT524" s="23" t="s">
        <v>179</v>
      </c>
      <c r="AU524" s="23" t="s">
        <v>86</v>
      </c>
      <c r="AY524" s="23" t="s">
        <v>177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23" t="s">
        <v>25</v>
      </c>
      <c r="BK524" s="232">
        <f>ROUND(I524*H524,2)</f>
        <v>0</v>
      </c>
      <c r="BL524" s="23" t="s">
        <v>183</v>
      </c>
      <c r="BM524" s="23" t="s">
        <v>1095</v>
      </c>
    </row>
    <row r="525" s="11" customFormat="1">
      <c r="B525" s="233"/>
      <c r="C525" s="234"/>
      <c r="D525" s="235" t="s">
        <v>185</v>
      </c>
      <c r="E525" s="236" t="s">
        <v>24</v>
      </c>
      <c r="F525" s="237" t="s">
        <v>1096</v>
      </c>
      <c r="G525" s="234"/>
      <c r="H525" s="238">
        <v>120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AT525" s="244" t="s">
        <v>185</v>
      </c>
      <c r="AU525" s="244" t="s">
        <v>86</v>
      </c>
      <c r="AV525" s="11" t="s">
        <v>86</v>
      </c>
      <c r="AW525" s="11" t="s">
        <v>40</v>
      </c>
      <c r="AX525" s="11" t="s">
        <v>25</v>
      </c>
      <c r="AY525" s="244" t="s">
        <v>177</v>
      </c>
    </row>
    <row r="526" s="1" customFormat="1" ht="25.5" customHeight="1">
      <c r="B526" s="45"/>
      <c r="C526" s="221" t="s">
        <v>1097</v>
      </c>
      <c r="D526" s="221" t="s">
        <v>179</v>
      </c>
      <c r="E526" s="222" t="s">
        <v>1098</v>
      </c>
      <c r="F526" s="223" t="s">
        <v>1099</v>
      </c>
      <c r="G526" s="224" t="s">
        <v>257</v>
      </c>
      <c r="H526" s="225">
        <v>356.993</v>
      </c>
      <c r="I526" s="226"/>
      <c r="J526" s="227">
        <f>ROUND(I526*H526,2)</f>
        <v>0</v>
      </c>
      <c r="K526" s="223" t="s">
        <v>182</v>
      </c>
      <c r="L526" s="71"/>
      <c r="M526" s="228" t="s">
        <v>24</v>
      </c>
      <c r="N526" s="229" t="s">
        <v>48</v>
      </c>
      <c r="O526" s="46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AR526" s="23" t="s">
        <v>183</v>
      </c>
      <c r="AT526" s="23" t="s">
        <v>179</v>
      </c>
      <c r="AU526" s="23" t="s">
        <v>86</v>
      </c>
      <c r="AY526" s="23" t="s">
        <v>177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23" t="s">
        <v>25</v>
      </c>
      <c r="BK526" s="232">
        <f>ROUND(I526*H526,2)</f>
        <v>0</v>
      </c>
      <c r="BL526" s="23" t="s">
        <v>183</v>
      </c>
      <c r="BM526" s="23" t="s">
        <v>1100</v>
      </c>
    </row>
    <row r="527" s="1" customFormat="1" ht="25.5" customHeight="1">
      <c r="B527" s="45"/>
      <c r="C527" s="221" t="s">
        <v>1101</v>
      </c>
      <c r="D527" s="221" t="s">
        <v>179</v>
      </c>
      <c r="E527" s="222" t="s">
        <v>1102</v>
      </c>
      <c r="F527" s="223" t="s">
        <v>1103</v>
      </c>
      <c r="G527" s="224" t="s">
        <v>257</v>
      </c>
      <c r="H527" s="225">
        <v>8765.3999999999996</v>
      </c>
      <c r="I527" s="226"/>
      <c r="J527" s="227">
        <f>ROUND(I527*H527,2)</f>
        <v>0</v>
      </c>
      <c r="K527" s="223" t="s">
        <v>182</v>
      </c>
      <c r="L527" s="71"/>
      <c r="M527" s="228" t="s">
        <v>24</v>
      </c>
      <c r="N527" s="229" t="s">
        <v>48</v>
      </c>
      <c r="O527" s="46"/>
      <c r="P527" s="230">
        <f>O527*H527</f>
        <v>0</v>
      </c>
      <c r="Q527" s="230">
        <v>0</v>
      </c>
      <c r="R527" s="230">
        <f>Q527*H527</f>
        <v>0</v>
      </c>
      <c r="S527" s="230">
        <v>0</v>
      </c>
      <c r="T527" s="231">
        <f>S527*H527</f>
        <v>0</v>
      </c>
      <c r="AR527" s="23" t="s">
        <v>183</v>
      </c>
      <c r="AT527" s="23" t="s">
        <v>179</v>
      </c>
      <c r="AU527" s="23" t="s">
        <v>86</v>
      </c>
      <c r="AY527" s="23" t="s">
        <v>177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3" t="s">
        <v>25</v>
      </c>
      <c r="BK527" s="232">
        <f>ROUND(I527*H527,2)</f>
        <v>0</v>
      </c>
      <c r="BL527" s="23" t="s">
        <v>183</v>
      </c>
      <c r="BM527" s="23" t="s">
        <v>1104</v>
      </c>
    </row>
    <row r="528" s="11" customFormat="1">
      <c r="B528" s="233"/>
      <c r="C528" s="234"/>
      <c r="D528" s="235" t="s">
        <v>185</v>
      </c>
      <c r="E528" s="236" t="s">
        <v>24</v>
      </c>
      <c r="F528" s="237" t="s">
        <v>1105</v>
      </c>
      <c r="G528" s="234"/>
      <c r="H528" s="238">
        <v>8765.3999999999996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AT528" s="244" t="s">
        <v>185</v>
      </c>
      <c r="AU528" s="244" t="s">
        <v>86</v>
      </c>
      <c r="AV528" s="11" t="s">
        <v>86</v>
      </c>
      <c r="AW528" s="11" t="s">
        <v>40</v>
      </c>
      <c r="AX528" s="11" t="s">
        <v>25</v>
      </c>
      <c r="AY528" s="244" t="s">
        <v>177</v>
      </c>
    </row>
    <row r="529" s="1" customFormat="1" ht="16.5" customHeight="1">
      <c r="B529" s="45"/>
      <c r="C529" s="221" t="s">
        <v>1106</v>
      </c>
      <c r="D529" s="221" t="s">
        <v>179</v>
      </c>
      <c r="E529" s="222" t="s">
        <v>1107</v>
      </c>
      <c r="F529" s="223" t="s">
        <v>1108</v>
      </c>
      <c r="G529" s="224" t="s">
        <v>257</v>
      </c>
      <c r="H529" s="225">
        <v>356.993</v>
      </c>
      <c r="I529" s="226"/>
      <c r="J529" s="227">
        <f>ROUND(I529*H529,2)</f>
        <v>0</v>
      </c>
      <c r="K529" s="223" t="s">
        <v>182</v>
      </c>
      <c r="L529" s="71"/>
      <c r="M529" s="228" t="s">
        <v>24</v>
      </c>
      <c r="N529" s="229" t="s">
        <v>48</v>
      </c>
      <c r="O529" s="46"/>
      <c r="P529" s="230">
        <f>O529*H529</f>
        <v>0</v>
      </c>
      <c r="Q529" s="230">
        <v>0</v>
      </c>
      <c r="R529" s="230">
        <f>Q529*H529</f>
        <v>0</v>
      </c>
      <c r="S529" s="230">
        <v>0</v>
      </c>
      <c r="T529" s="231">
        <f>S529*H529</f>
        <v>0</v>
      </c>
      <c r="AR529" s="23" t="s">
        <v>183</v>
      </c>
      <c r="AT529" s="23" t="s">
        <v>179</v>
      </c>
      <c r="AU529" s="23" t="s">
        <v>86</v>
      </c>
      <c r="AY529" s="23" t="s">
        <v>177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23" t="s">
        <v>25</v>
      </c>
      <c r="BK529" s="232">
        <f>ROUND(I529*H529,2)</f>
        <v>0</v>
      </c>
      <c r="BL529" s="23" t="s">
        <v>183</v>
      </c>
      <c r="BM529" s="23" t="s">
        <v>1109</v>
      </c>
    </row>
    <row r="530" s="10" customFormat="1" ht="29.88" customHeight="1">
      <c r="B530" s="205"/>
      <c r="C530" s="206"/>
      <c r="D530" s="207" t="s">
        <v>76</v>
      </c>
      <c r="E530" s="219" t="s">
        <v>1110</v>
      </c>
      <c r="F530" s="219" t="s">
        <v>1111</v>
      </c>
      <c r="G530" s="206"/>
      <c r="H530" s="206"/>
      <c r="I530" s="209"/>
      <c r="J530" s="220">
        <f>BK530</f>
        <v>0</v>
      </c>
      <c r="K530" s="206"/>
      <c r="L530" s="211"/>
      <c r="M530" s="212"/>
      <c r="N530" s="213"/>
      <c r="O530" s="213"/>
      <c r="P530" s="214">
        <f>P531</f>
        <v>0</v>
      </c>
      <c r="Q530" s="213"/>
      <c r="R530" s="214">
        <f>R531</f>
        <v>0</v>
      </c>
      <c r="S530" s="213"/>
      <c r="T530" s="215">
        <f>T531</f>
        <v>0</v>
      </c>
      <c r="AR530" s="216" t="s">
        <v>25</v>
      </c>
      <c r="AT530" s="217" t="s">
        <v>76</v>
      </c>
      <c r="AU530" s="217" t="s">
        <v>25</v>
      </c>
      <c r="AY530" s="216" t="s">
        <v>177</v>
      </c>
      <c r="BK530" s="218">
        <f>BK531</f>
        <v>0</v>
      </c>
    </row>
    <row r="531" s="1" customFormat="1" ht="16.5" customHeight="1">
      <c r="B531" s="45"/>
      <c r="C531" s="221" t="s">
        <v>1112</v>
      </c>
      <c r="D531" s="221" t="s">
        <v>179</v>
      </c>
      <c r="E531" s="222" t="s">
        <v>1113</v>
      </c>
      <c r="F531" s="223" t="s">
        <v>1114</v>
      </c>
      <c r="G531" s="224" t="s">
        <v>257</v>
      </c>
      <c r="H531" s="225">
        <v>606.58799999999997</v>
      </c>
      <c r="I531" s="226"/>
      <c r="J531" s="227">
        <f>ROUND(I531*H531,2)</f>
        <v>0</v>
      </c>
      <c r="K531" s="223" t="s">
        <v>182</v>
      </c>
      <c r="L531" s="71"/>
      <c r="M531" s="228" t="s">
        <v>24</v>
      </c>
      <c r="N531" s="229" t="s">
        <v>48</v>
      </c>
      <c r="O531" s="46"/>
      <c r="P531" s="230">
        <f>O531*H531</f>
        <v>0</v>
      </c>
      <c r="Q531" s="230">
        <v>0</v>
      </c>
      <c r="R531" s="230">
        <f>Q531*H531</f>
        <v>0</v>
      </c>
      <c r="S531" s="230">
        <v>0</v>
      </c>
      <c r="T531" s="231">
        <f>S531*H531</f>
        <v>0</v>
      </c>
      <c r="AR531" s="23" t="s">
        <v>183</v>
      </c>
      <c r="AT531" s="23" t="s">
        <v>179</v>
      </c>
      <c r="AU531" s="23" t="s">
        <v>86</v>
      </c>
      <c r="AY531" s="23" t="s">
        <v>177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23" t="s">
        <v>25</v>
      </c>
      <c r="BK531" s="232">
        <f>ROUND(I531*H531,2)</f>
        <v>0</v>
      </c>
      <c r="BL531" s="23" t="s">
        <v>183</v>
      </c>
      <c r="BM531" s="23" t="s">
        <v>1115</v>
      </c>
    </row>
    <row r="532" s="10" customFormat="1" ht="37.44" customHeight="1">
      <c r="B532" s="205"/>
      <c r="C532" s="206"/>
      <c r="D532" s="207" t="s">
        <v>76</v>
      </c>
      <c r="E532" s="208" t="s">
        <v>1116</v>
      </c>
      <c r="F532" s="208" t="s">
        <v>1117</v>
      </c>
      <c r="G532" s="206"/>
      <c r="H532" s="206"/>
      <c r="I532" s="209"/>
      <c r="J532" s="210">
        <f>BK532</f>
        <v>0</v>
      </c>
      <c r="K532" s="206"/>
      <c r="L532" s="211"/>
      <c r="M532" s="212"/>
      <c r="N532" s="213"/>
      <c r="O532" s="213"/>
      <c r="P532" s="214">
        <f>P533+P569+P594+P624+P627+P629+P696+P702+P763+P774+P788+P833+P850+P882+P889+P902+P925+P966</f>
        <v>0</v>
      </c>
      <c r="Q532" s="213"/>
      <c r="R532" s="214">
        <f>R533+R569+R594+R624+R627+R629+R696+R702+R763+R774+R788+R833+R850+R882+R889+R902+R925+R966</f>
        <v>32.701751053999992</v>
      </c>
      <c r="S532" s="213"/>
      <c r="T532" s="215">
        <f>T533+T569+T594+T624+T627+T629+T696+T702+T763+T774+T788+T833+T850+T882+T889+T902+T925+T966</f>
        <v>22.849927950000001</v>
      </c>
      <c r="AR532" s="216" t="s">
        <v>86</v>
      </c>
      <c r="AT532" s="217" t="s">
        <v>76</v>
      </c>
      <c r="AU532" s="217" t="s">
        <v>77</v>
      </c>
      <c r="AY532" s="216" t="s">
        <v>177</v>
      </c>
      <c r="BK532" s="218">
        <f>BK533+BK569+BK594+BK624+BK627+BK629+BK696+BK702+BK763+BK774+BK788+BK833+BK850+BK882+BK889+BK902+BK925+BK966</f>
        <v>0</v>
      </c>
    </row>
    <row r="533" s="10" customFormat="1" ht="19.92" customHeight="1">
      <c r="B533" s="205"/>
      <c r="C533" s="206"/>
      <c r="D533" s="207" t="s">
        <v>76</v>
      </c>
      <c r="E533" s="219" t="s">
        <v>1118</v>
      </c>
      <c r="F533" s="219" t="s">
        <v>1119</v>
      </c>
      <c r="G533" s="206"/>
      <c r="H533" s="206"/>
      <c r="I533" s="209"/>
      <c r="J533" s="220">
        <f>BK533</f>
        <v>0</v>
      </c>
      <c r="K533" s="206"/>
      <c r="L533" s="211"/>
      <c r="M533" s="212"/>
      <c r="N533" s="213"/>
      <c r="O533" s="213"/>
      <c r="P533" s="214">
        <f>SUM(P534:P568)</f>
        <v>0</v>
      </c>
      <c r="Q533" s="213"/>
      <c r="R533" s="214">
        <f>SUM(R534:R568)</f>
        <v>1.7405116999999999</v>
      </c>
      <c r="S533" s="213"/>
      <c r="T533" s="215">
        <f>SUM(T534:T568)</f>
        <v>0</v>
      </c>
      <c r="AR533" s="216" t="s">
        <v>86</v>
      </c>
      <c r="AT533" s="217" t="s">
        <v>76</v>
      </c>
      <c r="AU533" s="217" t="s">
        <v>25</v>
      </c>
      <c r="AY533" s="216" t="s">
        <v>177</v>
      </c>
      <c r="BK533" s="218">
        <f>SUM(BK534:BK568)</f>
        <v>0</v>
      </c>
    </row>
    <row r="534" s="1" customFormat="1" ht="25.5" customHeight="1">
      <c r="B534" s="45"/>
      <c r="C534" s="221" t="s">
        <v>1120</v>
      </c>
      <c r="D534" s="221" t="s">
        <v>179</v>
      </c>
      <c r="E534" s="222" t="s">
        <v>1121</v>
      </c>
      <c r="F534" s="223" t="s">
        <v>1122</v>
      </c>
      <c r="G534" s="224" t="s">
        <v>112</v>
      </c>
      <c r="H534" s="225">
        <v>268.64999999999998</v>
      </c>
      <c r="I534" s="226"/>
      <c r="J534" s="227">
        <f>ROUND(I534*H534,2)</f>
        <v>0</v>
      </c>
      <c r="K534" s="223" t="s">
        <v>182</v>
      </c>
      <c r="L534" s="71"/>
      <c r="M534" s="228" t="s">
        <v>24</v>
      </c>
      <c r="N534" s="229" t="s">
        <v>48</v>
      </c>
      <c r="O534" s="46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AR534" s="23" t="s">
        <v>254</v>
      </c>
      <c r="AT534" s="23" t="s">
        <v>179</v>
      </c>
      <c r="AU534" s="23" t="s">
        <v>86</v>
      </c>
      <c r="AY534" s="23" t="s">
        <v>177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23" t="s">
        <v>25</v>
      </c>
      <c r="BK534" s="232">
        <f>ROUND(I534*H534,2)</f>
        <v>0</v>
      </c>
      <c r="BL534" s="23" t="s">
        <v>254</v>
      </c>
      <c r="BM534" s="23" t="s">
        <v>1123</v>
      </c>
    </row>
    <row r="535" s="11" customFormat="1">
      <c r="B535" s="233"/>
      <c r="C535" s="234"/>
      <c r="D535" s="235" t="s">
        <v>185</v>
      </c>
      <c r="E535" s="236" t="s">
        <v>24</v>
      </c>
      <c r="F535" s="237" t="s">
        <v>1124</v>
      </c>
      <c r="G535" s="234"/>
      <c r="H535" s="238">
        <v>9.6500000000000004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AT535" s="244" t="s">
        <v>185</v>
      </c>
      <c r="AU535" s="244" t="s">
        <v>86</v>
      </c>
      <c r="AV535" s="11" t="s">
        <v>86</v>
      </c>
      <c r="AW535" s="11" t="s">
        <v>40</v>
      </c>
      <c r="AX535" s="11" t="s">
        <v>77</v>
      </c>
      <c r="AY535" s="244" t="s">
        <v>177</v>
      </c>
    </row>
    <row r="536" s="11" customFormat="1">
      <c r="B536" s="233"/>
      <c r="C536" s="234"/>
      <c r="D536" s="235" t="s">
        <v>185</v>
      </c>
      <c r="E536" s="236" t="s">
        <v>24</v>
      </c>
      <c r="F536" s="237" t="s">
        <v>1125</v>
      </c>
      <c r="G536" s="234"/>
      <c r="H536" s="238">
        <v>259</v>
      </c>
      <c r="I536" s="239"/>
      <c r="J536" s="234"/>
      <c r="K536" s="234"/>
      <c r="L536" s="240"/>
      <c r="M536" s="241"/>
      <c r="N536" s="242"/>
      <c r="O536" s="242"/>
      <c r="P536" s="242"/>
      <c r="Q536" s="242"/>
      <c r="R536" s="242"/>
      <c r="S536" s="242"/>
      <c r="T536" s="243"/>
      <c r="AT536" s="244" t="s">
        <v>185</v>
      </c>
      <c r="AU536" s="244" t="s">
        <v>86</v>
      </c>
      <c r="AV536" s="11" t="s">
        <v>86</v>
      </c>
      <c r="AW536" s="11" t="s">
        <v>40</v>
      </c>
      <c r="AX536" s="11" t="s">
        <v>77</v>
      </c>
      <c r="AY536" s="244" t="s">
        <v>177</v>
      </c>
    </row>
    <row r="537" s="12" customFormat="1">
      <c r="B537" s="245"/>
      <c r="C537" s="246"/>
      <c r="D537" s="235" t="s">
        <v>185</v>
      </c>
      <c r="E537" s="247" t="s">
        <v>24</v>
      </c>
      <c r="F537" s="248" t="s">
        <v>241</v>
      </c>
      <c r="G537" s="246"/>
      <c r="H537" s="249">
        <v>268.64999999999998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AT537" s="255" t="s">
        <v>185</v>
      </c>
      <c r="AU537" s="255" t="s">
        <v>86</v>
      </c>
      <c r="AV537" s="12" t="s">
        <v>183</v>
      </c>
      <c r="AW537" s="12" t="s">
        <v>40</v>
      </c>
      <c r="AX537" s="12" t="s">
        <v>25</v>
      </c>
      <c r="AY537" s="255" t="s">
        <v>177</v>
      </c>
    </row>
    <row r="538" s="1" customFormat="1" ht="38.25" customHeight="1">
      <c r="B538" s="45"/>
      <c r="C538" s="256" t="s">
        <v>1126</v>
      </c>
      <c r="D538" s="256" t="s">
        <v>266</v>
      </c>
      <c r="E538" s="257" t="s">
        <v>1127</v>
      </c>
      <c r="F538" s="258" t="s">
        <v>1128</v>
      </c>
      <c r="G538" s="259" t="s">
        <v>1129</v>
      </c>
      <c r="H538" s="260">
        <v>0.93999999999999995</v>
      </c>
      <c r="I538" s="261"/>
      <c r="J538" s="262">
        <f>ROUND(I538*H538,2)</f>
        <v>0</v>
      </c>
      <c r="K538" s="258" t="s">
        <v>182</v>
      </c>
      <c r="L538" s="263"/>
      <c r="M538" s="264" t="s">
        <v>24</v>
      </c>
      <c r="N538" s="265" t="s">
        <v>48</v>
      </c>
      <c r="O538" s="46"/>
      <c r="P538" s="230">
        <f>O538*H538</f>
        <v>0</v>
      </c>
      <c r="Q538" s="230">
        <v>0.001</v>
      </c>
      <c r="R538" s="230">
        <f>Q538*H538</f>
        <v>0.00093999999999999997</v>
      </c>
      <c r="S538" s="230">
        <v>0</v>
      </c>
      <c r="T538" s="231">
        <f>S538*H538</f>
        <v>0</v>
      </c>
      <c r="AR538" s="23" t="s">
        <v>330</v>
      </c>
      <c r="AT538" s="23" t="s">
        <v>266</v>
      </c>
      <c r="AU538" s="23" t="s">
        <v>86</v>
      </c>
      <c r="AY538" s="23" t="s">
        <v>177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3" t="s">
        <v>25</v>
      </c>
      <c r="BK538" s="232">
        <f>ROUND(I538*H538,2)</f>
        <v>0</v>
      </c>
      <c r="BL538" s="23" t="s">
        <v>254</v>
      </c>
      <c r="BM538" s="23" t="s">
        <v>1130</v>
      </c>
    </row>
    <row r="539" s="11" customFormat="1">
      <c r="B539" s="233"/>
      <c r="C539" s="234"/>
      <c r="D539" s="235" t="s">
        <v>185</v>
      </c>
      <c r="E539" s="236" t="s">
        <v>24</v>
      </c>
      <c r="F539" s="237" t="s">
        <v>1131</v>
      </c>
      <c r="G539" s="234"/>
      <c r="H539" s="238">
        <v>0.93999999999999995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AT539" s="244" t="s">
        <v>185</v>
      </c>
      <c r="AU539" s="244" t="s">
        <v>86</v>
      </c>
      <c r="AV539" s="11" t="s">
        <v>86</v>
      </c>
      <c r="AW539" s="11" t="s">
        <v>40</v>
      </c>
      <c r="AX539" s="11" t="s">
        <v>25</v>
      </c>
      <c r="AY539" s="244" t="s">
        <v>177</v>
      </c>
    </row>
    <row r="540" s="1" customFormat="1" ht="25.5" customHeight="1">
      <c r="B540" s="45"/>
      <c r="C540" s="221" t="s">
        <v>1132</v>
      </c>
      <c r="D540" s="221" t="s">
        <v>179</v>
      </c>
      <c r="E540" s="222" t="s">
        <v>1133</v>
      </c>
      <c r="F540" s="223" t="s">
        <v>1134</v>
      </c>
      <c r="G540" s="224" t="s">
        <v>112</v>
      </c>
      <c r="H540" s="225">
        <v>1.272</v>
      </c>
      <c r="I540" s="226"/>
      <c r="J540" s="227">
        <f>ROUND(I540*H540,2)</f>
        <v>0</v>
      </c>
      <c r="K540" s="223" t="s">
        <v>182</v>
      </c>
      <c r="L540" s="71"/>
      <c r="M540" s="228" t="s">
        <v>24</v>
      </c>
      <c r="N540" s="229" t="s">
        <v>48</v>
      </c>
      <c r="O540" s="46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AR540" s="23" t="s">
        <v>254</v>
      </c>
      <c r="AT540" s="23" t="s">
        <v>179</v>
      </c>
      <c r="AU540" s="23" t="s">
        <v>86</v>
      </c>
      <c r="AY540" s="23" t="s">
        <v>177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23" t="s">
        <v>25</v>
      </c>
      <c r="BK540" s="232">
        <f>ROUND(I540*H540,2)</f>
        <v>0</v>
      </c>
      <c r="BL540" s="23" t="s">
        <v>254</v>
      </c>
      <c r="BM540" s="23" t="s">
        <v>1135</v>
      </c>
    </row>
    <row r="541" s="11" customFormat="1">
      <c r="B541" s="233"/>
      <c r="C541" s="234"/>
      <c r="D541" s="235" t="s">
        <v>185</v>
      </c>
      <c r="E541" s="236" t="s">
        <v>24</v>
      </c>
      <c r="F541" s="237" t="s">
        <v>1136</v>
      </c>
      <c r="G541" s="234"/>
      <c r="H541" s="238">
        <v>1.272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185</v>
      </c>
      <c r="AU541" s="244" t="s">
        <v>86</v>
      </c>
      <c r="AV541" s="11" t="s">
        <v>86</v>
      </c>
      <c r="AW541" s="11" t="s">
        <v>40</v>
      </c>
      <c r="AX541" s="11" t="s">
        <v>25</v>
      </c>
      <c r="AY541" s="244" t="s">
        <v>177</v>
      </c>
    </row>
    <row r="542" s="1" customFormat="1" ht="38.25" customHeight="1">
      <c r="B542" s="45"/>
      <c r="C542" s="256" t="s">
        <v>1137</v>
      </c>
      <c r="D542" s="256" t="s">
        <v>266</v>
      </c>
      <c r="E542" s="257" t="s">
        <v>1127</v>
      </c>
      <c r="F542" s="258" t="s">
        <v>1128</v>
      </c>
      <c r="G542" s="259" t="s">
        <v>1129</v>
      </c>
      <c r="H542" s="260">
        <v>0.001</v>
      </c>
      <c r="I542" s="261"/>
      <c r="J542" s="262">
        <f>ROUND(I542*H542,2)</f>
        <v>0</v>
      </c>
      <c r="K542" s="258" t="s">
        <v>182</v>
      </c>
      <c r="L542" s="263"/>
      <c r="M542" s="264" t="s">
        <v>24</v>
      </c>
      <c r="N542" s="265" t="s">
        <v>48</v>
      </c>
      <c r="O542" s="46"/>
      <c r="P542" s="230">
        <f>O542*H542</f>
        <v>0</v>
      </c>
      <c r="Q542" s="230">
        <v>0.001</v>
      </c>
      <c r="R542" s="230">
        <f>Q542*H542</f>
        <v>9.9999999999999995E-07</v>
      </c>
      <c r="S542" s="230">
        <v>0</v>
      </c>
      <c r="T542" s="231">
        <f>S542*H542</f>
        <v>0</v>
      </c>
      <c r="AR542" s="23" t="s">
        <v>330</v>
      </c>
      <c r="AT542" s="23" t="s">
        <v>266</v>
      </c>
      <c r="AU542" s="23" t="s">
        <v>86</v>
      </c>
      <c r="AY542" s="23" t="s">
        <v>177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23" t="s">
        <v>25</v>
      </c>
      <c r="BK542" s="232">
        <f>ROUND(I542*H542,2)</f>
        <v>0</v>
      </c>
      <c r="BL542" s="23" t="s">
        <v>254</v>
      </c>
      <c r="BM542" s="23" t="s">
        <v>1138</v>
      </c>
    </row>
    <row r="543" s="11" customFormat="1">
      <c r="B543" s="233"/>
      <c r="C543" s="234"/>
      <c r="D543" s="235" t="s">
        <v>185</v>
      </c>
      <c r="E543" s="234"/>
      <c r="F543" s="237" t="s">
        <v>1139</v>
      </c>
      <c r="G543" s="234"/>
      <c r="H543" s="238">
        <v>0.001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AT543" s="244" t="s">
        <v>185</v>
      </c>
      <c r="AU543" s="244" t="s">
        <v>86</v>
      </c>
      <c r="AV543" s="11" t="s">
        <v>86</v>
      </c>
      <c r="AW543" s="11" t="s">
        <v>6</v>
      </c>
      <c r="AX543" s="11" t="s">
        <v>25</v>
      </c>
      <c r="AY543" s="244" t="s">
        <v>177</v>
      </c>
    </row>
    <row r="544" s="1" customFormat="1" ht="25.5" customHeight="1">
      <c r="B544" s="45"/>
      <c r="C544" s="221" t="s">
        <v>1140</v>
      </c>
      <c r="D544" s="221" t="s">
        <v>179</v>
      </c>
      <c r="E544" s="222" t="s">
        <v>1141</v>
      </c>
      <c r="F544" s="223" t="s">
        <v>1142</v>
      </c>
      <c r="G544" s="224" t="s">
        <v>112</v>
      </c>
      <c r="H544" s="225">
        <v>12.627000000000001</v>
      </c>
      <c r="I544" s="226"/>
      <c r="J544" s="227">
        <f>ROUND(I544*H544,2)</f>
        <v>0</v>
      </c>
      <c r="K544" s="223" t="s">
        <v>182</v>
      </c>
      <c r="L544" s="71"/>
      <c r="M544" s="228" t="s">
        <v>24</v>
      </c>
      <c r="N544" s="229" t="s">
        <v>48</v>
      </c>
      <c r="O544" s="46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AR544" s="23" t="s">
        <v>254</v>
      </c>
      <c r="AT544" s="23" t="s">
        <v>179</v>
      </c>
      <c r="AU544" s="23" t="s">
        <v>86</v>
      </c>
      <c r="AY544" s="23" t="s">
        <v>177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23" t="s">
        <v>25</v>
      </c>
      <c r="BK544" s="232">
        <f>ROUND(I544*H544,2)</f>
        <v>0</v>
      </c>
      <c r="BL544" s="23" t="s">
        <v>254</v>
      </c>
      <c r="BM544" s="23" t="s">
        <v>1143</v>
      </c>
    </row>
    <row r="545" s="11" customFormat="1">
      <c r="B545" s="233"/>
      <c r="C545" s="234"/>
      <c r="D545" s="235" t="s">
        <v>185</v>
      </c>
      <c r="E545" s="236" t="s">
        <v>24</v>
      </c>
      <c r="F545" s="237" t="s">
        <v>1144</v>
      </c>
      <c r="G545" s="234"/>
      <c r="H545" s="238">
        <v>12.627000000000001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AT545" s="244" t="s">
        <v>185</v>
      </c>
      <c r="AU545" s="244" t="s">
        <v>86</v>
      </c>
      <c r="AV545" s="11" t="s">
        <v>86</v>
      </c>
      <c r="AW545" s="11" t="s">
        <v>40</v>
      </c>
      <c r="AX545" s="11" t="s">
        <v>25</v>
      </c>
      <c r="AY545" s="244" t="s">
        <v>177</v>
      </c>
    </row>
    <row r="546" s="1" customFormat="1" ht="25.5" customHeight="1">
      <c r="B546" s="45"/>
      <c r="C546" s="256" t="s">
        <v>1145</v>
      </c>
      <c r="D546" s="256" t="s">
        <v>266</v>
      </c>
      <c r="E546" s="257" t="s">
        <v>1146</v>
      </c>
      <c r="F546" s="258" t="s">
        <v>1147</v>
      </c>
      <c r="G546" s="259" t="s">
        <v>112</v>
      </c>
      <c r="H546" s="260">
        <v>14.521000000000001</v>
      </c>
      <c r="I546" s="261"/>
      <c r="J546" s="262">
        <f>ROUND(I546*H546,2)</f>
        <v>0</v>
      </c>
      <c r="K546" s="258" t="s">
        <v>182</v>
      </c>
      <c r="L546" s="263"/>
      <c r="M546" s="264" t="s">
        <v>24</v>
      </c>
      <c r="N546" s="265" t="s">
        <v>48</v>
      </c>
      <c r="O546" s="46"/>
      <c r="P546" s="230">
        <f>O546*H546</f>
        <v>0</v>
      </c>
      <c r="Q546" s="230">
        <v>0.0044999999999999997</v>
      </c>
      <c r="R546" s="230">
        <f>Q546*H546</f>
        <v>0.0653445</v>
      </c>
      <c r="S546" s="230">
        <v>0</v>
      </c>
      <c r="T546" s="231">
        <f>S546*H546</f>
        <v>0</v>
      </c>
      <c r="AR546" s="23" t="s">
        <v>330</v>
      </c>
      <c r="AT546" s="23" t="s">
        <v>266</v>
      </c>
      <c r="AU546" s="23" t="s">
        <v>86</v>
      </c>
      <c r="AY546" s="23" t="s">
        <v>177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23" t="s">
        <v>25</v>
      </c>
      <c r="BK546" s="232">
        <f>ROUND(I546*H546,2)</f>
        <v>0</v>
      </c>
      <c r="BL546" s="23" t="s">
        <v>254</v>
      </c>
      <c r="BM546" s="23" t="s">
        <v>1148</v>
      </c>
    </row>
    <row r="547" s="11" customFormat="1">
      <c r="B547" s="233"/>
      <c r="C547" s="234"/>
      <c r="D547" s="235" t="s">
        <v>185</v>
      </c>
      <c r="E547" s="234"/>
      <c r="F547" s="237" t="s">
        <v>1149</v>
      </c>
      <c r="G547" s="234"/>
      <c r="H547" s="238">
        <v>14.521000000000001</v>
      </c>
      <c r="I547" s="239"/>
      <c r="J547" s="234"/>
      <c r="K547" s="234"/>
      <c r="L547" s="240"/>
      <c r="M547" s="241"/>
      <c r="N547" s="242"/>
      <c r="O547" s="242"/>
      <c r="P547" s="242"/>
      <c r="Q547" s="242"/>
      <c r="R547" s="242"/>
      <c r="S547" s="242"/>
      <c r="T547" s="243"/>
      <c r="AT547" s="244" t="s">
        <v>185</v>
      </c>
      <c r="AU547" s="244" t="s">
        <v>86</v>
      </c>
      <c r="AV547" s="11" t="s">
        <v>86</v>
      </c>
      <c r="AW547" s="11" t="s">
        <v>6</v>
      </c>
      <c r="AX547" s="11" t="s">
        <v>25</v>
      </c>
      <c r="AY547" s="244" t="s">
        <v>177</v>
      </c>
    </row>
    <row r="548" s="1" customFormat="1" ht="25.5" customHeight="1">
      <c r="B548" s="45"/>
      <c r="C548" s="221" t="s">
        <v>1150</v>
      </c>
      <c r="D548" s="221" t="s">
        <v>179</v>
      </c>
      <c r="E548" s="222" t="s">
        <v>1151</v>
      </c>
      <c r="F548" s="223" t="s">
        <v>1152</v>
      </c>
      <c r="G548" s="224" t="s">
        <v>112</v>
      </c>
      <c r="H548" s="225">
        <v>276.01400000000001</v>
      </c>
      <c r="I548" s="226"/>
      <c r="J548" s="227">
        <f>ROUND(I548*H548,2)</f>
        <v>0</v>
      </c>
      <c r="K548" s="223" t="s">
        <v>182</v>
      </c>
      <c r="L548" s="71"/>
      <c r="M548" s="228" t="s">
        <v>24</v>
      </c>
      <c r="N548" s="229" t="s">
        <v>48</v>
      </c>
      <c r="O548" s="46"/>
      <c r="P548" s="230">
        <f>O548*H548</f>
        <v>0</v>
      </c>
      <c r="Q548" s="230">
        <v>0.00040000000000000002</v>
      </c>
      <c r="R548" s="230">
        <f>Q548*H548</f>
        <v>0.11040560000000001</v>
      </c>
      <c r="S548" s="230">
        <v>0</v>
      </c>
      <c r="T548" s="231">
        <f>S548*H548</f>
        <v>0</v>
      </c>
      <c r="AR548" s="23" t="s">
        <v>254</v>
      </c>
      <c r="AT548" s="23" t="s">
        <v>179</v>
      </c>
      <c r="AU548" s="23" t="s">
        <v>86</v>
      </c>
      <c r="AY548" s="23" t="s">
        <v>177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23" t="s">
        <v>25</v>
      </c>
      <c r="BK548" s="232">
        <f>ROUND(I548*H548,2)</f>
        <v>0</v>
      </c>
      <c r="BL548" s="23" t="s">
        <v>254</v>
      </c>
      <c r="BM548" s="23" t="s">
        <v>1153</v>
      </c>
    </row>
    <row r="549" s="11" customFormat="1">
      <c r="B549" s="233"/>
      <c r="C549" s="234"/>
      <c r="D549" s="235" t="s">
        <v>185</v>
      </c>
      <c r="E549" s="236" t="s">
        <v>24</v>
      </c>
      <c r="F549" s="237" t="s">
        <v>1154</v>
      </c>
      <c r="G549" s="234"/>
      <c r="H549" s="238">
        <v>9.6500000000000004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AT549" s="244" t="s">
        <v>185</v>
      </c>
      <c r="AU549" s="244" t="s">
        <v>86</v>
      </c>
      <c r="AV549" s="11" t="s">
        <v>86</v>
      </c>
      <c r="AW549" s="11" t="s">
        <v>40</v>
      </c>
      <c r="AX549" s="11" t="s">
        <v>77</v>
      </c>
      <c r="AY549" s="244" t="s">
        <v>177</v>
      </c>
    </row>
    <row r="550" s="11" customFormat="1">
      <c r="B550" s="233"/>
      <c r="C550" s="234"/>
      <c r="D550" s="235" t="s">
        <v>185</v>
      </c>
      <c r="E550" s="236" t="s">
        <v>24</v>
      </c>
      <c r="F550" s="237" t="s">
        <v>1155</v>
      </c>
      <c r="G550" s="234"/>
      <c r="H550" s="238">
        <v>7.3639999999999999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AT550" s="244" t="s">
        <v>185</v>
      </c>
      <c r="AU550" s="244" t="s">
        <v>86</v>
      </c>
      <c r="AV550" s="11" t="s">
        <v>86</v>
      </c>
      <c r="AW550" s="11" t="s">
        <v>40</v>
      </c>
      <c r="AX550" s="11" t="s">
        <v>77</v>
      </c>
      <c r="AY550" s="244" t="s">
        <v>177</v>
      </c>
    </row>
    <row r="551" s="11" customFormat="1">
      <c r="B551" s="233"/>
      <c r="C551" s="234"/>
      <c r="D551" s="235" t="s">
        <v>185</v>
      </c>
      <c r="E551" s="236" t="s">
        <v>24</v>
      </c>
      <c r="F551" s="237" t="s">
        <v>1156</v>
      </c>
      <c r="G551" s="234"/>
      <c r="H551" s="238">
        <v>259</v>
      </c>
      <c r="I551" s="239"/>
      <c r="J551" s="234"/>
      <c r="K551" s="234"/>
      <c r="L551" s="240"/>
      <c r="M551" s="241"/>
      <c r="N551" s="242"/>
      <c r="O551" s="242"/>
      <c r="P551" s="242"/>
      <c r="Q551" s="242"/>
      <c r="R551" s="242"/>
      <c r="S551" s="242"/>
      <c r="T551" s="243"/>
      <c r="AT551" s="244" t="s">
        <v>185</v>
      </c>
      <c r="AU551" s="244" t="s">
        <v>86</v>
      </c>
      <c r="AV551" s="11" t="s">
        <v>86</v>
      </c>
      <c r="AW551" s="11" t="s">
        <v>40</v>
      </c>
      <c r="AX551" s="11" t="s">
        <v>77</v>
      </c>
      <c r="AY551" s="244" t="s">
        <v>177</v>
      </c>
    </row>
    <row r="552" s="12" customFormat="1">
      <c r="B552" s="245"/>
      <c r="C552" s="246"/>
      <c r="D552" s="235" t="s">
        <v>185</v>
      </c>
      <c r="E552" s="247" t="s">
        <v>24</v>
      </c>
      <c r="F552" s="248" t="s">
        <v>241</v>
      </c>
      <c r="G552" s="246"/>
      <c r="H552" s="249">
        <v>276.01400000000001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AT552" s="255" t="s">
        <v>185</v>
      </c>
      <c r="AU552" s="255" t="s">
        <v>86</v>
      </c>
      <c r="AV552" s="12" t="s">
        <v>183</v>
      </c>
      <c r="AW552" s="12" t="s">
        <v>40</v>
      </c>
      <c r="AX552" s="12" t="s">
        <v>25</v>
      </c>
      <c r="AY552" s="255" t="s">
        <v>177</v>
      </c>
    </row>
    <row r="553" s="1" customFormat="1" ht="25.5" customHeight="1">
      <c r="B553" s="45"/>
      <c r="C553" s="256" t="s">
        <v>1157</v>
      </c>
      <c r="D553" s="256" t="s">
        <v>266</v>
      </c>
      <c r="E553" s="257" t="s">
        <v>1146</v>
      </c>
      <c r="F553" s="258" t="s">
        <v>1147</v>
      </c>
      <c r="G553" s="259" t="s">
        <v>112</v>
      </c>
      <c r="H553" s="260">
        <v>317.416</v>
      </c>
      <c r="I553" s="261"/>
      <c r="J553" s="262">
        <f>ROUND(I553*H553,2)</f>
        <v>0</v>
      </c>
      <c r="K553" s="258" t="s">
        <v>182</v>
      </c>
      <c r="L553" s="263"/>
      <c r="M553" s="264" t="s">
        <v>24</v>
      </c>
      <c r="N553" s="265" t="s">
        <v>48</v>
      </c>
      <c r="O553" s="46"/>
      <c r="P553" s="230">
        <f>O553*H553</f>
        <v>0</v>
      </c>
      <c r="Q553" s="230">
        <v>0.0044999999999999997</v>
      </c>
      <c r="R553" s="230">
        <f>Q553*H553</f>
        <v>1.428372</v>
      </c>
      <c r="S553" s="230">
        <v>0</v>
      </c>
      <c r="T553" s="231">
        <f>S553*H553</f>
        <v>0</v>
      </c>
      <c r="AR553" s="23" t="s">
        <v>330</v>
      </c>
      <c r="AT553" s="23" t="s">
        <v>266</v>
      </c>
      <c r="AU553" s="23" t="s">
        <v>86</v>
      </c>
      <c r="AY553" s="23" t="s">
        <v>177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3" t="s">
        <v>25</v>
      </c>
      <c r="BK553" s="232">
        <f>ROUND(I553*H553,2)</f>
        <v>0</v>
      </c>
      <c r="BL553" s="23" t="s">
        <v>254</v>
      </c>
      <c r="BM553" s="23" t="s">
        <v>1158</v>
      </c>
    </row>
    <row r="554" s="11" customFormat="1">
      <c r="B554" s="233"/>
      <c r="C554" s="234"/>
      <c r="D554" s="235" t="s">
        <v>185</v>
      </c>
      <c r="E554" s="234"/>
      <c r="F554" s="237" t="s">
        <v>1159</v>
      </c>
      <c r="G554" s="234"/>
      <c r="H554" s="238">
        <v>317.416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AT554" s="244" t="s">
        <v>185</v>
      </c>
      <c r="AU554" s="244" t="s">
        <v>86</v>
      </c>
      <c r="AV554" s="11" t="s">
        <v>86</v>
      </c>
      <c r="AW554" s="11" t="s">
        <v>6</v>
      </c>
      <c r="AX554" s="11" t="s">
        <v>25</v>
      </c>
      <c r="AY554" s="244" t="s">
        <v>177</v>
      </c>
    </row>
    <row r="555" s="1" customFormat="1" ht="25.5" customHeight="1">
      <c r="B555" s="45"/>
      <c r="C555" s="256" t="s">
        <v>1160</v>
      </c>
      <c r="D555" s="256" t="s">
        <v>266</v>
      </c>
      <c r="E555" s="257" t="s">
        <v>1161</v>
      </c>
      <c r="F555" s="258" t="s">
        <v>1162</v>
      </c>
      <c r="G555" s="259" t="s">
        <v>274</v>
      </c>
      <c r="H555" s="260">
        <v>2</v>
      </c>
      <c r="I555" s="261"/>
      <c r="J555" s="262">
        <f>ROUND(I555*H555,2)</f>
        <v>0</v>
      </c>
      <c r="K555" s="258" t="s">
        <v>24</v>
      </c>
      <c r="L555" s="263"/>
      <c r="M555" s="264" t="s">
        <v>24</v>
      </c>
      <c r="N555" s="265" t="s">
        <v>48</v>
      </c>
      <c r="O555" s="46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AR555" s="23" t="s">
        <v>330</v>
      </c>
      <c r="AT555" s="23" t="s">
        <v>266</v>
      </c>
      <c r="AU555" s="23" t="s">
        <v>86</v>
      </c>
      <c r="AY555" s="23" t="s">
        <v>177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3" t="s">
        <v>25</v>
      </c>
      <c r="BK555" s="232">
        <f>ROUND(I555*H555,2)</f>
        <v>0</v>
      </c>
      <c r="BL555" s="23" t="s">
        <v>254</v>
      </c>
      <c r="BM555" s="23" t="s">
        <v>1163</v>
      </c>
    </row>
    <row r="556" s="11" customFormat="1">
      <c r="B556" s="233"/>
      <c r="C556" s="234"/>
      <c r="D556" s="235" t="s">
        <v>185</v>
      </c>
      <c r="E556" s="236" t="s">
        <v>24</v>
      </c>
      <c r="F556" s="237" t="s">
        <v>1164</v>
      </c>
      <c r="G556" s="234"/>
      <c r="H556" s="238">
        <v>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AT556" s="244" t="s">
        <v>185</v>
      </c>
      <c r="AU556" s="244" t="s">
        <v>86</v>
      </c>
      <c r="AV556" s="11" t="s">
        <v>86</v>
      </c>
      <c r="AW556" s="11" t="s">
        <v>40</v>
      </c>
      <c r="AX556" s="11" t="s">
        <v>25</v>
      </c>
      <c r="AY556" s="244" t="s">
        <v>177</v>
      </c>
    </row>
    <row r="557" s="1" customFormat="1" ht="25.5" customHeight="1">
      <c r="B557" s="45"/>
      <c r="C557" s="256" t="s">
        <v>1165</v>
      </c>
      <c r="D557" s="256" t="s">
        <v>266</v>
      </c>
      <c r="E557" s="257" t="s">
        <v>1166</v>
      </c>
      <c r="F557" s="258" t="s">
        <v>1167</v>
      </c>
      <c r="G557" s="259" t="s">
        <v>274</v>
      </c>
      <c r="H557" s="260">
        <v>2</v>
      </c>
      <c r="I557" s="261"/>
      <c r="J557" s="262">
        <f>ROUND(I557*H557,2)</f>
        <v>0</v>
      </c>
      <c r="K557" s="258" t="s">
        <v>24</v>
      </c>
      <c r="L557" s="263"/>
      <c r="M557" s="264" t="s">
        <v>24</v>
      </c>
      <c r="N557" s="265" t="s">
        <v>48</v>
      </c>
      <c r="O557" s="46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AR557" s="23" t="s">
        <v>330</v>
      </c>
      <c r="AT557" s="23" t="s">
        <v>266</v>
      </c>
      <c r="AU557" s="23" t="s">
        <v>86</v>
      </c>
      <c r="AY557" s="23" t="s">
        <v>177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3" t="s">
        <v>25</v>
      </c>
      <c r="BK557" s="232">
        <f>ROUND(I557*H557,2)</f>
        <v>0</v>
      </c>
      <c r="BL557" s="23" t="s">
        <v>254</v>
      </c>
      <c r="BM557" s="23" t="s">
        <v>1168</v>
      </c>
    </row>
    <row r="558" s="11" customFormat="1">
      <c r="B558" s="233"/>
      <c r="C558" s="234"/>
      <c r="D558" s="235" t="s">
        <v>185</v>
      </c>
      <c r="E558" s="236" t="s">
        <v>24</v>
      </c>
      <c r="F558" s="237" t="s">
        <v>1164</v>
      </c>
      <c r="G558" s="234"/>
      <c r="H558" s="238">
        <v>2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AT558" s="244" t="s">
        <v>185</v>
      </c>
      <c r="AU558" s="244" t="s">
        <v>86</v>
      </c>
      <c r="AV558" s="11" t="s">
        <v>86</v>
      </c>
      <c r="AW558" s="11" t="s">
        <v>40</v>
      </c>
      <c r="AX558" s="11" t="s">
        <v>25</v>
      </c>
      <c r="AY558" s="244" t="s">
        <v>177</v>
      </c>
    </row>
    <row r="559" s="1" customFormat="1" ht="25.5" customHeight="1">
      <c r="B559" s="45"/>
      <c r="C559" s="221" t="s">
        <v>1169</v>
      </c>
      <c r="D559" s="221" t="s">
        <v>179</v>
      </c>
      <c r="E559" s="222" t="s">
        <v>1170</v>
      </c>
      <c r="F559" s="223" t="s">
        <v>1171</v>
      </c>
      <c r="G559" s="224" t="s">
        <v>112</v>
      </c>
      <c r="H559" s="225">
        <v>19.702999999999999</v>
      </c>
      <c r="I559" s="226"/>
      <c r="J559" s="227">
        <f>ROUND(I559*H559,2)</f>
        <v>0</v>
      </c>
      <c r="K559" s="223" t="s">
        <v>182</v>
      </c>
      <c r="L559" s="71"/>
      <c r="M559" s="228" t="s">
        <v>24</v>
      </c>
      <c r="N559" s="229" t="s">
        <v>48</v>
      </c>
      <c r="O559" s="46"/>
      <c r="P559" s="230">
        <f>O559*H559</f>
        <v>0</v>
      </c>
      <c r="Q559" s="230">
        <v>0.00040000000000000002</v>
      </c>
      <c r="R559" s="230">
        <f>Q559*H559</f>
        <v>0.0078811999999999997</v>
      </c>
      <c r="S559" s="230">
        <v>0</v>
      </c>
      <c r="T559" s="231">
        <f>S559*H559</f>
        <v>0</v>
      </c>
      <c r="AR559" s="23" t="s">
        <v>254</v>
      </c>
      <c r="AT559" s="23" t="s">
        <v>179</v>
      </c>
      <c r="AU559" s="23" t="s">
        <v>86</v>
      </c>
      <c r="AY559" s="23" t="s">
        <v>177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3" t="s">
        <v>25</v>
      </c>
      <c r="BK559" s="232">
        <f>ROUND(I559*H559,2)</f>
        <v>0</v>
      </c>
      <c r="BL559" s="23" t="s">
        <v>254</v>
      </c>
      <c r="BM559" s="23" t="s">
        <v>1172</v>
      </c>
    </row>
    <row r="560" s="11" customFormat="1">
      <c r="B560" s="233"/>
      <c r="C560" s="234"/>
      <c r="D560" s="235" t="s">
        <v>185</v>
      </c>
      <c r="E560" s="236" t="s">
        <v>24</v>
      </c>
      <c r="F560" s="237" t="s">
        <v>1173</v>
      </c>
      <c r="G560" s="234"/>
      <c r="H560" s="238">
        <v>2.544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AT560" s="244" t="s">
        <v>185</v>
      </c>
      <c r="AU560" s="244" t="s">
        <v>86</v>
      </c>
      <c r="AV560" s="11" t="s">
        <v>86</v>
      </c>
      <c r="AW560" s="11" t="s">
        <v>40</v>
      </c>
      <c r="AX560" s="11" t="s">
        <v>77</v>
      </c>
      <c r="AY560" s="244" t="s">
        <v>177</v>
      </c>
    </row>
    <row r="561" s="11" customFormat="1">
      <c r="B561" s="233"/>
      <c r="C561" s="234"/>
      <c r="D561" s="235" t="s">
        <v>185</v>
      </c>
      <c r="E561" s="236" t="s">
        <v>24</v>
      </c>
      <c r="F561" s="237" t="s">
        <v>1174</v>
      </c>
      <c r="G561" s="234"/>
      <c r="H561" s="238">
        <v>17.158999999999999</v>
      </c>
      <c r="I561" s="239"/>
      <c r="J561" s="234"/>
      <c r="K561" s="234"/>
      <c r="L561" s="240"/>
      <c r="M561" s="241"/>
      <c r="N561" s="242"/>
      <c r="O561" s="242"/>
      <c r="P561" s="242"/>
      <c r="Q561" s="242"/>
      <c r="R561" s="242"/>
      <c r="S561" s="242"/>
      <c r="T561" s="243"/>
      <c r="AT561" s="244" t="s">
        <v>185</v>
      </c>
      <c r="AU561" s="244" t="s">
        <v>86</v>
      </c>
      <c r="AV561" s="11" t="s">
        <v>86</v>
      </c>
      <c r="AW561" s="11" t="s">
        <v>40</v>
      </c>
      <c r="AX561" s="11" t="s">
        <v>77</v>
      </c>
      <c r="AY561" s="244" t="s">
        <v>177</v>
      </c>
    </row>
    <row r="562" s="12" customFormat="1">
      <c r="B562" s="245"/>
      <c r="C562" s="246"/>
      <c r="D562" s="235" t="s">
        <v>185</v>
      </c>
      <c r="E562" s="247" t="s">
        <v>24</v>
      </c>
      <c r="F562" s="248" t="s">
        <v>241</v>
      </c>
      <c r="G562" s="246"/>
      <c r="H562" s="249">
        <v>19.702999999999999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AT562" s="255" t="s">
        <v>185</v>
      </c>
      <c r="AU562" s="255" t="s">
        <v>86</v>
      </c>
      <c r="AV562" s="12" t="s">
        <v>183</v>
      </c>
      <c r="AW562" s="12" t="s">
        <v>40</v>
      </c>
      <c r="AX562" s="12" t="s">
        <v>25</v>
      </c>
      <c r="AY562" s="255" t="s">
        <v>177</v>
      </c>
    </row>
    <row r="563" s="1" customFormat="1" ht="25.5" customHeight="1">
      <c r="B563" s="45"/>
      <c r="C563" s="256" t="s">
        <v>1175</v>
      </c>
      <c r="D563" s="256" t="s">
        <v>266</v>
      </c>
      <c r="E563" s="257" t="s">
        <v>1146</v>
      </c>
      <c r="F563" s="258" t="s">
        <v>1147</v>
      </c>
      <c r="G563" s="259" t="s">
        <v>112</v>
      </c>
      <c r="H563" s="260">
        <v>13.41</v>
      </c>
      <c r="I563" s="261"/>
      <c r="J563" s="262">
        <f>ROUND(I563*H563,2)</f>
        <v>0</v>
      </c>
      <c r="K563" s="258" t="s">
        <v>182</v>
      </c>
      <c r="L563" s="263"/>
      <c r="M563" s="264" t="s">
        <v>24</v>
      </c>
      <c r="N563" s="265" t="s">
        <v>48</v>
      </c>
      <c r="O563" s="46"/>
      <c r="P563" s="230">
        <f>O563*H563</f>
        <v>0</v>
      </c>
      <c r="Q563" s="230">
        <v>0.0044999999999999997</v>
      </c>
      <c r="R563" s="230">
        <f>Q563*H563</f>
        <v>0.060344999999999996</v>
      </c>
      <c r="S563" s="230">
        <v>0</v>
      </c>
      <c r="T563" s="231">
        <f>S563*H563</f>
        <v>0</v>
      </c>
      <c r="AR563" s="23" t="s">
        <v>330</v>
      </c>
      <c r="AT563" s="23" t="s">
        <v>266</v>
      </c>
      <c r="AU563" s="23" t="s">
        <v>86</v>
      </c>
      <c r="AY563" s="23" t="s">
        <v>177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3" t="s">
        <v>25</v>
      </c>
      <c r="BK563" s="232">
        <f>ROUND(I563*H563,2)</f>
        <v>0</v>
      </c>
      <c r="BL563" s="23" t="s">
        <v>254</v>
      </c>
      <c r="BM563" s="23" t="s">
        <v>1176</v>
      </c>
    </row>
    <row r="564" s="11" customFormat="1">
      <c r="B564" s="233"/>
      <c r="C564" s="234"/>
      <c r="D564" s="235" t="s">
        <v>185</v>
      </c>
      <c r="E564" s="234"/>
      <c r="F564" s="237" t="s">
        <v>1177</v>
      </c>
      <c r="G564" s="234"/>
      <c r="H564" s="238">
        <v>13.41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AT564" s="244" t="s">
        <v>185</v>
      </c>
      <c r="AU564" s="244" t="s">
        <v>86</v>
      </c>
      <c r="AV564" s="11" t="s">
        <v>86</v>
      </c>
      <c r="AW564" s="11" t="s">
        <v>6</v>
      </c>
      <c r="AX564" s="11" t="s">
        <v>25</v>
      </c>
      <c r="AY564" s="244" t="s">
        <v>177</v>
      </c>
    </row>
    <row r="565" s="1" customFormat="1" ht="25.5" customHeight="1">
      <c r="B565" s="45"/>
      <c r="C565" s="221" t="s">
        <v>1178</v>
      </c>
      <c r="D565" s="221" t="s">
        <v>179</v>
      </c>
      <c r="E565" s="222" t="s">
        <v>1179</v>
      </c>
      <c r="F565" s="223" t="s">
        <v>1180</v>
      </c>
      <c r="G565" s="224" t="s">
        <v>112</v>
      </c>
      <c r="H565" s="225">
        <v>95.040000000000006</v>
      </c>
      <c r="I565" s="226"/>
      <c r="J565" s="227">
        <f>ROUND(I565*H565,2)</f>
        <v>0</v>
      </c>
      <c r="K565" s="223" t="s">
        <v>182</v>
      </c>
      <c r="L565" s="71"/>
      <c r="M565" s="228" t="s">
        <v>24</v>
      </c>
      <c r="N565" s="229" t="s">
        <v>48</v>
      </c>
      <c r="O565" s="46"/>
      <c r="P565" s="230">
        <f>O565*H565</f>
        <v>0</v>
      </c>
      <c r="Q565" s="230">
        <v>0.00055999999999999995</v>
      </c>
      <c r="R565" s="230">
        <f>Q565*H565</f>
        <v>0.053222399999999996</v>
      </c>
      <c r="S565" s="230">
        <v>0</v>
      </c>
      <c r="T565" s="231">
        <f>S565*H565</f>
        <v>0</v>
      </c>
      <c r="AR565" s="23" t="s">
        <v>254</v>
      </c>
      <c r="AT565" s="23" t="s">
        <v>179</v>
      </c>
      <c r="AU565" s="23" t="s">
        <v>86</v>
      </c>
      <c r="AY565" s="23" t="s">
        <v>177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3" t="s">
        <v>25</v>
      </c>
      <c r="BK565" s="232">
        <f>ROUND(I565*H565,2)</f>
        <v>0</v>
      </c>
      <c r="BL565" s="23" t="s">
        <v>254</v>
      </c>
      <c r="BM565" s="23" t="s">
        <v>1181</v>
      </c>
    </row>
    <row r="566" s="11" customFormat="1">
      <c r="B566" s="233"/>
      <c r="C566" s="234"/>
      <c r="D566" s="235" t="s">
        <v>185</v>
      </c>
      <c r="E566" s="236" t="s">
        <v>24</v>
      </c>
      <c r="F566" s="237" t="s">
        <v>1182</v>
      </c>
      <c r="G566" s="234"/>
      <c r="H566" s="238">
        <v>95.040000000000006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AT566" s="244" t="s">
        <v>185</v>
      </c>
      <c r="AU566" s="244" t="s">
        <v>86</v>
      </c>
      <c r="AV566" s="11" t="s">
        <v>86</v>
      </c>
      <c r="AW566" s="11" t="s">
        <v>40</v>
      </c>
      <c r="AX566" s="11" t="s">
        <v>25</v>
      </c>
      <c r="AY566" s="244" t="s">
        <v>177</v>
      </c>
    </row>
    <row r="567" s="1" customFormat="1" ht="25.5" customHeight="1">
      <c r="B567" s="45"/>
      <c r="C567" s="221" t="s">
        <v>1183</v>
      </c>
      <c r="D567" s="221" t="s">
        <v>179</v>
      </c>
      <c r="E567" s="222" t="s">
        <v>1184</v>
      </c>
      <c r="F567" s="223" t="s">
        <v>1185</v>
      </c>
      <c r="G567" s="224" t="s">
        <v>198</v>
      </c>
      <c r="H567" s="225">
        <v>50</v>
      </c>
      <c r="I567" s="226"/>
      <c r="J567" s="227">
        <f>ROUND(I567*H567,2)</f>
        <v>0</v>
      </c>
      <c r="K567" s="223" t="s">
        <v>182</v>
      </c>
      <c r="L567" s="71"/>
      <c r="M567" s="228" t="s">
        <v>24</v>
      </c>
      <c r="N567" s="229" t="s">
        <v>48</v>
      </c>
      <c r="O567" s="46"/>
      <c r="P567" s="230">
        <f>O567*H567</f>
        <v>0</v>
      </c>
      <c r="Q567" s="230">
        <v>0.00027999999999999998</v>
      </c>
      <c r="R567" s="230">
        <f>Q567*H567</f>
        <v>0.013999999999999999</v>
      </c>
      <c r="S567" s="230">
        <v>0</v>
      </c>
      <c r="T567" s="231">
        <f>S567*H567</f>
        <v>0</v>
      </c>
      <c r="AR567" s="23" t="s">
        <v>254</v>
      </c>
      <c r="AT567" s="23" t="s">
        <v>179</v>
      </c>
      <c r="AU567" s="23" t="s">
        <v>86</v>
      </c>
      <c r="AY567" s="23" t="s">
        <v>177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23" t="s">
        <v>25</v>
      </c>
      <c r="BK567" s="232">
        <f>ROUND(I567*H567,2)</f>
        <v>0</v>
      </c>
      <c r="BL567" s="23" t="s">
        <v>254</v>
      </c>
      <c r="BM567" s="23" t="s">
        <v>1186</v>
      </c>
    </row>
    <row r="568" s="1" customFormat="1" ht="38.25" customHeight="1">
      <c r="B568" s="45"/>
      <c r="C568" s="221" t="s">
        <v>1187</v>
      </c>
      <c r="D568" s="221" t="s">
        <v>179</v>
      </c>
      <c r="E568" s="222" t="s">
        <v>1188</v>
      </c>
      <c r="F568" s="223" t="s">
        <v>1189</v>
      </c>
      <c r="G568" s="224" t="s">
        <v>257</v>
      </c>
      <c r="H568" s="225">
        <v>1.7410000000000001</v>
      </c>
      <c r="I568" s="226"/>
      <c r="J568" s="227">
        <f>ROUND(I568*H568,2)</f>
        <v>0</v>
      </c>
      <c r="K568" s="223" t="s">
        <v>182</v>
      </c>
      <c r="L568" s="71"/>
      <c r="M568" s="228" t="s">
        <v>24</v>
      </c>
      <c r="N568" s="229" t="s">
        <v>48</v>
      </c>
      <c r="O568" s="46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AR568" s="23" t="s">
        <v>254</v>
      </c>
      <c r="AT568" s="23" t="s">
        <v>179</v>
      </c>
      <c r="AU568" s="23" t="s">
        <v>86</v>
      </c>
      <c r="AY568" s="23" t="s">
        <v>177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3" t="s">
        <v>25</v>
      </c>
      <c r="BK568" s="232">
        <f>ROUND(I568*H568,2)</f>
        <v>0</v>
      </c>
      <c r="BL568" s="23" t="s">
        <v>254</v>
      </c>
      <c r="BM568" s="23" t="s">
        <v>1190</v>
      </c>
    </row>
    <row r="569" s="10" customFormat="1" ht="29.88" customHeight="1">
      <c r="B569" s="205"/>
      <c r="C569" s="206"/>
      <c r="D569" s="207" t="s">
        <v>76</v>
      </c>
      <c r="E569" s="219" t="s">
        <v>1191</v>
      </c>
      <c r="F569" s="219" t="s">
        <v>1192</v>
      </c>
      <c r="G569" s="206"/>
      <c r="H569" s="206"/>
      <c r="I569" s="209"/>
      <c r="J569" s="220">
        <f>BK569</f>
        <v>0</v>
      </c>
      <c r="K569" s="206"/>
      <c r="L569" s="211"/>
      <c r="M569" s="212"/>
      <c r="N569" s="213"/>
      <c r="O569" s="213"/>
      <c r="P569" s="214">
        <f>SUM(P570:P593)</f>
        <v>0</v>
      </c>
      <c r="Q569" s="213"/>
      <c r="R569" s="214">
        <f>SUM(R570:R593)</f>
        <v>0.92908799999999991</v>
      </c>
      <c r="S569" s="213"/>
      <c r="T569" s="215">
        <f>SUM(T570:T593)</f>
        <v>2.1456000000000004</v>
      </c>
      <c r="AR569" s="216" t="s">
        <v>86</v>
      </c>
      <c r="AT569" s="217" t="s">
        <v>76</v>
      </c>
      <c r="AU569" s="217" t="s">
        <v>25</v>
      </c>
      <c r="AY569" s="216" t="s">
        <v>177</v>
      </c>
      <c r="BK569" s="218">
        <f>SUM(BK570:BK593)</f>
        <v>0</v>
      </c>
    </row>
    <row r="570" s="1" customFormat="1" ht="51" customHeight="1">
      <c r="B570" s="45"/>
      <c r="C570" s="221" t="s">
        <v>1193</v>
      </c>
      <c r="D570" s="221" t="s">
        <v>179</v>
      </c>
      <c r="E570" s="222" t="s">
        <v>1194</v>
      </c>
      <c r="F570" s="223" t="s">
        <v>1195</v>
      </c>
      <c r="G570" s="224" t="s">
        <v>112</v>
      </c>
      <c r="H570" s="225">
        <v>36</v>
      </c>
      <c r="I570" s="226"/>
      <c r="J570" s="227">
        <f>ROUND(I570*H570,2)</f>
        <v>0</v>
      </c>
      <c r="K570" s="223" t="s">
        <v>182</v>
      </c>
      <c r="L570" s="71"/>
      <c r="M570" s="228" t="s">
        <v>24</v>
      </c>
      <c r="N570" s="229" t="s">
        <v>48</v>
      </c>
      <c r="O570" s="46"/>
      <c r="P570" s="230">
        <f>O570*H570</f>
        <v>0</v>
      </c>
      <c r="Q570" s="230">
        <v>0.00023000000000000001</v>
      </c>
      <c r="R570" s="230">
        <f>Q570*H570</f>
        <v>0.0082800000000000009</v>
      </c>
      <c r="S570" s="230">
        <v>0</v>
      </c>
      <c r="T570" s="231">
        <f>S570*H570</f>
        <v>0</v>
      </c>
      <c r="AR570" s="23" t="s">
        <v>254</v>
      </c>
      <c r="AT570" s="23" t="s">
        <v>179</v>
      </c>
      <c r="AU570" s="23" t="s">
        <v>86</v>
      </c>
      <c r="AY570" s="23" t="s">
        <v>177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23" t="s">
        <v>25</v>
      </c>
      <c r="BK570" s="232">
        <f>ROUND(I570*H570,2)</f>
        <v>0</v>
      </c>
      <c r="BL570" s="23" t="s">
        <v>254</v>
      </c>
      <c r="BM570" s="23" t="s">
        <v>1196</v>
      </c>
    </row>
    <row r="571" s="11" customFormat="1">
      <c r="B571" s="233"/>
      <c r="C571" s="234"/>
      <c r="D571" s="235" t="s">
        <v>185</v>
      </c>
      <c r="E571" s="236" t="s">
        <v>24</v>
      </c>
      <c r="F571" s="237" t="s">
        <v>1197</v>
      </c>
      <c r="G571" s="234"/>
      <c r="H571" s="238">
        <v>36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185</v>
      </c>
      <c r="AU571" s="244" t="s">
        <v>86</v>
      </c>
      <c r="AV571" s="11" t="s">
        <v>86</v>
      </c>
      <c r="AW571" s="11" t="s">
        <v>40</v>
      </c>
      <c r="AX571" s="11" t="s">
        <v>25</v>
      </c>
      <c r="AY571" s="244" t="s">
        <v>177</v>
      </c>
    </row>
    <row r="572" s="1" customFormat="1" ht="51" customHeight="1">
      <c r="B572" s="45"/>
      <c r="C572" s="221" t="s">
        <v>1198</v>
      </c>
      <c r="D572" s="221" t="s">
        <v>179</v>
      </c>
      <c r="E572" s="222" t="s">
        <v>1199</v>
      </c>
      <c r="F572" s="223" t="s">
        <v>1200</v>
      </c>
      <c r="G572" s="224" t="s">
        <v>112</v>
      </c>
      <c r="H572" s="225">
        <v>231.59999999999999</v>
      </c>
      <c r="I572" s="226"/>
      <c r="J572" s="227">
        <f>ROUND(I572*H572,2)</f>
        <v>0</v>
      </c>
      <c r="K572" s="223" t="s">
        <v>182</v>
      </c>
      <c r="L572" s="71"/>
      <c r="M572" s="228" t="s">
        <v>24</v>
      </c>
      <c r="N572" s="229" t="s">
        <v>48</v>
      </c>
      <c r="O572" s="46"/>
      <c r="P572" s="230">
        <f>O572*H572</f>
        <v>0</v>
      </c>
      <c r="Q572" s="230">
        <v>0.00042999999999999999</v>
      </c>
      <c r="R572" s="230">
        <f>Q572*H572</f>
        <v>0.099587999999999996</v>
      </c>
      <c r="S572" s="230">
        <v>0</v>
      </c>
      <c r="T572" s="231">
        <f>S572*H572</f>
        <v>0</v>
      </c>
      <c r="AR572" s="23" t="s">
        <v>254</v>
      </c>
      <c r="AT572" s="23" t="s">
        <v>179</v>
      </c>
      <c r="AU572" s="23" t="s">
        <v>86</v>
      </c>
      <c r="AY572" s="23" t="s">
        <v>177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3" t="s">
        <v>25</v>
      </c>
      <c r="BK572" s="232">
        <f>ROUND(I572*H572,2)</f>
        <v>0</v>
      </c>
      <c r="BL572" s="23" t="s">
        <v>254</v>
      </c>
      <c r="BM572" s="23" t="s">
        <v>1201</v>
      </c>
    </row>
    <row r="573" s="11" customFormat="1">
      <c r="B573" s="233"/>
      <c r="C573" s="234"/>
      <c r="D573" s="235" t="s">
        <v>185</v>
      </c>
      <c r="E573" s="236" t="s">
        <v>24</v>
      </c>
      <c r="F573" s="237" t="s">
        <v>1202</v>
      </c>
      <c r="G573" s="234"/>
      <c r="H573" s="238">
        <v>231.59999999999999</v>
      </c>
      <c r="I573" s="239"/>
      <c r="J573" s="234"/>
      <c r="K573" s="234"/>
      <c r="L573" s="240"/>
      <c r="M573" s="241"/>
      <c r="N573" s="242"/>
      <c r="O573" s="242"/>
      <c r="P573" s="242"/>
      <c r="Q573" s="242"/>
      <c r="R573" s="242"/>
      <c r="S573" s="242"/>
      <c r="T573" s="243"/>
      <c r="AT573" s="244" t="s">
        <v>185</v>
      </c>
      <c r="AU573" s="244" t="s">
        <v>86</v>
      </c>
      <c r="AV573" s="11" t="s">
        <v>86</v>
      </c>
      <c r="AW573" s="11" t="s">
        <v>40</v>
      </c>
      <c r="AX573" s="11" t="s">
        <v>25</v>
      </c>
      <c r="AY573" s="244" t="s">
        <v>177</v>
      </c>
    </row>
    <row r="574" s="1" customFormat="1" ht="16.5" customHeight="1">
      <c r="B574" s="45"/>
      <c r="C574" s="256" t="s">
        <v>1203</v>
      </c>
      <c r="D574" s="256" t="s">
        <v>266</v>
      </c>
      <c r="E574" s="257" t="s">
        <v>1204</v>
      </c>
      <c r="F574" s="258" t="s">
        <v>1205</v>
      </c>
      <c r="G574" s="259" t="s">
        <v>112</v>
      </c>
      <c r="H574" s="260">
        <v>294.36000000000001</v>
      </c>
      <c r="I574" s="261"/>
      <c r="J574" s="262">
        <f>ROUND(I574*H574,2)</f>
        <v>0</v>
      </c>
      <c r="K574" s="258" t="s">
        <v>24</v>
      </c>
      <c r="L574" s="263"/>
      <c r="M574" s="264" t="s">
        <v>24</v>
      </c>
      <c r="N574" s="265" t="s">
        <v>48</v>
      </c>
      <c r="O574" s="46"/>
      <c r="P574" s="230">
        <f>O574*H574</f>
        <v>0</v>
      </c>
      <c r="Q574" s="230">
        <v>0.0019</v>
      </c>
      <c r="R574" s="230">
        <f>Q574*H574</f>
        <v>0.559284</v>
      </c>
      <c r="S574" s="230">
        <v>0</v>
      </c>
      <c r="T574" s="231">
        <f>S574*H574</f>
        <v>0</v>
      </c>
      <c r="AR574" s="23" t="s">
        <v>330</v>
      </c>
      <c r="AT574" s="23" t="s">
        <v>266</v>
      </c>
      <c r="AU574" s="23" t="s">
        <v>86</v>
      </c>
      <c r="AY574" s="23" t="s">
        <v>177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23" t="s">
        <v>25</v>
      </c>
      <c r="BK574" s="232">
        <f>ROUND(I574*H574,2)</f>
        <v>0</v>
      </c>
      <c r="BL574" s="23" t="s">
        <v>254</v>
      </c>
      <c r="BM574" s="23" t="s">
        <v>1206</v>
      </c>
    </row>
    <row r="575" s="11" customFormat="1">
      <c r="B575" s="233"/>
      <c r="C575" s="234"/>
      <c r="D575" s="235" t="s">
        <v>185</v>
      </c>
      <c r="E575" s="236" t="s">
        <v>24</v>
      </c>
      <c r="F575" s="237" t="s">
        <v>1207</v>
      </c>
      <c r="G575" s="234"/>
      <c r="H575" s="238">
        <v>294.36000000000001</v>
      </c>
      <c r="I575" s="239"/>
      <c r="J575" s="234"/>
      <c r="K575" s="234"/>
      <c r="L575" s="240"/>
      <c r="M575" s="241"/>
      <c r="N575" s="242"/>
      <c r="O575" s="242"/>
      <c r="P575" s="242"/>
      <c r="Q575" s="242"/>
      <c r="R575" s="242"/>
      <c r="S575" s="242"/>
      <c r="T575" s="243"/>
      <c r="AT575" s="244" t="s">
        <v>185</v>
      </c>
      <c r="AU575" s="244" t="s">
        <v>86</v>
      </c>
      <c r="AV575" s="11" t="s">
        <v>86</v>
      </c>
      <c r="AW575" s="11" t="s">
        <v>40</v>
      </c>
      <c r="AX575" s="11" t="s">
        <v>25</v>
      </c>
      <c r="AY575" s="244" t="s">
        <v>177</v>
      </c>
    </row>
    <row r="576" s="1" customFormat="1" ht="25.5" customHeight="1">
      <c r="B576" s="45"/>
      <c r="C576" s="256" t="s">
        <v>1208</v>
      </c>
      <c r="D576" s="256" t="s">
        <v>266</v>
      </c>
      <c r="E576" s="257" t="s">
        <v>1209</v>
      </c>
      <c r="F576" s="258" t="s">
        <v>1210</v>
      </c>
      <c r="G576" s="259" t="s">
        <v>274</v>
      </c>
      <c r="H576" s="260">
        <v>2</v>
      </c>
      <c r="I576" s="261"/>
      <c r="J576" s="262">
        <f>ROUND(I576*H576,2)</f>
        <v>0</v>
      </c>
      <c r="K576" s="258" t="s">
        <v>24</v>
      </c>
      <c r="L576" s="263"/>
      <c r="M576" s="264" t="s">
        <v>24</v>
      </c>
      <c r="N576" s="265" t="s">
        <v>48</v>
      </c>
      <c r="O576" s="46"/>
      <c r="P576" s="230">
        <f>O576*H576</f>
        <v>0</v>
      </c>
      <c r="Q576" s="230">
        <v>0</v>
      </c>
      <c r="R576" s="230">
        <f>Q576*H576</f>
        <v>0</v>
      </c>
      <c r="S576" s="230">
        <v>0</v>
      </c>
      <c r="T576" s="231">
        <f>S576*H576</f>
        <v>0</v>
      </c>
      <c r="AR576" s="23" t="s">
        <v>330</v>
      </c>
      <c r="AT576" s="23" t="s">
        <v>266</v>
      </c>
      <c r="AU576" s="23" t="s">
        <v>86</v>
      </c>
      <c r="AY576" s="23" t="s">
        <v>177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23" t="s">
        <v>25</v>
      </c>
      <c r="BK576" s="232">
        <f>ROUND(I576*H576,2)</f>
        <v>0</v>
      </c>
      <c r="BL576" s="23" t="s">
        <v>254</v>
      </c>
      <c r="BM576" s="23" t="s">
        <v>1211</v>
      </c>
    </row>
    <row r="577" s="11" customFormat="1">
      <c r="B577" s="233"/>
      <c r="C577" s="234"/>
      <c r="D577" s="235" t="s">
        <v>185</v>
      </c>
      <c r="E577" s="236" t="s">
        <v>24</v>
      </c>
      <c r="F577" s="237" t="s">
        <v>1212</v>
      </c>
      <c r="G577" s="234"/>
      <c r="H577" s="238">
        <v>2</v>
      </c>
      <c r="I577" s="239"/>
      <c r="J577" s="234"/>
      <c r="K577" s="234"/>
      <c r="L577" s="240"/>
      <c r="M577" s="241"/>
      <c r="N577" s="242"/>
      <c r="O577" s="242"/>
      <c r="P577" s="242"/>
      <c r="Q577" s="242"/>
      <c r="R577" s="242"/>
      <c r="S577" s="242"/>
      <c r="T577" s="243"/>
      <c r="AT577" s="244" t="s">
        <v>185</v>
      </c>
      <c r="AU577" s="244" t="s">
        <v>86</v>
      </c>
      <c r="AV577" s="11" t="s">
        <v>86</v>
      </c>
      <c r="AW577" s="11" t="s">
        <v>40</v>
      </c>
      <c r="AX577" s="11" t="s">
        <v>25</v>
      </c>
      <c r="AY577" s="244" t="s">
        <v>177</v>
      </c>
    </row>
    <row r="578" s="1" customFormat="1" ht="16.5" customHeight="1">
      <c r="B578" s="45"/>
      <c r="C578" s="256" t="s">
        <v>1213</v>
      </c>
      <c r="D578" s="256" t="s">
        <v>266</v>
      </c>
      <c r="E578" s="257" t="s">
        <v>1214</v>
      </c>
      <c r="F578" s="258" t="s">
        <v>1215</v>
      </c>
      <c r="G578" s="259" t="s">
        <v>274</v>
      </c>
      <c r="H578" s="260">
        <v>1</v>
      </c>
      <c r="I578" s="261"/>
      <c r="J578" s="262">
        <f>ROUND(I578*H578,2)</f>
        <v>0</v>
      </c>
      <c r="K578" s="258" t="s">
        <v>24</v>
      </c>
      <c r="L578" s="263"/>
      <c r="M578" s="264" t="s">
        <v>24</v>
      </c>
      <c r="N578" s="265" t="s">
        <v>48</v>
      </c>
      <c r="O578" s="46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AR578" s="23" t="s">
        <v>330</v>
      </c>
      <c r="AT578" s="23" t="s">
        <v>266</v>
      </c>
      <c r="AU578" s="23" t="s">
        <v>86</v>
      </c>
      <c r="AY578" s="23" t="s">
        <v>177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3" t="s">
        <v>25</v>
      </c>
      <c r="BK578" s="232">
        <f>ROUND(I578*H578,2)</f>
        <v>0</v>
      </c>
      <c r="BL578" s="23" t="s">
        <v>254</v>
      </c>
      <c r="BM578" s="23" t="s">
        <v>1216</v>
      </c>
    </row>
    <row r="579" s="11" customFormat="1">
      <c r="B579" s="233"/>
      <c r="C579" s="234"/>
      <c r="D579" s="235" t="s">
        <v>185</v>
      </c>
      <c r="E579" s="236" t="s">
        <v>24</v>
      </c>
      <c r="F579" s="237" t="s">
        <v>1217</v>
      </c>
      <c r="G579" s="234"/>
      <c r="H579" s="238">
        <v>1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AT579" s="244" t="s">
        <v>185</v>
      </c>
      <c r="AU579" s="244" t="s">
        <v>86</v>
      </c>
      <c r="AV579" s="11" t="s">
        <v>86</v>
      </c>
      <c r="AW579" s="11" t="s">
        <v>40</v>
      </c>
      <c r="AX579" s="11" t="s">
        <v>25</v>
      </c>
      <c r="AY579" s="244" t="s">
        <v>177</v>
      </c>
    </row>
    <row r="580" s="1" customFormat="1" ht="16.5" customHeight="1">
      <c r="B580" s="45"/>
      <c r="C580" s="256" t="s">
        <v>1218</v>
      </c>
      <c r="D580" s="256" t="s">
        <v>266</v>
      </c>
      <c r="E580" s="257" t="s">
        <v>1219</v>
      </c>
      <c r="F580" s="258" t="s">
        <v>1220</v>
      </c>
      <c r="G580" s="259" t="s">
        <v>274</v>
      </c>
      <c r="H580" s="260">
        <v>2</v>
      </c>
      <c r="I580" s="261"/>
      <c r="J580" s="262">
        <f>ROUND(I580*H580,2)</f>
        <v>0</v>
      </c>
      <c r="K580" s="258" t="s">
        <v>24</v>
      </c>
      <c r="L580" s="263"/>
      <c r="M580" s="264" t="s">
        <v>24</v>
      </c>
      <c r="N580" s="265" t="s">
        <v>48</v>
      </c>
      <c r="O580" s="46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AR580" s="23" t="s">
        <v>330</v>
      </c>
      <c r="AT580" s="23" t="s">
        <v>266</v>
      </c>
      <c r="AU580" s="23" t="s">
        <v>86</v>
      </c>
      <c r="AY580" s="23" t="s">
        <v>177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23" t="s">
        <v>25</v>
      </c>
      <c r="BK580" s="232">
        <f>ROUND(I580*H580,2)</f>
        <v>0</v>
      </c>
      <c r="BL580" s="23" t="s">
        <v>254</v>
      </c>
      <c r="BM580" s="23" t="s">
        <v>1221</v>
      </c>
    </row>
    <row r="581" s="11" customFormat="1">
      <c r="B581" s="233"/>
      <c r="C581" s="234"/>
      <c r="D581" s="235" t="s">
        <v>185</v>
      </c>
      <c r="E581" s="236" t="s">
        <v>24</v>
      </c>
      <c r="F581" s="237" t="s">
        <v>86</v>
      </c>
      <c r="G581" s="234"/>
      <c r="H581" s="238">
        <v>2</v>
      </c>
      <c r="I581" s="239"/>
      <c r="J581" s="234"/>
      <c r="K581" s="234"/>
      <c r="L581" s="240"/>
      <c r="M581" s="241"/>
      <c r="N581" s="242"/>
      <c r="O581" s="242"/>
      <c r="P581" s="242"/>
      <c r="Q581" s="242"/>
      <c r="R581" s="242"/>
      <c r="S581" s="242"/>
      <c r="T581" s="243"/>
      <c r="AT581" s="244" t="s">
        <v>185</v>
      </c>
      <c r="AU581" s="244" t="s">
        <v>86</v>
      </c>
      <c r="AV581" s="11" t="s">
        <v>86</v>
      </c>
      <c r="AW581" s="11" t="s">
        <v>40</v>
      </c>
      <c r="AX581" s="11" t="s">
        <v>25</v>
      </c>
      <c r="AY581" s="244" t="s">
        <v>177</v>
      </c>
    </row>
    <row r="582" s="1" customFormat="1" ht="25.5" customHeight="1">
      <c r="B582" s="45"/>
      <c r="C582" s="221" t="s">
        <v>1222</v>
      </c>
      <c r="D582" s="221" t="s">
        <v>179</v>
      </c>
      <c r="E582" s="222" t="s">
        <v>1223</v>
      </c>
      <c r="F582" s="223" t="s">
        <v>1224</v>
      </c>
      <c r="G582" s="224" t="s">
        <v>112</v>
      </c>
      <c r="H582" s="225">
        <v>267.60000000000002</v>
      </c>
      <c r="I582" s="226"/>
      <c r="J582" s="227">
        <f>ROUND(I582*H582,2)</f>
        <v>0</v>
      </c>
      <c r="K582" s="223" t="s">
        <v>1225</v>
      </c>
      <c r="L582" s="71"/>
      <c r="M582" s="228" t="s">
        <v>24</v>
      </c>
      <c r="N582" s="229" t="s">
        <v>48</v>
      </c>
      <c r="O582" s="46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AR582" s="23" t="s">
        <v>254</v>
      </c>
      <c r="AT582" s="23" t="s">
        <v>179</v>
      </c>
      <c r="AU582" s="23" t="s">
        <v>86</v>
      </c>
      <c r="AY582" s="23" t="s">
        <v>177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3" t="s">
        <v>25</v>
      </c>
      <c r="BK582" s="232">
        <f>ROUND(I582*H582,2)</f>
        <v>0</v>
      </c>
      <c r="BL582" s="23" t="s">
        <v>254</v>
      </c>
      <c r="BM582" s="23" t="s">
        <v>1226</v>
      </c>
    </row>
    <row r="583" s="11" customFormat="1">
      <c r="B583" s="233"/>
      <c r="C583" s="234"/>
      <c r="D583" s="235" t="s">
        <v>185</v>
      </c>
      <c r="E583" s="236" t="s">
        <v>24</v>
      </c>
      <c r="F583" s="237" t="s">
        <v>1227</v>
      </c>
      <c r="G583" s="234"/>
      <c r="H583" s="238">
        <v>267.60000000000002</v>
      </c>
      <c r="I583" s="239"/>
      <c r="J583" s="234"/>
      <c r="K583" s="234"/>
      <c r="L583" s="240"/>
      <c r="M583" s="241"/>
      <c r="N583" s="242"/>
      <c r="O583" s="242"/>
      <c r="P583" s="242"/>
      <c r="Q583" s="242"/>
      <c r="R583" s="242"/>
      <c r="S583" s="242"/>
      <c r="T583" s="243"/>
      <c r="AT583" s="244" t="s">
        <v>185</v>
      </c>
      <c r="AU583" s="244" t="s">
        <v>86</v>
      </c>
      <c r="AV583" s="11" t="s">
        <v>86</v>
      </c>
      <c r="AW583" s="11" t="s">
        <v>40</v>
      </c>
      <c r="AX583" s="11" t="s">
        <v>25</v>
      </c>
      <c r="AY583" s="244" t="s">
        <v>177</v>
      </c>
    </row>
    <row r="584" s="1" customFormat="1" ht="25.5" customHeight="1">
      <c r="B584" s="45"/>
      <c r="C584" s="256" t="s">
        <v>1228</v>
      </c>
      <c r="D584" s="256" t="s">
        <v>266</v>
      </c>
      <c r="E584" s="257" t="s">
        <v>1229</v>
      </c>
      <c r="F584" s="258" t="s">
        <v>1230</v>
      </c>
      <c r="G584" s="259" t="s">
        <v>112</v>
      </c>
      <c r="H584" s="260">
        <v>321.12</v>
      </c>
      <c r="I584" s="261"/>
      <c r="J584" s="262">
        <f>ROUND(I584*H584,2)</f>
        <v>0</v>
      </c>
      <c r="K584" s="258" t="s">
        <v>1225</v>
      </c>
      <c r="L584" s="263"/>
      <c r="M584" s="264" t="s">
        <v>24</v>
      </c>
      <c r="N584" s="265" t="s">
        <v>48</v>
      </c>
      <c r="O584" s="46"/>
      <c r="P584" s="230">
        <f>O584*H584</f>
        <v>0</v>
      </c>
      <c r="Q584" s="230">
        <v>0.00029999999999999997</v>
      </c>
      <c r="R584" s="230">
        <f>Q584*H584</f>
        <v>0.096335999999999991</v>
      </c>
      <c r="S584" s="230">
        <v>0</v>
      </c>
      <c r="T584" s="231">
        <f>S584*H584</f>
        <v>0</v>
      </c>
      <c r="AR584" s="23" t="s">
        <v>330</v>
      </c>
      <c r="AT584" s="23" t="s">
        <v>266</v>
      </c>
      <c r="AU584" s="23" t="s">
        <v>86</v>
      </c>
      <c r="AY584" s="23" t="s">
        <v>177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3" t="s">
        <v>25</v>
      </c>
      <c r="BK584" s="232">
        <f>ROUND(I584*H584,2)</f>
        <v>0</v>
      </c>
      <c r="BL584" s="23" t="s">
        <v>254</v>
      </c>
      <c r="BM584" s="23" t="s">
        <v>1231</v>
      </c>
    </row>
    <row r="585" s="11" customFormat="1">
      <c r="B585" s="233"/>
      <c r="C585" s="234"/>
      <c r="D585" s="235" t="s">
        <v>185</v>
      </c>
      <c r="E585" s="236" t="s">
        <v>24</v>
      </c>
      <c r="F585" s="237" t="s">
        <v>1232</v>
      </c>
      <c r="G585" s="234"/>
      <c r="H585" s="238">
        <v>321.12</v>
      </c>
      <c r="I585" s="239"/>
      <c r="J585" s="234"/>
      <c r="K585" s="234"/>
      <c r="L585" s="240"/>
      <c r="M585" s="241"/>
      <c r="N585" s="242"/>
      <c r="O585" s="242"/>
      <c r="P585" s="242"/>
      <c r="Q585" s="242"/>
      <c r="R585" s="242"/>
      <c r="S585" s="242"/>
      <c r="T585" s="243"/>
      <c r="AT585" s="244" t="s">
        <v>185</v>
      </c>
      <c r="AU585" s="244" t="s">
        <v>86</v>
      </c>
      <c r="AV585" s="11" t="s">
        <v>86</v>
      </c>
      <c r="AW585" s="11" t="s">
        <v>40</v>
      </c>
      <c r="AX585" s="11" t="s">
        <v>25</v>
      </c>
      <c r="AY585" s="244" t="s">
        <v>177</v>
      </c>
    </row>
    <row r="586" s="1" customFormat="1" ht="25.5" customHeight="1">
      <c r="B586" s="45"/>
      <c r="C586" s="221" t="s">
        <v>1233</v>
      </c>
      <c r="D586" s="221" t="s">
        <v>179</v>
      </c>
      <c r="E586" s="222" t="s">
        <v>1234</v>
      </c>
      <c r="F586" s="223" t="s">
        <v>1235</v>
      </c>
      <c r="G586" s="224" t="s">
        <v>112</v>
      </c>
      <c r="H586" s="225">
        <v>36</v>
      </c>
      <c r="I586" s="226"/>
      <c r="J586" s="227">
        <f>ROUND(I586*H586,2)</f>
        <v>0</v>
      </c>
      <c r="K586" s="223" t="s">
        <v>182</v>
      </c>
      <c r="L586" s="71"/>
      <c r="M586" s="228" t="s">
        <v>24</v>
      </c>
      <c r="N586" s="229" t="s">
        <v>48</v>
      </c>
      <c r="O586" s="46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AR586" s="23" t="s">
        <v>254</v>
      </c>
      <c r="AT586" s="23" t="s">
        <v>179</v>
      </c>
      <c r="AU586" s="23" t="s">
        <v>86</v>
      </c>
      <c r="AY586" s="23" t="s">
        <v>177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23" t="s">
        <v>25</v>
      </c>
      <c r="BK586" s="232">
        <f>ROUND(I586*H586,2)</f>
        <v>0</v>
      </c>
      <c r="BL586" s="23" t="s">
        <v>254</v>
      </c>
      <c r="BM586" s="23" t="s">
        <v>1236</v>
      </c>
    </row>
    <row r="587" s="11" customFormat="1">
      <c r="B587" s="233"/>
      <c r="C587" s="234"/>
      <c r="D587" s="235" t="s">
        <v>185</v>
      </c>
      <c r="E587" s="236" t="s">
        <v>24</v>
      </c>
      <c r="F587" s="237" t="s">
        <v>1197</v>
      </c>
      <c r="G587" s="234"/>
      <c r="H587" s="238">
        <v>36</v>
      </c>
      <c r="I587" s="239"/>
      <c r="J587" s="234"/>
      <c r="K587" s="234"/>
      <c r="L587" s="240"/>
      <c r="M587" s="241"/>
      <c r="N587" s="242"/>
      <c r="O587" s="242"/>
      <c r="P587" s="242"/>
      <c r="Q587" s="242"/>
      <c r="R587" s="242"/>
      <c r="S587" s="242"/>
      <c r="T587" s="243"/>
      <c r="AT587" s="244" t="s">
        <v>185</v>
      </c>
      <c r="AU587" s="244" t="s">
        <v>86</v>
      </c>
      <c r="AV587" s="11" t="s">
        <v>86</v>
      </c>
      <c r="AW587" s="11" t="s">
        <v>40</v>
      </c>
      <c r="AX587" s="11" t="s">
        <v>25</v>
      </c>
      <c r="AY587" s="244" t="s">
        <v>177</v>
      </c>
    </row>
    <row r="588" s="1" customFormat="1" ht="25.5" customHeight="1">
      <c r="B588" s="45"/>
      <c r="C588" s="256" t="s">
        <v>1237</v>
      </c>
      <c r="D588" s="256" t="s">
        <v>266</v>
      </c>
      <c r="E588" s="257" t="s">
        <v>1238</v>
      </c>
      <c r="F588" s="258" t="s">
        <v>1239</v>
      </c>
      <c r="G588" s="259" t="s">
        <v>112</v>
      </c>
      <c r="H588" s="260">
        <v>41.399999999999999</v>
      </c>
      <c r="I588" s="261"/>
      <c r="J588" s="262">
        <f>ROUND(I588*H588,2)</f>
        <v>0</v>
      </c>
      <c r="K588" s="258" t="s">
        <v>182</v>
      </c>
      <c r="L588" s="263"/>
      <c r="M588" s="264" t="s">
        <v>24</v>
      </c>
      <c r="N588" s="265" t="s">
        <v>48</v>
      </c>
      <c r="O588" s="46"/>
      <c r="P588" s="230">
        <f>O588*H588</f>
        <v>0</v>
      </c>
      <c r="Q588" s="230">
        <v>0.0040000000000000001</v>
      </c>
      <c r="R588" s="230">
        <f>Q588*H588</f>
        <v>0.1656</v>
      </c>
      <c r="S588" s="230">
        <v>0</v>
      </c>
      <c r="T588" s="231">
        <f>S588*H588</f>
        <v>0</v>
      </c>
      <c r="AR588" s="23" t="s">
        <v>330</v>
      </c>
      <c r="AT588" s="23" t="s">
        <v>266</v>
      </c>
      <c r="AU588" s="23" t="s">
        <v>86</v>
      </c>
      <c r="AY588" s="23" t="s">
        <v>177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23" t="s">
        <v>25</v>
      </c>
      <c r="BK588" s="232">
        <f>ROUND(I588*H588,2)</f>
        <v>0</v>
      </c>
      <c r="BL588" s="23" t="s">
        <v>254</v>
      </c>
      <c r="BM588" s="23" t="s">
        <v>1240</v>
      </c>
    </row>
    <row r="589" s="11" customFormat="1">
      <c r="B589" s="233"/>
      <c r="C589" s="234"/>
      <c r="D589" s="235" t="s">
        <v>185</v>
      </c>
      <c r="E589" s="234"/>
      <c r="F589" s="237" t="s">
        <v>1241</v>
      </c>
      <c r="G589" s="234"/>
      <c r="H589" s="238">
        <v>41.399999999999999</v>
      </c>
      <c r="I589" s="239"/>
      <c r="J589" s="234"/>
      <c r="K589" s="234"/>
      <c r="L589" s="240"/>
      <c r="M589" s="241"/>
      <c r="N589" s="242"/>
      <c r="O589" s="242"/>
      <c r="P589" s="242"/>
      <c r="Q589" s="242"/>
      <c r="R589" s="242"/>
      <c r="S589" s="242"/>
      <c r="T589" s="243"/>
      <c r="AT589" s="244" t="s">
        <v>185</v>
      </c>
      <c r="AU589" s="244" t="s">
        <v>86</v>
      </c>
      <c r="AV589" s="11" t="s">
        <v>86</v>
      </c>
      <c r="AW589" s="11" t="s">
        <v>6</v>
      </c>
      <c r="AX589" s="11" t="s">
        <v>25</v>
      </c>
      <c r="AY589" s="244" t="s">
        <v>177</v>
      </c>
    </row>
    <row r="590" s="1" customFormat="1" ht="25.5" customHeight="1">
      <c r="B590" s="45"/>
      <c r="C590" s="221" t="s">
        <v>1242</v>
      </c>
      <c r="D590" s="221" t="s">
        <v>179</v>
      </c>
      <c r="E590" s="222" t="s">
        <v>1243</v>
      </c>
      <c r="F590" s="223" t="s">
        <v>1244</v>
      </c>
      <c r="G590" s="224" t="s">
        <v>112</v>
      </c>
      <c r="H590" s="225">
        <v>178.80000000000001</v>
      </c>
      <c r="I590" s="226"/>
      <c r="J590" s="227">
        <f>ROUND(I590*H590,2)</f>
        <v>0</v>
      </c>
      <c r="K590" s="223" t="s">
        <v>182</v>
      </c>
      <c r="L590" s="71"/>
      <c r="M590" s="228" t="s">
        <v>24</v>
      </c>
      <c r="N590" s="229" t="s">
        <v>48</v>
      </c>
      <c r="O590" s="46"/>
      <c r="P590" s="230">
        <f>O590*H590</f>
        <v>0</v>
      </c>
      <c r="Q590" s="230">
        <v>0</v>
      </c>
      <c r="R590" s="230">
        <f>Q590*H590</f>
        <v>0</v>
      </c>
      <c r="S590" s="230">
        <v>0.0060000000000000001</v>
      </c>
      <c r="T590" s="231">
        <f>S590*H590</f>
        <v>1.0728000000000002</v>
      </c>
      <c r="AR590" s="23" t="s">
        <v>254</v>
      </c>
      <c r="AT590" s="23" t="s">
        <v>179</v>
      </c>
      <c r="AU590" s="23" t="s">
        <v>86</v>
      </c>
      <c r="AY590" s="23" t="s">
        <v>177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23" t="s">
        <v>25</v>
      </c>
      <c r="BK590" s="232">
        <f>ROUND(I590*H590,2)</f>
        <v>0</v>
      </c>
      <c r="BL590" s="23" t="s">
        <v>254</v>
      </c>
      <c r="BM590" s="23" t="s">
        <v>1245</v>
      </c>
    </row>
    <row r="591" s="11" customFormat="1">
      <c r="B591" s="233"/>
      <c r="C591" s="234"/>
      <c r="D591" s="235" t="s">
        <v>185</v>
      </c>
      <c r="E591" s="236" t="s">
        <v>24</v>
      </c>
      <c r="F591" s="237" t="s">
        <v>1246</v>
      </c>
      <c r="G591" s="234"/>
      <c r="H591" s="238">
        <v>178.80000000000001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AT591" s="244" t="s">
        <v>185</v>
      </c>
      <c r="AU591" s="244" t="s">
        <v>86</v>
      </c>
      <c r="AV591" s="11" t="s">
        <v>86</v>
      </c>
      <c r="AW591" s="11" t="s">
        <v>40</v>
      </c>
      <c r="AX591" s="11" t="s">
        <v>25</v>
      </c>
      <c r="AY591" s="244" t="s">
        <v>177</v>
      </c>
    </row>
    <row r="592" s="1" customFormat="1" ht="25.5" customHeight="1">
      <c r="B592" s="45"/>
      <c r="C592" s="221" t="s">
        <v>1247</v>
      </c>
      <c r="D592" s="221" t="s">
        <v>179</v>
      </c>
      <c r="E592" s="222" t="s">
        <v>1248</v>
      </c>
      <c r="F592" s="223" t="s">
        <v>1249</v>
      </c>
      <c r="G592" s="224" t="s">
        <v>112</v>
      </c>
      <c r="H592" s="225">
        <v>178.80000000000001</v>
      </c>
      <c r="I592" s="226"/>
      <c r="J592" s="227">
        <f>ROUND(I592*H592,2)</f>
        <v>0</v>
      </c>
      <c r="K592" s="223" t="s">
        <v>182</v>
      </c>
      <c r="L592" s="71"/>
      <c r="M592" s="228" t="s">
        <v>24</v>
      </c>
      <c r="N592" s="229" t="s">
        <v>48</v>
      </c>
      <c r="O592" s="46"/>
      <c r="P592" s="230">
        <f>O592*H592</f>
        <v>0</v>
      </c>
      <c r="Q592" s="230">
        <v>0</v>
      </c>
      <c r="R592" s="230">
        <f>Q592*H592</f>
        <v>0</v>
      </c>
      <c r="S592" s="230">
        <v>0.0060000000000000001</v>
      </c>
      <c r="T592" s="231">
        <f>S592*H592</f>
        <v>1.0728000000000002</v>
      </c>
      <c r="AR592" s="23" t="s">
        <v>254</v>
      </c>
      <c r="AT592" s="23" t="s">
        <v>179</v>
      </c>
      <c r="AU592" s="23" t="s">
        <v>86</v>
      </c>
      <c r="AY592" s="23" t="s">
        <v>177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23" t="s">
        <v>25</v>
      </c>
      <c r="BK592" s="232">
        <f>ROUND(I592*H592,2)</f>
        <v>0</v>
      </c>
      <c r="BL592" s="23" t="s">
        <v>254</v>
      </c>
      <c r="BM592" s="23" t="s">
        <v>1250</v>
      </c>
    </row>
    <row r="593" s="1" customFormat="1" ht="38.25" customHeight="1">
      <c r="B593" s="45"/>
      <c r="C593" s="221" t="s">
        <v>1251</v>
      </c>
      <c r="D593" s="221" t="s">
        <v>179</v>
      </c>
      <c r="E593" s="222" t="s">
        <v>1252</v>
      </c>
      <c r="F593" s="223" t="s">
        <v>1253</v>
      </c>
      <c r="G593" s="224" t="s">
        <v>257</v>
      </c>
      <c r="H593" s="225">
        <v>0.92900000000000005</v>
      </c>
      <c r="I593" s="226"/>
      <c r="J593" s="227">
        <f>ROUND(I593*H593,2)</f>
        <v>0</v>
      </c>
      <c r="K593" s="223" t="s">
        <v>1225</v>
      </c>
      <c r="L593" s="71"/>
      <c r="M593" s="228" t="s">
        <v>24</v>
      </c>
      <c r="N593" s="229" t="s">
        <v>48</v>
      </c>
      <c r="O593" s="46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3" t="s">
        <v>254</v>
      </c>
      <c r="AT593" s="23" t="s">
        <v>179</v>
      </c>
      <c r="AU593" s="23" t="s">
        <v>86</v>
      </c>
      <c r="AY593" s="23" t="s">
        <v>177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3" t="s">
        <v>25</v>
      </c>
      <c r="BK593" s="232">
        <f>ROUND(I593*H593,2)</f>
        <v>0</v>
      </c>
      <c r="BL593" s="23" t="s">
        <v>254</v>
      </c>
      <c r="BM593" s="23" t="s">
        <v>1254</v>
      </c>
    </row>
    <row r="594" s="10" customFormat="1" ht="29.88" customHeight="1">
      <c r="B594" s="205"/>
      <c r="C594" s="206"/>
      <c r="D594" s="207" t="s">
        <v>76</v>
      </c>
      <c r="E594" s="219" t="s">
        <v>1255</v>
      </c>
      <c r="F594" s="219" t="s">
        <v>1256</v>
      </c>
      <c r="G594" s="206"/>
      <c r="H594" s="206"/>
      <c r="I594" s="209"/>
      <c r="J594" s="220">
        <f>BK594</f>
        <v>0</v>
      </c>
      <c r="K594" s="206"/>
      <c r="L594" s="211"/>
      <c r="M594" s="212"/>
      <c r="N594" s="213"/>
      <c r="O594" s="213"/>
      <c r="P594" s="214">
        <f>SUM(P595:P623)</f>
        <v>0</v>
      </c>
      <c r="Q594" s="213"/>
      <c r="R594" s="214">
        <f>SUM(R595:R623)</f>
        <v>2.8951534800000003</v>
      </c>
      <c r="S594" s="213"/>
      <c r="T594" s="215">
        <f>SUM(T595:T623)</f>
        <v>0</v>
      </c>
      <c r="AR594" s="216" t="s">
        <v>86</v>
      </c>
      <c r="AT594" s="217" t="s">
        <v>76</v>
      </c>
      <c r="AU594" s="217" t="s">
        <v>25</v>
      </c>
      <c r="AY594" s="216" t="s">
        <v>177</v>
      </c>
      <c r="BK594" s="218">
        <f>SUM(BK595:BK623)</f>
        <v>0</v>
      </c>
    </row>
    <row r="595" s="1" customFormat="1" ht="25.5" customHeight="1">
      <c r="B595" s="45"/>
      <c r="C595" s="221" t="s">
        <v>1257</v>
      </c>
      <c r="D595" s="221" t="s">
        <v>179</v>
      </c>
      <c r="E595" s="222" t="s">
        <v>1258</v>
      </c>
      <c r="F595" s="223" t="s">
        <v>1259</v>
      </c>
      <c r="G595" s="224" t="s">
        <v>112</v>
      </c>
      <c r="H595" s="225">
        <v>81.980000000000004</v>
      </c>
      <c r="I595" s="226"/>
      <c r="J595" s="227">
        <f>ROUND(I595*H595,2)</f>
        <v>0</v>
      </c>
      <c r="K595" s="223" t="s">
        <v>182</v>
      </c>
      <c r="L595" s="71"/>
      <c r="M595" s="228" t="s">
        <v>24</v>
      </c>
      <c r="N595" s="229" t="s">
        <v>48</v>
      </c>
      <c r="O595" s="46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AR595" s="23" t="s">
        <v>254</v>
      </c>
      <c r="AT595" s="23" t="s">
        <v>179</v>
      </c>
      <c r="AU595" s="23" t="s">
        <v>86</v>
      </c>
      <c r="AY595" s="23" t="s">
        <v>177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3" t="s">
        <v>25</v>
      </c>
      <c r="BK595" s="232">
        <f>ROUND(I595*H595,2)</f>
        <v>0</v>
      </c>
      <c r="BL595" s="23" t="s">
        <v>254</v>
      </c>
      <c r="BM595" s="23" t="s">
        <v>1260</v>
      </c>
    </row>
    <row r="596" s="11" customFormat="1">
      <c r="B596" s="233"/>
      <c r="C596" s="234"/>
      <c r="D596" s="235" t="s">
        <v>185</v>
      </c>
      <c r="E596" s="236" t="s">
        <v>1261</v>
      </c>
      <c r="F596" s="237" t="s">
        <v>1262</v>
      </c>
      <c r="G596" s="234"/>
      <c r="H596" s="238">
        <v>81.980000000000004</v>
      </c>
      <c r="I596" s="239"/>
      <c r="J596" s="234"/>
      <c r="K596" s="234"/>
      <c r="L596" s="240"/>
      <c r="M596" s="241"/>
      <c r="N596" s="242"/>
      <c r="O596" s="242"/>
      <c r="P596" s="242"/>
      <c r="Q596" s="242"/>
      <c r="R596" s="242"/>
      <c r="S596" s="242"/>
      <c r="T596" s="243"/>
      <c r="AT596" s="244" t="s">
        <v>185</v>
      </c>
      <c r="AU596" s="244" t="s">
        <v>86</v>
      </c>
      <c r="AV596" s="11" t="s">
        <v>86</v>
      </c>
      <c r="AW596" s="11" t="s">
        <v>40</v>
      </c>
      <c r="AX596" s="11" t="s">
        <v>25</v>
      </c>
      <c r="AY596" s="244" t="s">
        <v>177</v>
      </c>
    </row>
    <row r="597" s="1" customFormat="1" ht="51" customHeight="1">
      <c r="B597" s="45"/>
      <c r="C597" s="256" t="s">
        <v>1263</v>
      </c>
      <c r="D597" s="256" t="s">
        <v>266</v>
      </c>
      <c r="E597" s="257" t="s">
        <v>1264</v>
      </c>
      <c r="F597" s="258" t="s">
        <v>1265</v>
      </c>
      <c r="G597" s="259" t="s">
        <v>112</v>
      </c>
      <c r="H597" s="260">
        <v>83.620000000000005</v>
      </c>
      <c r="I597" s="261"/>
      <c r="J597" s="262">
        <f>ROUND(I597*H597,2)</f>
        <v>0</v>
      </c>
      <c r="K597" s="258" t="s">
        <v>182</v>
      </c>
      <c r="L597" s="263"/>
      <c r="M597" s="264" t="s">
        <v>24</v>
      </c>
      <c r="N597" s="265" t="s">
        <v>48</v>
      </c>
      <c r="O597" s="46"/>
      <c r="P597" s="230">
        <f>O597*H597</f>
        <v>0</v>
      </c>
      <c r="Q597" s="230">
        <v>0.0011999999999999999</v>
      </c>
      <c r="R597" s="230">
        <f>Q597*H597</f>
        <v>0.100344</v>
      </c>
      <c r="S597" s="230">
        <v>0</v>
      </c>
      <c r="T597" s="231">
        <f>S597*H597</f>
        <v>0</v>
      </c>
      <c r="AR597" s="23" t="s">
        <v>330</v>
      </c>
      <c r="AT597" s="23" t="s">
        <v>266</v>
      </c>
      <c r="AU597" s="23" t="s">
        <v>86</v>
      </c>
      <c r="AY597" s="23" t="s">
        <v>177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23" t="s">
        <v>25</v>
      </c>
      <c r="BK597" s="232">
        <f>ROUND(I597*H597,2)</f>
        <v>0</v>
      </c>
      <c r="BL597" s="23" t="s">
        <v>254</v>
      </c>
      <c r="BM597" s="23" t="s">
        <v>1266</v>
      </c>
    </row>
    <row r="598" s="11" customFormat="1">
      <c r="B598" s="233"/>
      <c r="C598" s="234"/>
      <c r="D598" s="235" t="s">
        <v>185</v>
      </c>
      <c r="E598" s="234"/>
      <c r="F598" s="237" t="s">
        <v>1267</v>
      </c>
      <c r="G598" s="234"/>
      <c r="H598" s="238">
        <v>83.620000000000005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AT598" s="244" t="s">
        <v>185</v>
      </c>
      <c r="AU598" s="244" t="s">
        <v>86</v>
      </c>
      <c r="AV598" s="11" t="s">
        <v>86</v>
      </c>
      <c r="AW598" s="11" t="s">
        <v>6</v>
      </c>
      <c r="AX598" s="11" t="s">
        <v>25</v>
      </c>
      <c r="AY598" s="244" t="s">
        <v>177</v>
      </c>
    </row>
    <row r="599" s="1" customFormat="1" ht="16.5" customHeight="1">
      <c r="B599" s="45"/>
      <c r="C599" s="221" t="s">
        <v>1268</v>
      </c>
      <c r="D599" s="221" t="s">
        <v>179</v>
      </c>
      <c r="E599" s="222" t="s">
        <v>1269</v>
      </c>
      <c r="F599" s="223" t="s">
        <v>1270</v>
      </c>
      <c r="G599" s="224" t="s">
        <v>198</v>
      </c>
      <c r="H599" s="225">
        <v>62.840000000000003</v>
      </c>
      <c r="I599" s="226"/>
      <c r="J599" s="227">
        <f>ROUND(I599*H599,2)</f>
        <v>0</v>
      </c>
      <c r="K599" s="223" t="s">
        <v>182</v>
      </c>
      <c r="L599" s="71"/>
      <c r="M599" s="228" t="s">
        <v>24</v>
      </c>
      <c r="N599" s="229" t="s">
        <v>48</v>
      </c>
      <c r="O599" s="46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3" t="s">
        <v>254</v>
      </c>
      <c r="AT599" s="23" t="s">
        <v>179</v>
      </c>
      <c r="AU599" s="23" t="s">
        <v>86</v>
      </c>
      <c r="AY599" s="23" t="s">
        <v>177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3" t="s">
        <v>25</v>
      </c>
      <c r="BK599" s="232">
        <f>ROUND(I599*H599,2)</f>
        <v>0</v>
      </c>
      <c r="BL599" s="23" t="s">
        <v>254</v>
      </c>
      <c r="BM599" s="23" t="s">
        <v>1271</v>
      </c>
    </row>
    <row r="600" s="11" customFormat="1">
      <c r="B600" s="233"/>
      <c r="C600" s="234"/>
      <c r="D600" s="235" t="s">
        <v>185</v>
      </c>
      <c r="E600" s="236" t="s">
        <v>24</v>
      </c>
      <c r="F600" s="237" t="s">
        <v>1272</v>
      </c>
      <c r="G600" s="234"/>
      <c r="H600" s="238">
        <v>62.840000000000003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AT600" s="244" t="s">
        <v>185</v>
      </c>
      <c r="AU600" s="244" t="s">
        <v>86</v>
      </c>
      <c r="AV600" s="11" t="s">
        <v>86</v>
      </c>
      <c r="AW600" s="11" t="s">
        <v>40</v>
      </c>
      <c r="AX600" s="11" t="s">
        <v>25</v>
      </c>
      <c r="AY600" s="244" t="s">
        <v>177</v>
      </c>
    </row>
    <row r="601" s="1" customFormat="1" ht="38.25" customHeight="1">
      <c r="B601" s="45"/>
      <c r="C601" s="256" t="s">
        <v>1273</v>
      </c>
      <c r="D601" s="256" t="s">
        <v>266</v>
      </c>
      <c r="E601" s="257" t="s">
        <v>1274</v>
      </c>
      <c r="F601" s="258" t="s">
        <v>1275</v>
      </c>
      <c r="G601" s="259" t="s">
        <v>198</v>
      </c>
      <c r="H601" s="260">
        <v>69.123999999999995</v>
      </c>
      <c r="I601" s="261"/>
      <c r="J601" s="262">
        <f>ROUND(I601*H601,2)</f>
        <v>0</v>
      </c>
      <c r="K601" s="258" t="s">
        <v>182</v>
      </c>
      <c r="L601" s="263"/>
      <c r="M601" s="264" t="s">
        <v>24</v>
      </c>
      <c r="N601" s="265" t="s">
        <v>48</v>
      </c>
      <c r="O601" s="46"/>
      <c r="P601" s="230">
        <f>O601*H601</f>
        <v>0</v>
      </c>
      <c r="Q601" s="230">
        <v>2.0000000000000002E-05</v>
      </c>
      <c r="R601" s="230">
        <f>Q601*H601</f>
        <v>0.00138248</v>
      </c>
      <c r="S601" s="230">
        <v>0</v>
      </c>
      <c r="T601" s="231">
        <f>S601*H601</f>
        <v>0</v>
      </c>
      <c r="AR601" s="23" t="s">
        <v>330</v>
      </c>
      <c r="AT601" s="23" t="s">
        <v>266</v>
      </c>
      <c r="AU601" s="23" t="s">
        <v>86</v>
      </c>
      <c r="AY601" s="23" t="s">
        <v>177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3" t="s">
        <v>25</v>
      </c>
      <c r="BK601" s="232">
        <f>ROUND(I601*H601,2)</f>
        <v>0</v>
      </c>
      <c r="BL601" s="23" t="s">
        <v>254</v>
      </c>
      <c r="BM601" s="23" t="s">
        <v>1276</v>
      </c>
    </row>
    <row r="602" s="11" customFormat="1">
      <c r="B602" s="233"/>
      <c r="C602" s="234"/>
      <c r="D602" s="235" t="s">
        <v>185</v>
      </c>
      <c r="E602" s="234"/>
      <c r="F602" s="237" t="s">
        <v>1277</v>
      </c>
      <c r="G602" s="234"/>
      <c r="H602" s="238">
        <v>69.123999999999995</v>
      </c>
      <c r="I602" s="239"/>
      <c r="J602" s="234"/>
      <c r="K602" s="234"/>
      <c r="L602" s="240"/>
      <c r="M602" s="241"/>
      <c r="N602" s="242"/>
      <c r="O602" s="242"/>
      <c r="P602" s="242"/>
      <c r="Q602" s="242"/>
      <c r="R602" s="242"/>
      <c r="S602" s="242"/>
      <c r="T602" s="243"/>
      <c r="AT602" s="244" t="s">
        <v>185</v>
      </c>
      <c r="AU602" s="244" t="s">
        <v>86</v>
      </c>
      <c r="AV602" s="11" t="s">
        <v>86</v>
      </c>
      <c r="AW602" s="11" t="s">
        <v>6</v>
      </c>
      <c r="AX602" s="11" t="s">
        <v>25</v>
      </c>
      <c r="AY602" s="244" t="s">
        <v>177</v>
      </c>
    </row>
    <row r="603" s="1" customFormat="1" ht="25.5" customHeight="1">
      <c r="B603" s="45"/>
      <c r="C603" s="221" t="s">
        <v>1278</v>
      </c>
      <c r="D603" s="221" t="s">
        <v>179</v>
      </c>
      <c r="E603" s="222" t="s">
        <v>1279</v>
      </c>
      <c r="F603" s="223" t="s">
        <v>1280</v>
      </c>
      <c r="G603" s="224" t="s">
        <v>112</v>
      </c>
      <c r="H603" s="225">
        <v>17.475000000000001</v>
      </c>
      <c r="I603" s="226"/>
      <c r="J603" s="227">
        <f>ROUND(I603*H603,2)</f>
        <v>0</v>
      </c>
      <c r="K603" s="223" t="s">
        <v>182</v>
      </c>
      <c r="L603" s="71"/>
      <c r="M603" s="228" t="s">
        <v>24</v>
      </c>
      <c r="N603" s="229" t="s">
        <v>48</v>
      </c>
      <c r="O603" s="46"/>
      <c r="P603" s="230">
        <f>O603*H603</f>
        <v>0</v>
      </c>
      <c r="Q603" s="230">
        <v>0.0060000000000000001</v>
      </c>
      <c r="R603" s="230">
        <f>Q603*H603</f>
        <v>0.10485000000000001</v>
      </c>
      <c r="S603" s="230">
        <v>0</v>
      </c>
      <c r="T603" s="231">
        <f>S603*H603</f>
        <v>0</v>
      </c>
      <c r="AR603" s="23" t="s">
        <v>254</v>
      </c>
      <c r="AT603" s="23" t="s">
        <v>179</v>
      </c>
      <c r="AU603" s="23" t="s">
        <v>86</v>
      </c>
      <c r="AY603" s="23" t="s">
        <v>177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23" t="s">
        <v>25</v>
      </c>
      <c r="BK603" s="232">
        <f>ROUND(I603*H603,2)</f>
        <v>0</v>
      </c>
      <c r="BL603" s="23" t="s">
        <v>254</v>
      </c>
      <c r="BM603" s="23" t="s">
        <v>1281</v>
      </c>
    </row>
    <row r="604" s="11" customFormat="1">
      <c r="B604" s="233"/>
      <c r="C604" s="234"/>
      <c r="D604" s="235" t="s">
        <v>185</v>
      </c>
      <c r="E604" s="236" t="s">
        <v>24</v>
      </c>
      <c r="F604" s="237" t="s">
        <v>1282</v>
      </c>
      <c r="G604" s="234"/>
      <c r="H604" s="238">
        <v>17.475000000000001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AT604" s="244" t="s">
        <v>185</v>
      </c>
      <c r="AU604" s="244" t="s">
        <v>86</v>
      </c>
      <c r="AV604" s="11" t="s">
        <v>86</v>
      </c>
      <c r="AW604" s="11" t="s">
        <v>40</v>
      </c>
      <c r="AX604" s="11" t="s">
        <v>25</v>
      </c>
      <c r="AY604" s="244" t="s">
        <v>177</v>
      </c>
    </row>
    <row r="605" s="1" customFormat="1" ht="38.25" customHeight="1">
      <c r="B605" s="45"/>
      <c r="C605" s="256" t="s">
        <v>1283</v>
      </c>
      <c r="D605" s="256" t="s">
        <v>266</v>
      </c>
      <c r="E605" s="257" t="s">
        <v>1284</v>
      </c>
      <c r="F605" s="258" t="s">
        <v>1285</v>
      </c>
      <c r="G605" s="259" t="s">
        <v>112</v>
      </c>
      <c r="H605" s="260">
        <v>17.824999999999999</v>
      </c>
      <c r="I605" s="261"/>
      <c r="J605" s="262">
        <f>ROUND(I605*H605,2)</f>
        <v>0</v>
      </c>
      <c r="K605" s="258" t="s">
        <v>182</v>
      </c>
      <c r="L605" s="263"/>
      <c r="M605" s="264" t="s">
        <v>24</v>
      </c>
      <c r="N605" s="265" t="s">
        <v>48</v>
      </c>
      <c r="O605" s="46"/>
      <c r="P605" s="230">
        <f>O605*H605</f>
        <v>0</v>
      </c>
      <c r="Q605" s="230">
        <v>0.0030000000000000001</v>
      </c>
      <c r="R605" s="230">
        <f>Q605*H605</f>
        <v>0.053475000000000002</v>
      </c>
      <c r="S605" s="230">
        <v>0</v>
      </c>
      <c r="T605" s="231">
        <f>S605*H605</f>
        <v>0</v>
      </c>
      <c r="AR605" s="23" t="s">
        <v>330</v>
      </c>
      <c r="AT605" s="23" t="s">
        <v>266</v>
      </c>
      <c r="AU605" s="23" t="s">
        <v>86</v>
      </c>
      <c r="AY605" s="23" t="s">
        <v>177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3" t="s">
        <v>25</v>
      </c>
      <c r="BK605" s="232">
        <f>ROUND(I605*H605,2)</f>
        <v>0</v>
      </c>
      <c r="BL605" s="23" t="s">
        <v>254</v>
      </c>
      <c r="BM605" s="23" t="s">
        <v>1286</v>
      </c>
    </row>
    <row r="606" s="11" customFormat="1">
      <c r="B606" s="233"/>
      <c r="C606" s="234"/>
      <c r="D606" s="235" t="s">
        <v>185</v>
      </c>
      <c r="E606" s="234"/>
      <c r="F606" s="237" t="s">
        <v>1287</v>
      </c>
      <c r="G606" s="234"/>
      <c r="H606" s="238">
        <v>17.824999999999999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AT606" s="244" t="s">
        <v>185</v>
      </c>
      <c r="AU606" s="244" t="s">
        <v>86</v>
      </c>
      <c r="AV606" s="11" t="s">
        <v>86</v>
      </c>
      <c r="AW606" s="11" t="s">
        <v>6</v>
      </c>
      <c r="AX606" s="11" t="s">
        <v>25</v>
      </c>
      <c r="AY606" s="244" t="s">
        <v>177</v>
      </c>
    </row>
    <row r="607" s="1" customFormat="1" ht="38.25" customHeight="1">
      <c r="B607" s="45"/>
      <c r="C607" s="221" t="s">
        <v>1288</v>
      </c>
      <c r="D607" s="221" t="s">
        <v>179</v>
      </c>
      <c r="E607" s="222" t="s">
        <v>1289</v>
      </c>
      <c r="F607" s="223" t="s">
        <v>1290</v>
      </c>
      <c r="G607" s="224" t="s">
        <v>112</v>
      </c>
      <c r="H607" s="225">
        <v>281.89999999999998</v>
      </c>
      <c r="I607" s="226"/>
      <c r="J607" s="227">
        <f>ROUND(I607*H607,2)</f>
        <v>0</v>
      </c>
      <c r="K607" s="223" t="s">
        <v>1225</v>
      </c>
      <c r="L607" s="71"/>
      <c r="M607" s="228" t="s">
        <v>24</v>
      </c>
      <c r="N607" s="229" t="s">
        <v>48</v>
      </c>
      <c r="O607" s="46"/>
      <c r="P607" s="230">
        <f>O607*H607</f>
        <v>0</v>
      </c>
      <c r="Q607" s="230">
        <v>0.00020000000000000001</v>
      </c>
      <c r="R607" s="230">
        <f>Q607*H607</f>
        <v>0.05638</v>
      </c>
      <c r="S607" s="230">
        <v>0</v>
      </c>
      <c r="T607" s="231">
        <f>S607*H607</f>
        <v>0</v>
      </c>
      <c r="AR607" s="23" t="s">
        <v>254</v>
      </c>
      <c r="AT607" s="23" t="s">
        <v>179</v>
      </c>
      <c r="AU607" s="23" t="s">
        <v>86</v>
      </c>
      <c r="AY607" s="23" t="s">
        <v>177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23" t="s">
        <v>25</v>
      </c>
      <c r="BK607" s="232">
        <f>ROUND(I607*H607,2)</f>
        <v>0</v>
      </c>
      <c r="BL607" s="23" t="s">
        <v>254</v>
      </c>
      <c r="BM607" s="23" t="s">
        <v>1291</v>
      </c>
    </row>
    <row r="608" s="11" customFormat="1">
      <c r="B608" s="233"/>
      <c r="C608" s="234"/>
      <c r="D608" s="235" t="s">
        <v>185</v>
      </c>
      <c r="E608" s="236" t="s">
        <v>24</v>
      </c>
      <c r="F608" s="237" t="s">
        <v>1292</v>
      </c>
      <c r="G608" s="234"/>
      <c r="H608" s="238">
        <v>281.89999999999998</v>
      </c>
      <c r="I608" s="239"/>
      <c r="J608" s="234"/>
      <c r="K608" s="234"/>
      <c r="L608" s="240"/>
      <c r="M608" s="241"/>
      <c r="N608" s="242"/>
      <c r="O608" s="242"/>
      <c r="P608" s="242"/>
      <c r="Q608" s="242"/>
      <c r="R608" s="242"/>
      <c r="S608" s="242"/>
      <c r="T608" s="243"/>
      <c r="AT608" s="244" t="s">
        <v>185</v>
      </c>
      <c r="AU608" s="244" t="s">
        <v>86</v>
      </c>
      <c r="AV608" s="11" t="s">
        <v>86</v>
      </c>
      <c r="AW608" s="11" t="s">
        <v>40</v>
      </c>
      <c r="AX608" s="11" t="s">
        <v>25</v>
      </c>
      <c r="AY608" s="244" t="s">
        <v>177</v>
      </c>
    </row>
    <row r="609" s="1" customFormat="1" ht="38.25" customHeight="1">
      <c r="B609" s="45"/>
      <c r="C609" s="256" t="s">
        <v>1293</v>
      </c>
      <c r="D609" s="256" t="s">
        <v>266</v>
      </c>
      <c r="E609" s="257" t="s">
        <v>1294</v>
      </c>
      <c r="F609" s="258" t="s">
        <v>1295</v>
      </c>
      <c r="G609" s="259" t="s">
        <v>112</v>
      </c>
      <c r="H609" s="260">
        <v>165.79499999999999</v>
      </c>
      <c r="I609" s="261"/>
      <c r="J609" s="262">
        <f>ROUND(I609*H609,2)</f>
        <v>0</v>
      </c>
      <c r="K609" s="258" t="s">
        <v>24</v>
      </c>
      <c r="L609" s="263"/>
      <c r="M609" s="264" t="s">
        <v>24</v>
      </c>
      <c r="N609" s="265" t="s">
        <v>48</v>
      </c>
      <c r="O609" s="46"/>
      <c r="P609" s="230">
        <f>O609*H609</f>
        <v>0</v>
      </c>
      <c r="Q609" s="230">
        <v>0.0076</v>
      </c>
      <c r="R609" s="230">
        <f>Q609*H609</f>
        <v>1.2600419999999999</v>
      </c>
      <c r="S609" s="230">
        <v>0</v>
      </c>
      <c r="T609" s="231">
        <f>S609*H609</f>
        <v>0</v>
      </c>
      <c r="AR609" s="23" t="s">
        <v>330</v>
      </c>
      <c r="AT609" s="23" t="s">
        <v>266</v>
      </c>
      <c r="AU609" s="23" t="s">
        <v>86</v>
      </c>
      <c r="AY609" s="23" t="s">
        <v>177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3" t="s">
        <v>25</v>
      </c>
      <c r="BK609" s="232">
        <f>ROUND(I609*H609,2)</f>
        <v>0</v>
      </c>
      <c r="BL609" s="23" t="s">
        <v>254</v>
      </c>
      <c r="BM609" s="23" t="s">
        <v>1296</v>
      </c>
    </row>
    <row r="610" s="11" customFormat="1">
      <c r="B610" s="233"/>
      <c r="C610" s="234"/>
      <c r="D610" s="235" t="s">
        <v>185</v>
      </c>
      <c r="E610" s="236" t="s">
        <v>24</v>
      </c>
      <c r="F610" s="237" t="s">
        <v>1297</v>
      </c>
      <c r="G610" s="234"/>
      <c r="H610" s="238">
        <v>165.79499999999999</v>
      </c>
      <c r="I610" s="239"/>
      <c r="J610" s="234"/>
      <c r="K610" s="234"/>
      <c r="L610" s="240"/>
      <c r="M610" s="241"/>
      <c r="N610" s="242"/>
      <c r="O610" s="242"/>
      <c r="P610" s="242"/>
      <c r="Q610" s="242"/>
      <c r="R610" s="242"/>
      <c r="S610" s="242"/>
      <c r="T610" s="243"/>
      <c r="AT610" s="244" t="s">
        <v>185</v>
      </c>
      <c r="AU610" s="244" t="s">
        <v>86</v>
      </c>
      <c r="AV610" s="11" t="s">
        <v>86</v>
      </c>
      <c r="AW610" s="11" t="s">
        <v>40</v>
      </c>
      <c r="AX610" s="11" t="s">
        <v>25</v>
      </c>
      <c r="AY610" s="244" t="s">
        <v>177</v>
      </c>
    </row>
    <row r="611" s="1" customFormat="1" ht="51" customHeight="1">
      <c r="B611" s="45"/>
      <c r="C611" s="256" t="s">
        <v>1298</v>
      </c>
      <c r="D611" s="256" t="s">
        <v>266</v>
      </c>
      <c r="E611" s="257" t="s">
        <v>1299</v>
      </c>
      <c r="F611" s="258" t="s">
        <v>1300</v>
      </c>
      <c r="G611" s="259" t="s">
        <v>112</v>
      </c>
      <c r="H611" s="260">
        <v>94.599999999999994</v>
      </c>
      <c r="I611" s="261"/>
      <c r="J611" s="262">
        <f>ROUND(I611*H611,2)</f>
        <v>0</v>
      </c>
      <c r="K611" s="258" t="s">
        <v>182</v>
      </c>
      <c r="L611" s="263"/>
      <c r="M611" s="264" t="s">
        <v>24</v>
      </c>
      <c r="N611" s="265" t="s">
        <v>48</v>
      </c>
      <c r="O611" s="46"/>
      <c r="P611" s="230">
        <f>O611*H611</f>
        <v>0</v>
      </c>
      <c r="Q611" s="230">
        <v>0.0030000000000000001</v>
      </c>
      <c r="R611" s="230">
        <f>Q611*H611</f>
        <v>0.2838</v>
      </c>
      <c r="S611" s="230">
        <v>0</v>
      </c>
      <c r="T611" s="231">
        <f>S611*H611</f>
        <v>0</v>
      </c>
      <c r="AR611" s="23" t="s">
        <v>330</v>
      </c>
      <c r="AT611" s="23" t="s">
        <v>266</v>
      </c>
      <c r="AU611" s="23" t="s">
        <v>86</v>
      </c>
      <c r="AY611" s="23" t="s">
        <v>177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3" t="s">
        <v>25</v>
      </c>
      <c r="BK611" s="232">
        <f>ROUND(I611*H611,2)</f>
        <v>0</v>
      </c>
      <c r="BL611" s="23" t="s">
        <v>254</v>
      </c>
      <c r="BM611" s="23" t="s">
        <v>1301</v>
      </c>
    </row>
    <row r="612" s="11" customFormat="1">
      <c r="B612" s="233"/>
      <c r="C612" s="234"/>
      <c r="D612" s="235" t="s">
        <v>185</v>
      </c>
      <c r="E612" s="236" t="s">
        <v>24</v>
      </c>
      <c r="F612" s="237" t="s">
        <v>1302</v>
      </c>
      <c r="G612" s="234"/>
      <c r="H612" s="238">
        <v>94.599999999999994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AT612" s="244" t="s">
        <v>185</v>
      </c>
      <c r="AU612" s="244" t="s">
        <v>86</v>
      </c>
      <c r="AV612" s="11" t="s">
        <v>86</v>
      </c>
      <c r="AW612" s="11" t="s">
        <v>40</v>
      </c>
      <c r="AX612" s="11" t="s">
        <v>25</v>
      </c>
      <c r="AY612" s="244" t="s">
        <v>177</v>
      </c>
    </row>
    <row r="613" s="1" customFormat="1" ht="38.25" customHeight="1">
      <c r="B613" s="45"/>
      <c r="C613" s="256" t="s">
        <v>1303</v>
      </c>
      <c r="D613" s="256" t="s">
        <v>266</v>
      </c>
      <c r="E613" s="257" t="s">
        <v>1284</v>
      </c>
      <c r="F613" s="258" t="s">
        <v>1285</v>
      </c>
      <c r="G613" s="259" t="s">
        <v>112</v>
      </c>
      <c r="H613" s="260">
        <v>39.899999999999999</v>
      </c>
      <c r="I613" s="261"/>
      <c r="J613" s="262">
        <f>ROUND(I613*H613,2)</f>
        <v>0</v>
      </c>
      <c r="K613" s="258" t="s">
        <v>182</v>
      </c>
      <c r="L613" s="263"/>
      <c r="M613" s="264" t="s">
        <v>24</v>
      </c>
      <c r="N613" s="265" t="s">
        <v>48</v>
      </c>
      <c r="O613" s="46"/>
      <c r="P613" s="230">
        <f>O613*H613</f>
        <v>0</v>
      </c>
      <c r="Q613" s="230">
        <v>0.0030000000000000001</v>
      </c>
      <c r="R613" s="230">
        <f>Q613*H613</f>
        <v>0.1197</v>
      </c>
      <c r="S613" s="230">
        <v>0</v>
      </c>
      <c r="T613" s="231">
        <f>S613*H613</f>
        <v>0</v>
      </c>
      <c r="AR613" s="23" t="s">
        <v>330</v>
      </c>
      <c r="AT613" s="23" t="s">
        <v>266</v>
      </c>
      <c r="AU613" s="23" t="s">
        <v>86</v>
      </c>
      <c r="AY613" s="23" t="s">
        <v>177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23" t="s">
        <v>25</v>
      </c>
      <c r="BK613" s="232">
        <f>ROUND(I613*H613,2)</f>
        <v>0</v>
      </c>
      <c r="BL613" s="23" t="s">
        <v>254</v>
      </c>
      <c r="BM613" s="23" t="s">
        <v>1304</v>
      </c>
    </row>
    <row r="614" s="11" customFormat="1">
      <c r="B614" s="233"/>
      <c r="C614" s="234"/>
      <c r="D614" s="235" t="s">
        <v>185</v>
      </c>
      <c r="E614" s="236" t="s">
        <v>24</v>
      </c>
      <c r="F614" s="237" t="s">
        <v>1305</v>
      </c>
      <c r="G614" s="234"/>
      <c r="H614" s="238">
        <v>39.899999999999999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AT614" s="244" t="s">
        <v>185</v>
      </c>
      <c r="AU614" s="244" t="s">
        <v>86</v>
      </c>
      <c r="AV614" s="11" t="s">
        <v>86</v>
      </c>
      <c r="AW614" s="11" t="s">
        <v>40</v>
      </c>
      <c r="AX614" s="11" t="s">
        <v>25</v>
      </c>
      <c r="AY614" s="244" t="s">
        <v>177</v>
      </c>
    </row>
    <row r="615" s="1" customFormat="1" ht="38.25" customHeight="1">
      <c r="B615" s="45"/>
      <c r="C615" s="221" t="s">
        <v>1306</v>
      </c>
      <c r="D615" s="221" t="s">
        <v>179</v>
      </c>
      <c r="E615" s="222" t="s">
        <v>1307</v>
      </c>
      <c r="F615" s="223" t="s">
        <v>1308</v>
      </c>
      <c r="G615" s="224" t="s">
        <v>112</v>
      </c>
      <c r="H615" s="225">
        <v>231.59999999999999</v>
      </c>
      <c r="I615" s="226"/>
      <c r="J615" s="227">
        <f>ROUND(I615*H615,2)</f>
        <v>0</v>
      </c>
      <c r="K615" s="223" t="s">
        <v>1225</v>
      </c>
      <c r="L615" s="71"/>
      <c r="M615" s="228" t="s">
        <v>24</v>
      </c>
      <c r="N615" s="229" t="s">
        <v>48</v>
      </c>
      <c r="O615" s="46"/>
      <c r="P615" s="230">
        <f>O615*H615</f>
        <v>0</v>
      </c>
      <c r="Q615" s="230">
        <v>0.00040999999999999999</v>
      </c>
      <c r="R615" s="230">
        <f>Q615*H615</f>
        <v>0.094955999999999999</v>
      </c>
      <c r="S615" s="230">
        <v>0</v>
      </c>
      <c r="T615" s="231">
        <f>S615*H615</f>
        <v>0</v>
      </c>
      <c r="AR615" s="23" t="s">
        <v>254</v>
      </c>
      <c r="AT615" s="23" t="s">
        <v>179</v>
      </c>
      <c r="AU615" s="23" t="s">
        <v>86</v>
      </c>
      <c r="AY615" s="23" t="s">
        <v>177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23" t="s">
        <v>25</v>
      </c>
      <c r="BK615" s="232">
        <f>ROUND(I615*H615,2)</f>
        <v>0</v>
      </c>
      <c r="BL615" s="23" t="s">
        <v>254</v>
      </c>
      <c r="BM615" s="23" t="s">
        <v>1309</v>
      </c>
    </row>
    <row r="616" s="11" customFormat="1">
      <c r="B616" s="233"/>
      <c r="C616" s="234"/>
      <c r="D616" s="235" t="s">
        <v>185</v>
      </c>
      <c r="E616" s="236" t="s">
        <v>24</v>
      </c>
      <c r="F616" s="237" t="s">
        <v>1310</v>
      </c>
      <c r="G616" s="234"/>
      <c r="H616" s="238">
        <v>231.59999999999999</v>
      </c>
      <c r="I616" s="239"/>
      <c r="J616" s="234"/>
      <c r="K616" s="234"/>
      <c r="L616" s="240"/>
      <c r="M616" s="241"/>
      <c r="N616" s="242"/>
      <c r="O616" s="242"/>
      <c r="P616" s="242"/>
      <c r="Q616" s="242"/>
      <c r="R616" s="242"/>
      <c r="S616" s="242"/>
      <c r="T616" s="243"/>
      <c r="AT616" s="244" t="s">
        <v>185</v>
      </c>
      <c r="AU616" s="244" t="s">
        <v>86</v>
      </c>
      <c r="AV616" s="11" t="s">
        <v>86</v>
      </c>
      <c r="AW616" s="11" t="s">
        <v>40</v>
      </c>
      <c r="AX616" s="11" t="s">
        <v>25</v>
      </c>
      <c r="AY616" s="244" t="s">
        <v>177</v>
      </c>
    </row>
    <row r="617" s="1" customFormat="1" ht="25.5" customHeight="1">
      <c r="B617" s="45"/>
      <c r="C617" s="256" t="s">
        <v>1311</v>
      </c>
      <c r="D617" s="256" t="s">
        <v>266</v>
      </c>
      <c r="E617" s="257" t="s">
        <v>1312</v>
      </c>
      <c r="F617" s="258" t="s">
        <v>1313</v>
      </c>
      <c r="G617" s="259" t="s">
        <v>209</v>
      </c>
      <c r="H617" s="260">
        <v>26.100000000000001</v>
      </c>
      <c r="I617" s="261"/>
      <c r="J617" s="262">
        <f>ROUND(I617*H617,2)</f>
        <v>0</v>
      </c>
      <c r="K617" s="258" t="s">
        <v>24</v>
      </c>
      <c r="L617" s="263"/>
      <c r="M617" s="264" t="s">
        <v>24</v>
      </c>
      <c r="N617" s="265" t="s">
        <v>48</v>
      </c>
      <c r="O617" s="46"/>
      <c r="P617" s="230">
        <f>O617*H617</f>
        <v>0</v>
      </c>
      <c r="Q617" s="230">
        <v>0.024</v>
      </c>
      <c r="R617" s="230">
        <f>Q617*H617</f>
        <v>0.62640000000000007</v>
      </c>
      <c r="S617" s="230">
        <v>0</v>
      </c>
      <c r="T617" s="231">
        <f>S617*H617</f>
        <v>0</v>
      </c>
      <c r="AR617" s="23" t="s">
        <v>330</v>
      </c>
      <c r="AT617" s="23" t="s">
        <v>266</v>
      </c>
      <c r="AU617" s="23" t="s">
        <v>86</v>
      </c>
      <c r="AY617" s="23" t="s">
        <v>177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3" t="s">
        <v>25</v>
      </c>
      <c r="BK617" s="232">
        <f>ROUND(I617*H617,2)</f>
        <v>0</v>
      </c>
      <c r="BL617" s="23" t="s">
        <v>254</v>
      </c>
      <c r="BM617" s="23" t="s">
        <v>1314</v>
      </c>
    </row>
    <row r="618" s="11" customFormat="1">
      <c r="B618" s="233"/>
      <c r="C618" s="234"/>
      <c r="D618" s="235" t="s">
        <v>185</v>
      </c>
      <c r="E618" s="236" t="s">
        <v>24</v>
      </c>
      <c r="F618" s="237" t="s">
        <v>1315</v>
      </c>
      <c r="G618" s="234"/>
      <c r="H618" s="238">
        <v>26.100000000000001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AT618" s="244" t="s">
        <v>185</v>
      </c>
      <c r="AU618" s="244" t="s">
        <v>86</v>
      </c>
      <c r="AV618" s="11" t="s">
        <v>86</v>
      </c>
      <c r="AW618" s="11" t="s">
        <v>40</v>
      </c>
      <c r="AX618" s="11" t="s">
        <v>25</v>
      </c>
      <c r="AY618" s="244" t="s">
        <v>177</v>
      </c>
    </row>
    <row r="619" s="1" customFormat="1" ht="38.25" customHeight="1">
      <c r="B619" s="45"/>
      <c r="C619" s="221" t="s">
        <v>1316</v>
      </c>
      <c r="D619" s="221" t="s">
        <v>179</v>
      </c>
      <c r="E619" s="222" t="s">
        <v>1317</v>
      </c>
      <c r="F619" s="223" t="s">
        <v>1318</v>
      </c>
      <c r="G619" s="224" t="s">
        <v>112</v>
      </c>
      <c r="H619" s="225">
        <v>36</v>
      </c>
      <c r="I619" s="226"/>
      <c r="J619" s="227">
        <f>ROUND(I619*H619,2)</f>
        <v>0</v>
      </c>
      <c r="K619" s="223" t="s">
        <v>182</v>
      </c>
      <c r="L619" s="71"/>
      <c r="M619" s="228" t="s">
        <v>24</v>
      </c>
      <c r="N619" s="229" t="s">
        <v>48</v>
      </c>
      <c r="O619" s="46"/>
      <c r="P619" s="230">
        <f>O619*H619</f>
        <v>0</v>
      </c>
      <c r="Q619" s="230">
        <v>8.0000000000000007E-05</v>
      </c>
      <c r="R619" s="230">
        <f>Q619*H619</f>
        <v>0.0028800000000000002</v>
      </c>
      <c r="S619" s="230">
        <v>0</v>
      </c>
      <c r="T619" s="231">
        <f>S619*H619</f>
        <v>0</v>
      </c>
      <c r="AR619" s="23" t="s">
        <v>254</v>
      </c>
      <c r="AT619" s="23" t="s">
        <v>179</v>
      </c>
      <c r="AU619" s="23" t="s">
        <v>86</v>
      </c>
      <c r="AY619" s="23" t="s">
        <v>177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3" t="s">
        <v>25</v>
      </c>
      <c r="BK619" s="232">
        <f>ROUND(I619*H619,2)</f>
        <v>0</v>
      </c>
      <c r="BL619" s="23" t="s">
        <v>254</v>
      </c>
      <c r="BM619" s="23" t="s">
        <v>1319</v>
      </c>
    </row>
    <row r="620" s="11" customFormat="1">
      <c r="B620" s="233"/>
      <c r="C620" s="234"/>
      <c r="D620" s="235" t="s">
        <v>185</v>
      </c>
      <c r="E620" s="236" t="s">
        <v>24</v>
      </c>
      <c r="F620" s="237" t="s">
        <v>1320</v>
      </c>
      <c r="G620" s="234"/>
      <c r="H620" s="238">
        <v>36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AT620" s="244" t="s">
        <v>185</v>
      </c>
      <c r="AU620" s="244" t="s">
        <v>86</v>
      </c>
      <c r="AV620" s="11" t="s">
        <v>86</v>
      </c>
      <c r="AW620" s="11" t="s">
        <v>40</v>
      </c>
      <c r="AX620" s="11" t="s">
        <v>25</v>
      </c>
      <c r="AY620" s="244" t="s">
        <v>177</v>
      </c>
    </row>
    <row r="621" s="1" customFormat="1" ht="38.25" customHeight="1">
      <c r="B621" s="45"/>
      <c r="C621" s="256" t="s">
        <v>1321</v>
      </c>
      <c r="D621" s="256" t="s">
        <v>266</v>
      </c>
      <c r="E621" s="257" t="s">
        <v>1322</v>
      </c>
      <c r="F621" s="258" t="s">
        <v>1323</v>
      </c>
      <c r="G621" s="259" t="s">
        <v>112</v>
      </c>
      <c r="H621" s="260">
        <v>36.719999999999999</v>
      </c>
      <c r="I621" s="261"/>
      <c r="J621" s="262">
        <f>ROUND(I621*H621,2)</f>
        <v>0</v>
      </c>
      <c r="K621" s="258" t="s">
        <v>182</v>
      </c>
      <c r="L621" s="263"/>
      <c r="M621" s="264" t="s">
        <v>24</v>
      </c>
      <c r="N621" s="265" t="s">
        <v>48</v>
      </c>
      <c r="O621" s="46"/>
      <c r="P621" s="230">
        <f>O621*H621</f>
        <v>0</v>
      </c>
      <c r="Q621" s="230">
        <v>0.0051999999999999998</v>
      </c>
      <c r="R621" s="230">
        <f>Q621*H621</f>
        <v>0.19094399999999998</v>
      </c>
      <c r="S621" s="230">
        <v>0</v>
      </c>
      <c r="T621" s="231">
        <f>S621*H621</f>
        <v>0</v>
      </c>
      <c r="AR621" s="23" t="s">
        <v>330</v>
      </c>
      <c r="AT621" s="23" t="s">
        <v>266</v>
      </c>
      <c r="AU621" s="23" t="s">
        <v>86</v>
      </c>
      <c r="AY621" s="23" t="s">
        <v>177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3" t="s">
        <v>25</v>
      </c>
      <c r="BK621" s="232">
        <f>ROUND(I621*H621,2)</f>
        <v>0</v>
      </c>
      <c r="BL621" s="23" t="s">
        <v>254</v>
      </c>
      <c r="BM621" s="23" t="s">
        <v>1324</v>
      </c>
    </row>
    <row r="622" s="11" customFormat="1">
      <c r="B622" s="233"/>
      <c r="C622" s="234"/>
      <c r="D622" s="235" t="s">
        <v>185</v>
      </c>
      <c r="E622" s="234"/>
      <c r="F622" s="237" t="s">
        <v>1325</v>
      </c>
      <c r="G622" s="234"/>
      <c r="H622" s="238">
        <v>36.719999999999999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AT622" s="244" t="s">
        <v>185</v>
      </c>
      <c r="AU622" s="244" t="s">
        <v>86</v>
      </c>
      <c r="AV622" s="11" t="s">
        <v>86</v>
      </c>
      <c r="AW622" s="11" t="s">
        <v>6</v>
      </c>
      <c r="AX622" s="11" t="s">
        <v>25</v>
      </c>
      <c r="AY622" s="244" t="s">
        <v>177</v>
      </c>
    </row>
    <row r="623" s="1" customFormat="1" ht="38.25" customHeight="1">
      <c r="B623" s="45"/>
      <c r="C623" s="221" t="s">
        <v>1326</v>
      </c>
      <c r="D623" s="221" t="s">
        <v>179</v>
      </c>
      <c r="E623" s="222" t="s">
        <v>1327</v>
      </c>
      <c r="F623" s="223" t="s">
        <v>1328</v>
      </c>
      <c r="G623" s="224" t="s">
        <v>257</v>
      </c>
      <c r="H623" s="225">
        <v>2.895</v>
      </c>
      <c r="I623" s="226"/>
      <c r="J623" s="227">
        <f>ROUND(I623*H623,2)</f>
        <v>0</v>
      </c>
      <c r="K623" s="223" t="s">
        <v>182</v>
      </c>
      <c r="L623" s="71"/>
      <c r="M623" s="228" t="s">
        <v>24</v>
      </c>
      <c r="N623" s="229" t="s">
        <v>48</v>
      </c>
      <c r="O623" s="46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3" t="s">
        <v>254</v>
      </c>
      <c r="AT623" s="23" t="s">
        <v>179</v>
      </c>
      <c r="AU623" s="23" t="s">
        <v>86</v>
      </c>
      <c r="AY623" s="23" t="s">
        <v>177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3" t="s">
        <v>25</v>
      </c>
      <c r="BK623" s="232">
        <f>ROUND(I623*H623,2)</f>
        <v>0</v>
      </c>
      <c r="BL623" s="23" t="s">
        <v>254</v>
      </c>
      <c r="BM623" s="23" t="s">
        <v>1329</v>
      </c>
    </row>
    <row r="624" s="10" customFormat="1" ht="29.88" customHeight="1">
      <c r="B624" s="205"/>
      <c r="C624" s="206"/>
      <c r="D624" s="207" t="s">
        <v>76</v>
      </c>
      <c r="E624" s="219" t="s">
        <v>1330</v>
      </c>
      <c r="F624" s="219" t="s">
        <v>1331</v>
      </c>
      <c r="G624" s="206"/>
      <c r="H624" s="206"/>
      <c r="I624" s="209"/>
      <c r="J624" s="220">
        <f>BK624</f>
        <v>0</v>
      </c>
      <c r="K624" s="206"/>
      <c r="L624" s="211"/>
      <c r="M624" s="212"/>
      <c r="N624" s="213"/>
      <c r="O624" s="213"/>
      <c r="P624" s="214">
        <f>SUM(P625:P626)</f>
        <v>0</v>
      </c>
      <c r="Q624" s="213"/>
      <c r="R624" s="214">
        <f>SUM(R625:R626)</f>
        <v>0.0043200000000000001</v>
      </c>
      <c r="S624" s="213"/>
      <c r="T624" s="215">
        <f>SUM(T625:T626)</f>
        <v>0</v>
      </c>
      <c r="AR624" s="216" t="s">
        <v>86</v>
      </c>
      <c r="AT624" s="217" t="s">
        <v>76</v>
      </c>
      <c r="AU624" s="217" t="s">
        <v>25</v>
      </c>
      <c r="AY624" s="216" t="s">
        <v>177</v>
      </c>
      <c r="BK624" s="218">
        <f>SUM(BK625:BK626)</f>
        <v>0</v>
      </c>
    </row>
    <row r="625" s="1" customFormat="1" ht="16.5" customHeight="1">
      <c r="B625" s="45"/>
      <c r="C625" s="221" t="s">
        <v>1332</v>
      </c>
      <c r="D625" s="221" t="s">
        <v>179</v>
      </c>
      <c r="E625" s="222" t="s">
        <v>1333</v>
      </c>
      <c r="F625" s="223" t="s">
        <v>1334</v>
      </c>
      <c r="G625" s="224" t="s">
        <v>274</v>
      </c>
      <c r="H625" s="225">
        <v>4</v>
      </c>
      <c r="I625" s="226"/>
      <c r="J625" s="227">
        <f>ROUND(I625*H625,2)</f>
        <v>0</v>
      </c>
      <c r="K625" s="223" t="s">
        <v>24</v>
      </c>
      <c r="L625" s="71"/>
      <c r="M625" s="228" t="s">
        <v>24</v>
      </c>
      <c r="N625" s="229" t="s">
        <v>48</v>
      </c>
      <c r="O625" s="46"/>
      <c r="P625" s="230">
        <f>O625*H625</f>
        <v>0</v>
      </c>
      <c r="Q625" s="230">
        <v>0.00108</v>
      </c>
      <c r="R625" s="230">
        <f>Q625*H625</f>
        <v>0.0043200000000000001</v>
      </c>
      <c r="S625" s="230">
        <v>0</v>
      </c>
      <c r="T625" s="231">
        <f>S625*H625</f>
        <v>0</v>
      </c>
      <c r="AR625" s="23" t="s">
        <v>254</v>
      </c>
      <c r="AT625" s="23" t="s">
        <v>179</v>
      </c>
      <c r="AU625" s="23" t="s">
        <v>86</v>
      </c>
      <c r="AY625" s="23" t="s">
        <v>177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3" t="s">
        <v>25</v>
      </c>
      <c r="BK625" s="232">
        <f>ROUND(I625*H625,2)</f>
        <v>0</v>
      </c>
      <c r="BL625" s="23" t="s">
        <v>254</v>
      </c>
      <c r="BM625" s="23" t="s">
        <v>1335</v>
      </c>
    </row>
    <row r="626" s="11" customFormat="1">
      <c r="B626" s="233"/>
      <c r="C626" s="234"/>
      <c r="D626" s="235" t="s">
        <v>185</v>
      </c>
      <c r="E626" s="236" t="s">
        <v>24</v>
      </c>
      <c r="F626" s="237" t="s">
        <v>1336</v>
      </c>
      <c r="G626" s="234"/>
      <c r="H626" s="238">
        <v>4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AT626" s="244" t="s">
        <v>185</v>
      </c>
      <c r="AU626" s="244" t="s">
        <v>86</v>
      </c>
      <c r="AV626" s="11" t="s">
        <v>86</v>
      </c>
      <c r="AW626" s="11" t="s">
        <v>40</v>
      </c>
      <c r="AX626" s="11" t="s">
        <v>25</v>
      </c>
      <c r="AY626" s="244" t="s">
        <v>177</v>
      </c>
    </row>
    <row r="627" s="10" customFormat="1" ht="29.88" customHeight="1">
      <c r="B627" s="205"/>
      <c r="C627" s="206"/>
      <c r="D627" s="207" t="s">
        <v>76</v>
      </c>
      <c r="E627" s="219" t="s">
        <v>1337</v>
      </c>
      <c r="F627" s="219" t="s">
        <v>1338</v>
      </c>
      <c r="G627" s="206"/>
      <c r="H627" s="206"/>
      <c r="I627" s="209"/>
      <c r="J627" s="220">
        <f>BK627</f>
        <v>0</v>
      </c>
      <c r="K627" s="206"/>
      <c r="L627" s="211"/>
      <c r="M627" s="212"/>
      <c r="N627" s="213"/>
      <c r="O627" s="213"/>
      <c r="P627" s="214">
        <f>P628</f>
        <v>0</v>
      </c>
      <c r="Q627" s="213"/>
      <c r="R627" s="214">
        <f>R628</f>
        <v>0.0035200000000000001</v>
      </c>
      <c r="S627" s="213"/>
      <c r="T627" s="215">
        <f>T628</f>
        <v>0</v>
      </c>
      <c r="AR627" s="216" t="s">
        <v>86</v>
      </c>
      <c r="AT627" s="217" t="s">
        <v>76</v>
      </c>
      <c r="AU627" s="217" t="s">
        <v>25</v>
      </c>
      <c r="AY627" s="216" t="s">
        <v>177</v>
      </c>
      <c r="BK627" s="218">
        <f>BK628</f>
        <v>0</v>
      </c>
    </row>
    <row r="628" s="1" customFormat="1" ht="25.5" customHeight="1">
      <c r="B628" s="45"/>
      <c r="C628" s="221" t="s">
        <v>1339</v>
      </c>
      <c r="D628" s="221" t="s">
        <v>179</v>
      </c>
      <c r="E628" s="222" t="s">
        <v>1340</v>
      </c>
      <c r="F628" s="223" t="s">
        <v>1341</v>
      </c>
      <c r="G628" s="224" t="s">
        <v>274</v>
      </c>
      <c r="H628" s="225">
        <v>2</v>
      </c>
      <c r="I628" s="226"/>
      <c r="J628" s="227">
        <f>ROUND(I628*H628,2)</f>
        <v>0</v>
      </c>
      <c r="K628" s="223" t="s">
        <v>24</v>
      </c>
      <c r="L628" s="71"/>
      <c r="M628" s="228" t="s">
        <v>24</v>
      </c>
      <c r="N628" s="229" t="s">
        <v>48</v>
      </c>
      <c r="O628" s="46"/>
      <c r="P628" s="230">
        <f>O628*H628</f>
        <v>0</v>
      </c>
      <c r="Q628" s="230">
        <v>0.0017600000000000001</v>
      </c>
      <c r="R628" s="230">
        <f>Q628*H628</f>
        <v>0.0035200000000000001</v>
      </c>
      <c r="S628" s="230">
        <v>0</v>
      </c>
      <c r="T628" s="231">
        <f>S628*H628</f>
        <v>0</v>
      </c>
      <c r="AR628" s="23" t="s">
        <v>254</v>
      </c>
      <c r="AT628" s="23" t="s">
        <v>179</v>
      </c>
      <c r="AU628" s="23" t="s">
        <v>86</v>
      </c>
      <c r="AY628" s="23" t="s">
        <v>177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3" t="s">
        <v>25</v>
      </c>
      <c r="BK628" s="232">
        <f>ROUND(I628*H628,2)</f>
        <v>0</v>
      </c>
      <c r="BL628" s="23" t="s">
        <v>254</v>
      </c>
      <c r="BM628" s="23" t="s">
        <v>1342</v>
      </c>
    </row>
    <row r="629" s="10" customFormat="1" ht="29.88" customHeight="1">
      <c r="B629" s="205"/>
      <c r="C629" s="206"/>
      <c r="D629" s="207" t="s">
        <v>76</v>
      </c>
      <c r="E629" s="219" t="s">
        <v>1343</v>
      </c>
      <c r="F629" s="219" t="s">
        <v>1344</v>
      </c>
      <c r="G629" s="206"/>
      <c r="H629" s="206"/>
      <c r="I629" s="209"/>
      <c r="J629" s="220">
        <f>BK629</f>
        <v>0</v>
      </c>
      <c r="K629" s="206"/>
      <c r="L629" s="211"/>
      <c r="M629" s="212"/>
      <c r="N629" s="213"/>
      <c r="O629" s="213"/>
      <c r="P629" s="214">
        <f>SUM(P630:P695)</f>
        <v>0</v>
      </c>
      <c r="Q629" s="213"/>
      <c r="R629" s="214">
        <f>SUM(R630:R695)</f>
        <v>5.6101540599999993</v>
      </c>
      <c r="S629" s="213"/>
      <c r="T629" s="215">
        <f>SUM(T630:T695)</f>
        <v>17.199221000000001</v>
      </c>
      <c r="AR629" s="216" t="s">
        <v>86</v>
      </c>
      <c r="AT629" s="217" t="s">
        <v>76</v>
      </c>
      <c r="AU629" s="217" t="s">
        <v>25</v>
      </c>
      <c r="AY629" s="216" t="s">
        <v>177</v>
      </c>
      <c r="BK629" s="218">
        <f>SUM(BK630:BK695)</f>
        <v>0</v>
      </c>
    </row>
    <row r="630" s="1" customFormat="1" ht="38.25" customHeight="1">
      <c r="B630" s="45"/>
      <c r="C630" s="221" t="s">
        <v>1345</v>
      </c>
      <c r="D630" s="221" t="s">
        <v>179</v>
      </c>
      <c r="E630" s="222" t="s">
        <v>1346</v>
      </c>
      <c r="F630" s="223" t="s">
        <v>1347</v>
      </c>
      <c r="G630" s="224" t="s">
        <v>209</v>
      </c>
      <c r="H630" s="225">
        <v>3.7679999999999998</v>
      </c>
      <c r="I630" s="226"/>
      <c r="J630" s="227">
        <f>ROUND(I630*H630,2)</f>
        <v>0</v>
      </c>
      <c r="K630" s="223" t="s">
        <v>182</v>
      </c>
      <c r="L630" s="71"/>
      <c r="M630" s="228" t="s">
        <v>24</v>
      </c>
      <c r="N630" s="229" t="s">
        <v>48</v>
      </c>
      <c r="O630" s="46"/>
      <c r="P630" s="230">
        <f>O630*H630</f>
        <v>0</v>
      </c>
      <c r="Q630" s="230">
        <v>0.00189</v>
      </c>
      <c r="R630" s="230">
        <f>Q630*H630</f>
        <v>0.0071215199999999992</v>
      </c>
      <c r="S630" s="230">
        <v>0</v>
      </c>
      <c r="T630" s="231">
        <f>S630*H630</f>
        <v>0</v>
      </c>
      <c r="AR630" s="23" t="s">
        <v>254</v>
      </c>
      <c r="AT630" s="23" t="s">
        <v>179</v>
      </c>
      <c r="AU630" s="23" t="s">
        <v>86</v>
      </c>
      <c r="AY630" s="23" t="s">
        <v>177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23" t="s">
        <v>25</v>
      </c>
      <c r="BK630" s="232">
        <f>ROUND(I630*H630,2)</f>
        <v>0</v>
      </c>
      <c r="BL630" s="23" t="s">
        <v>254</v>
      </c>
      <c r="BM630" s="23" t="s">
        <v>1348</v>
      </c>
    </row>
    <row r="631" s="11" customFormat="1">
      <c r="B631" s="233"/>
      <c r="C631" s="234"/>
      <c r="D631" s="235" t="s">
        <v>185</v>
      </c>
      <c r="E631" s="236" t="s">
        <v>24</v>
      </c>
      <c r="F631" s="237" t="s">
        <v>1349</v>
      </c>
      <c r="G631" s="234"/>
      <c r="H631" s="238">
        <v>3.7679999999999998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AT631" s="244" t="s">
        <v>185</v>
      </c>
      <c r="AU631" s="244" t="s">
        <v>86</v>
      </c>
      <c r="AV631" s="11" t="s">
        <v>86</v>
      </c>
      <c r="AW631" s="11" t="s">
        <v>40</v>
      </c>
      <c r="AX631" s="11" t="s">
        <v>25</v>
      </c>
      <c r="AY631" s="244" t="s">
        <v>177</v>
      </c>
    </row>
    <row r="632" s="1" customFormat="1" ht="16.5" customHeight="1">
      <c r="B632" s="45"/>
      <c r="C632" s="221" t="s">
        <v>1350</v>
      </c>
      <c r="D632" s="221" t="s">
        <v>179</v>
      </c>
      <c r="E632" s="222" t="s">
        <v>1351</v>
      </c>
      <c r="F632" s="223" t="s">
        <v>1352</v>
      </c>
      <c r="G632" s="224" t="s">
        <v>112</v>
      </c>
      <c r="H632" s="225">
        <v>36.137999999999998</v>
      </c>
      <c r="I632" s="226"/>
      <c r="J632" s="227">
        <f>ROUND(I632*H632,2)</f>
        <v>0</v>
      </c>
      <c r="K632" s="223" t="s">
        <v>182</v>
      </c>
      <c r="L632" s="71"/>
      <c r="M632" s="228" t="s">
        <v>24</v>
      </c>
      <c r="N632" s="229" t="s">
        <v>48</v>
      </c>
      <c r="O632" s="46"/>
      <c r="P632" s="230">
        <f>O632*H632</f>
        <v>0</v>
      </c>
      <c r="Q632" s="230">
        <v>0</v>
      </c>
      <c r="R632" s="230">
        <f>Q632*H632</f>
        <v>0</v>
      </c>
      <c r="S632" s="230">
        <v>0.076999999999999999</v>
      </c>
      <c r="T632" s="231">
        <f>S632*H632</f>
        <v>2.7826259999999996</v>
      </c>
      <c r="AR632" s="23" t="s">
        <v>254</v>
      </c>
      <c r="AT632" s="23" t="s">
        <v>179</v>
      </c>
      <c r="AU632" s="23" t="s">
        <v>86</v>
      </c>
      <c r="AY632" s="23" t="s">
        <v>177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3" t="s">
        <v>25</v>
      </c>
      <c r="BK632" s="232">
        <f>ROUND(I632*H632,2)</f>
        <v>0</v>
      </c>
      <c r="BL632" s="23" t="s">
        <v>254</v>
      </c>
      <c r="BM632" s="23" t="s">
        <v>1353</v>
      </c>
    </row>
    <row r="633" s="1" customFormat="1" ht="38.25" customHeight="1">
      <c r="B633" s="45"/>
      <c r="C633" s="221" t="s">
        <v>1354</v>
      </c>
      <c r="D633" s="221" t="s">
        <v>179</v>
      </c>
      <c r="E633" s="222" t="s">
        <v>1355</v>
      </c>
      <c r="F633" s="223" t="s">
        <v>1356</v>
      </c>
      <c r="G633" s="224" t="s">
        <v>198</v>
      </c>
      <c r="H633" s="225">
        <v>100</v>
      </c>
      <c r="I633" s="226"/>
      <c r="J633" s="227">
        <f>ROUND(I633*H633,2)</f>
        <v>0</v>
      </c>
      <c r="K633" s="223" t="s">
        <v>182</v>
      </c>
      <c r="L633" s="71"/>
      <c r="M633" s="228" t="s">
        <v>24</v>
      </c>
      <c r="N633" s="229" t="s">
        <v>48</v>
      </c>
      <c r="O633" s="46"/>
      <c r="P633" s="230">
        <f>O633*H633</f>
        <v>0</v>
      </c>
      <c r="Q633" s="230">
        <v>0</v>
      </c>
      <c r="R633" s="230">
        <f>Q633*H633</f>
        <v>0</v>
      </c>
      <c r="S633" s="230">
        <v>0</v>
      </c>
      <c r="T633" s="231">
        <f>S633*H633</f>
        <v>0</v>
      </c>
      <c r="AR633" s="23" t="s">
        <v>254</v>
      </c>
      <c r="AT633" s="23" t="s">
        <v>179</v>
      </c>
      <c r="AU633" s="23" t="s">
        <v>86</v>
      </c>
      <c r="AY633" s="23" t="s">
        <v>177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23" t="s">
        <v>25</v>
      </c>
      <c r="BK633" s="232">
        <f>ROUND(I633*H633,2)</f>
        <v>0</v>
      </c>
      <c r="BL633" s="23" t="s">
        <v>254</v>
      </c>
      <c r="BM633" s="23" t="s">
        <v>1357</v>
      </c>
    </row>
    <row r="634" s="11" customFormat="1">
      <c r="B634" s="233"/>
      <c r="C634" s="234"/>
      <c r="D634" s="235" t="s">
        <v>185</v>
      </c>
      <c r="E634" s="236" t="s">
        <v>24</v>
      </c>
      <c r="F634" s="237" t="s">
        <v>1358</v>
      </c>
      <c r="G634" s="234"/>
      <c r="H634" s="238">
        <v>100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AT634" s="244" t="s">
        <v>185</v>
      </c>
      <c r="AU634" s="244" t="s">
        <v>86</v>
      </c>
      <c r="AV634" s="11" t="s">
        <v>86</v>
      </c>
      <c r="AW634" s="11" t="s">
        <v>40</v>
      </c>
      <c r="AX634" s="11" t="s">
        <v>25</v>
      </c>
      <c r="AY634" s="244" t="s">
        <v>177</v>
      </c>
    </row>
    <row r="635" s="1" customFormat="1" ht="25.5" customHeight="1">
      <c r="B635" s="45"/>
      <c r="C635" s="256" t="s">
        <v>1359</v>
      </c>
      <c r="D635" s="256" t="s">
        <v>266</v>
      </c>
      <c r="E635" s="257" t="s">
        <v>1360</v>
      </c>
      <c r="F635" s="258" t="s">
        <v>1361</v>
      </c>
      <c r="G635" s="259" t="s">
        <v>209</v>
      </c>
      <c r="H635" s="260">
        <v>1.9199999999999999</v>
      </c>
      <c r="I635" s="261"/>
      <c r="J635" s="262">
        <f>ROUND(I635*H635,2)</f>
        <v>0</v>
      </c>
      <c r="K635" s="258" t="s">
        <v>182</v>
      </c>
      <c r="L635" s="263"/>
      <c r="M635" s="264" t="s">
        <v>24</v>
      </c>
      <c r="N635" s="265" t="s">
        <v>48</v>
      </c>
      <c r="O635" s="46"/>
      <c r="P635" s="230">
        <f>O635*H635</f>
        <v>0</v>
      </c>
      <c r="Q635" s="230">
        <v>0.55000000000000004</v>
      </c>
      <c r="R635" s="230">
        <f>Q635*H635</f>
        <v>1.0560000000000001</v>
      </c>
      <c r="S635" s="230">
        <v>0</v>
      </c>
      <c r="T635" s="231">
        <f>S635*H635</f>
        <v>0</v>
      </c>
      <c r="AR635" s="23" t="s">
        <v>330</v>
      </c>
      <c r="AT635" s="23" t="s">
        <v>266</v>
      </c>
      <c r="AU635" s="23" t="s">
        <v>86</v>
      </c>
      <c r="AY635" s="23" t="s">
        <v>177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3" t="s">
        <v>25</v>
      </c>
      <c r="BK635" s="232">
        <f>ROUND(I635*H635,2)</f>
        <v>0</v>
      </c>
      <c r="BL635" s="23" t="s">
        <v>254</v>
      </c>
      <c r="BM635" s="23" t="s">
        <v>1362</v>
      </c>
    </row>
    <row r="636" s="11" customFormat="1">
      <c r="B636" s="233"/>
      <c r="C636" s="234"/>
      <c r="D636" s="235" t="s">
        <v>185</v>
      </c>
      <c r="E636" s="236" t="s">
        <v>24</v>
      </c>
      <c r="F636" s="237" t="s">
        <v>1363</v>
      </c>
      <c r="G636" s="234"/>
      <c r="H636" s="238">
        <v>1.9199999999999999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AT636" s="244" t="s">
        <v>185</v>
      </c>
      <c r="AU636" s="244" t="s">
        <v>86</v>
      </c>
      <c r="AV636" s="11" t="s">
        <v>86</v>
      </c>
      <c r="AW636" s="11" t="s">
        <v>40</v>
      </c>
      <c r="AX636" s="11" t="s">
        <v>25</v>
      </c>
      <c r="AY636" s="244" t="s">
        <v>177</v>
      </c>
    </row>
    <row r="637" s="1" customFormat="1" ht="25.5" customHeight="1">
      <c r="B637" s="45"/>
      <c r="C637" s="221" t="s">
        <v>1364</v>
      </c>
      <c r="D637" s="221" t="s">
        <v>179</v>
      </c>
      <c r="E637" s="222" t="s">
        <v>1365</v>
      </c>
      <c r="F637" s="223" t="s">
        <v>1366</v>
      </c>
      <c r="G637" s="224" t="s">
        <v>112</v>
      </c>
      <c r="H637" s="225">
        <v>36.137999999999998</v>
      </c>
      <c r="I637" s="226"/>
      <c r="J637" s="227">
        <f>ROUND(I637*H637,2)</f>
        <v>0</v>
      </c>
      <c r="K637" s="223" t="s">
        <v>182</v>
      </c>
      <c r="L637" s="71"/>
      <c r="M637" s="228" t="s">
        <v>24</v>
      </c>
      <c r="N637" s="229" t="s">
        <v>48</v>
      </c>
      <c r="O637" s="46"/>
      <c r="P637" s="230">
        <f>O637*H637</f>
        <v>0</v>
      </c>
      <c r="Q637" s="230">
        <v>0</v>
      </c>
      <c r="R637" s="230">
        <f>Q637*H637</f>
        <v>0</v>
      </c>
      <c r="S637" s="230">
        <v>0.014</v>
      </c>
      <c r="T637" s="231">
        <f>S637*H637</f>
        <v>0.50593199999999994</v>
      </c>
      <c r="AR637" s="23" t="s">
        <v>254</v>
      </c>
      <c r="AT637" s="23" t="s">
        <v>179</v>
      </c>
      <c r="AU637" s="23" t="s">
        <v>86</v>
      </c>
      <c r="AY637" s="23" t="s">
        <v>177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23" t="s">
        <v>25</v>
      </c>
      <c r="BK637" s="232">
        <f>ROUND(I637*H637,2)</f>
        <v>0</v>
      </c>
      <c r="BL637" s="23" t="s">
        <v>254</v>
      </c>
      <c r="BM637" s="23" t="s">
        <v>1367</v>
      </c>
    </row>
    <row r="638" s="11" customFormat="1">
      <c r="B638" s="233"/>
      <c r="C638" s="234"/>
      <c r="D638" s="235" t="s">
        <v>185</v>
      </c>
      <c r="E638" s="236" t="s">
        <v>24</v>
      </c>
      <c r="F638" s="237" t="s">
        <v>1368</v>
      </c>
      <c r="G638" s="234"/>
      <c r="H638" s="238">
        <v>36.137999999999998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AT638" s="244" t="s">
        <v>185</v>
      </c>
      <c r="AU638" s="244" t="s">
        <v>86</v>
      </c>
      <c r="AV638" s="11" t="s">
        <v>86</v>
      </c>
      <c r="AW638" s="11" t="s">
        <v>40</v>
      </c>
      <c r="AX638" s="11" t="s">
        <v>25</v>
      </c>
      <c r="AY638" s="244" t="s">
        <v>177</v>
      </c>
    </row>
    <row r="639" s="1" customFormat="1" ht="16.5" customHeight="1">
      <c r="B639" s="45"/>
      <c r="C639" s="221" t="s">
        <v>1369</v>
      </c>
      <c r="D639" s="221" t="s">
        <v>179</v>
      </c>
      <c r="E639" s="222" t="s">
        <v>1370</v>
      </c>
      <c r="F639" s="223" t="s">
        <v>1371</v>
      </c>
      <c r="G639" s="224" t="s">
        <v>209</v>
      </c>
      <c r="H639" s="225">
        <v>1.9199999999999999</v>
      </c>
      <c r="I639" s="226"/>
      <c r="J639" s="227">
        <f>ROUND(I639*H639,2)</f>
        <v>0</v>
      </c>
      <c r="K639" s="223" t="s">
        <v>182</v>
      </c>
      <c r="L639" s="71"/>
      <c r="M639" s="228" t="s">
        <v>24</v>
      </c>
      <c r="N639" s="229" t="s">
        <v>48</v>
      </c>
      <c r="O639" s="46"/>
      <c r="P639" s="230">
        <f>O639*H639</f>
        <v>0</v>
      </c>
      <c r="Q639" s="230">
        <v>0.012659999999999999</v>
      </c>
      <c r="R639" s="230">
        <f>Q639*H639</f>
        <v>0.024307199999999998</v>
      </c>
      <c r="S639" s="230">
        <v>0</v>
      </c>
      <c r="T639" s="231">
        <f>S639*H639</f>
        <v>0</v>
      </c>
      <c r="AR639" s="23" t="s">
        <v>254</v>
      </c>
      <c r="AT639" s="23" t="s">
        <v>179</v>
      </c>
      <c r="AU639" s="23" t="s">
        <v>86</v>
      </c>
      <c r="AY639" s="23" t="s">
        <v>177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23" t="s">
        <v>25</v>
      </c>
      <c r="BK639" s="232">
        <f>ROUND(I639*H639,2)</f>
        <v>0</v>
      </c>
      <c r="BL639" s="23" t="s">
        <v>254</v>
      </c>
      <c r="BM639" s="23" t="s">
        <v>1372</v>
      </c>
    </row>
    <row r="640" s="1" customFormat="1" ht="25.5" customHeight="1">
      <c r="B640" s="45"/>
      <c r="C640" s="221" t="s">
        <v>1373</v>
      </c>
      <c r="D640" s="221" t="s">
        <v>179</v>
      </c>
      <c r="E640" s="222" t="s">
        <v>1374</v>
      </c>
      <c r="F640" s="223" t="s">
        <v>1375</v>
      </c>
      <c r="G640" s="224" t="s">
        <v>198</v>
      </c>
      <c r="H640" s="225">
        <v>20</v>
      </c>
      <c r="I640" s="226"/>
      <c r="J640" s="227">
        <f>ROUND(I640*H640,2)</f>
        <v>0</v>
      </c>
      <c r="K640" s="223" t="s">
        <v>24</v>
      </c>
      <c r="L640" s="71"/>
      <c r="M640" s="228" t="s">
        <v>24</v>
      </c>
      <c r="N640" s="229" t="s">
        <v>48</v>
      </c>
      <c r="O640" s="46"/>
      <c r="P640" s="230">
        <f>O640*H640</f>
        <v>0</v>
      </c>
      <c r="Q640" s="230">
        <v>0</v>
      </c>
      <c r="R640" s="230">
        <f>Q640*H640</f>
        <v>0</v>
      </c>
      <c r="S640" s="230">
        <v>0.20000000000000001</v>
      </c>
      <c r="T640" s="231">
        <f>S640*H640</f>
        <v>4</v>
      </c>
      <c r="AR640" s="23" t="s">
        <v>254</v>
      </c>
      <c r="AT640" s="23" t="s">
        <v>179</v>
      </c>
      <c r="AU640" s="23" t="s">
        <v>86</v>
      </c>
      <c r="AY640" s="23" t="s">
        <v>177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23" t="s">
        <v>25</v>
      </c>
      <c r="BK640" s="232">
        <f>ROUND(I640*H640,2)</f>
        <v>0</v>
      </c>
      <c r="BL640" s="23" t="s">
        <v>254</v>
      </c>
      <c r="BM640" s="23" t="s">
        <v>1376</v>
      </c>
    </row>
    <row r="641" s="1" customFormat="1" ht="25.5" customHeight="1">
      <c r="B641" s="45"/>
      <c r="C641" s="221" t="s">
        <v>1377</v>
      </c>
      <c r="D641" s="221" t="s">
        <v>179</v>
      </c>
      <c r="E641" s="222" t="s">
        <v>1378</v>
      </c>
      <c r="F641" s="223" t="s">
        <v>1379</v>
      </c>
      <c r="G641" s="224" t="s">
        <v>198</v>
      </c>
      <c r="H641" s="225">
        <v>73.900000000000006</v>
      </c>
      <c r="I641" s="226"/>
      <c r="J641" s="227">
        <f>ROUND(I641*H641,2)</f>
        <v>0</v>
      </c>
      <c r="K641" s="223" t="s">
        <v>182</v>
      </c>
      <c r="L641" s="71"/>
      <c r="M641" s="228" t="s">
        <v>24</v>
      </c>
      <c r="N641" s="229" t="s">
        <v>48</v>
      </c>
      <c r="O641" s="46"/>
      <c r="P641" s="230">
        <f>O641*H641</f>
        <v>0</v>
      </c>
      <c r="Q641" s="230">
        <v>0</v>
      </c>
      <c r="R641" s="230">
        <f>Q641*H641</f>
        <v>0</v>
      </c>
      <c r="S641" s="230">
        <v>0.024</v>
      </c>
      <c r="T641" s="231">
        <f>S641*H641</f>
        <v>1.7736000000000001</v>
      </c>
      <c r="AR641" s="23" t="s">
        <v>254</v>
      </c>
      <c r="AT641" s="23" t="s">
        <v>179</v>
      </c>
      <c r="AU641" s="23" t="s">
        <v>86</v>
      </c>
      <c r="AY641" s="23" t="s">
        <v>177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3" t="s">
        <v>25</v>
      </c>
      <c r="BK641" s="232">
        <f>ROUND(I641*H641,2)</f>
        <v>0</v>
      </c>
      <c r="BL641" s="23" t="s">
        <v>254</v>
      </c>
      <c r="BM641" s="23" t="s">
        <v>1380</v>
      </c>
    </row>
    <row r="642" s="11" customFormat="1">
      <c r="B642" s="233"/>
      <c r="C642" s="234"/>
      <c r="D642" s="235" t="s">
        <v>185</v>
      </c>
      <c r="E642" s="236" t="s">
        <v>24</v>
      </c>
      <c r="F642" s="237" t="s">
        <v>1381</v>
      </c>
      <c r="G642" s="234"/>
      <c r="H642" s="238">
        <v>14.300000000000001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AT642" s="244" t="s">
        <v>185</v>
      </c>
      <c r="AU642" s="244" t="s">
        <v>86</v>
      </c>
      <c r="AV642" s="11" t="s">
        <v>86</v>
      </c>
      <c r="AW642" s="11" t="s">
        <v>40</v>
      </c>
      <c r="AX642" s="11" t="s">
        <v>77</v>
      </c>
      <c r="AY642" s="244" t="s">
        <v>177</v>
      </c>
    </row>
    <row r="643" s="11" customFormat="1">
      <c r="B643" s="233"/>
      <c r="C643" s="234"/>
      <c r="D643" s="235" t="s">
        <v>185</v>
      </c>
      <c r="E643" s="236" t="s">
        <v>24</v>
      </c>
      <c r="F643" s="237" t="s">
        <v>1382</v>
      </c>
      <c r="G643" s="234"/>
      <c r="H643" s="238">
        <v>8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AT643" s="244" t="s">
        <v>185</v>
      </c>
      <c r="AU643" s="244" t="s">
        <v>86</v>
      </c>
      <c r="AV643" s="11" t="s">
        <v>86</v>
      </c>
      <c r="AW643" s="11" t="s">
        <v>40</v>
      </c>
      <c r="AX643" s="11" t="s">
        <v>77</v>
      </c>
      <c r="AY643" s="244" t="s">
        <v>177</v>
      </c>
    </row>
    <row r="644" s="11" customFormat="1">
      <c r="B644" s="233"/>
      <c r="C644" s="234"/>
      <c r="D644" s="235" t="s">
        <v>185</v>
      </c>
      <c r="E644" s="236" t="s">
        <v>24</v>
      </c>
      <c r="F644" s="237" t="s">
        <v>1383</v>
      </c>
      <c r="G644" s="234"/>
      <c r="H644" s="238">
        <v>7.5999999999999996</v>
      </c>
      <c r="I644" s="239"/>
      <c r="J644" s="234"/>
      <c r="K644" s="234"/>
      <c r="L644" s="240"/>
      <c r="M644" s="241"/>
      <c r="N644" s="242"/>
      <c r="O644" s="242"/>
      <c r="P644" s="242"/>
      <c r="Q644" s="242"/>
      <c r="R644" s="242"/>
      <c r="S644" s="242"/>
      <c r="T644" s="243"/>
      <c r="AT644" s="244" t="s">
        <v>185</v>
      </c>
      <c r="AU644" s="244" t="s">
        <v>86</v>
      </c>
      <c r="AV644" s="11" t="s">
        <v>86</v>
      </c>
      <c r="AW644" s="11" t="s">
        <v>40</v>
      </c>
      <c r="AX644" s="11" t="s">
        <v>77</v>
      </c>
      <c r="AY644" s="244" t="s">
        <v>177</v>
      </c>
    </row>
    <row r="645" s="11" customFormat="1">
      <c r="B645" s="233"/>
      <c r="C645" s="234"/>
      <c r="D645" s="235" t="s">
        <v>185</v>
      </c>
      <c r="E645" s="236" t="s">
        <v>24</v>
      </c>
      <c r="F645" s="237" t="s">
        <v>1384</v>
      </c>
      <c r="G645" s="234"/>
      <c r="H645" s="238">
        <v>44</v>
      </c>
      <c r="I645" s="239"/>
      <c r="J645" s="234"/>
      <c r="K645" s="234"/>
      <c r="L645" s="240"/>
      <c r="M645" s="241"/>
      <c r="N645" s="242"/>
      <c r="O645" s="242"/>
      <c r="P645" s="242"/>
      <c r="Q645" s="242"/>
      <c r="R645" s="242"/>
      <c r="S645" s="242"/>
      <c r="T645" s="243"/>
      <c r="AT645" s="244" t="s">
        <v>185</v>
      </c>
      <c r="AU645" s="244" t="s">
        <v>86</v>
      </c>
      <c r="AV645" s="11" t="s">
        <v>86</v>
      </c>
      <c r="AW645" s="11" t="s">
        <v>40</v>
      </c>
      <c r="AX645" s="11" t="s">
        <v>77</v>
      </c>
      <c r="AY645" s="244" t="s">
        <v>177</v>
      </c>
    </row>
    <row r="646" s="12" customFormat="1">
      <c r="B646" s="245"/>
      <c r="C646" s="246"/>
      <c r="D646" s="235" t="s">
        <v>185</v>
      </c>
      <c r="E646" s="247" t="s">
        <v>24</v>
      </c>
      <c r="F646" s="248" t="s">
        <v>241</v>
      </c>
      <c r="G646" s="246"/>
      <c r="H646" s="249">
        <v>73.900000000000006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185</v>
      </c>
      <c r="AU646" s="255" t="s">
        <v>86</v>
      </c>
      <c r="AV646" s="12" t="s">
        <v>183</v>
      </c>
      <c r="AW646" s="12" t="s">
        <v>40</v>
      </c>
      <c r="AX646" s="12" t="s">
        <v>25</v>
      </c>
      <c r="AY646" s="255" t="s">
        <v>177</v>
      </c>
    </row>
    <row r="647" s="1" customFormat="1" ht="25.5" customHeight="1">
      <c r="B647" s="45"/>
      <c r="C647" s="221" t="s">
        <v>1385</v>
      </c>
      <c r="D647" s="221" t="s">
        <v>179</v>
      </c>
      <c r="E647" s="222" t="s">
        <v>1386</v>
      </c>
      <c r="F647" s="223" t="s">
        <v>1387</v>
      </c>
      <c r="G647" s="224" t="s">
        <v>112</v>
      </c>
      <c r="H647" s="225">
        <v>67.200000000000003</v>
      </c>
      <c r="I647" s="226"/>
      <c r="J647" s="227">
        <f>ROUND(I647*H647,2)</f>
        <v>0</v>
      </c>
      <c r="K647" s="223" t="s">
        <v>182</v>
      </c>
      <c r="L647" s="71"/>
      <c r="M647" s="228" t="s">
        <v>24</v>
      </c>
      <c r="N647" s="229" t="s">
        <v>48</v>
      </c>
      <c r="O647" s="46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3" t="s">
        <v>254</v>
      </c>
      <c r="AT647" s="23" t="s">
        <v>179</v>
      </c>
      <c r="AU647" s="23" t="s">
        <v>86</v>
      </c>
      <c r="AY647" s="23" t="s">
        <v>177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3" t="s">
        <v>25</v>
      </c>
      <c r="BK647" s="232">
        <f>ROUND(I647*H647,2)</f>
        <v>0</v>
      </c>
      <c r="BL647" s="23" t="s">
        <v>254</v>
      </c>
      <c r="BM647" s="23" t="s">
        <v>1388</v>
      </c>
    </row>
    <row r="648" s="11" customFormat="1">
      <c r="B648" s="233"/>
      <c r="C648" s="234"/>
      <c r="D648" s="235" t="s">
        <v>185</v>
      </c>
      <c r="E648" s="236" t="s">
        <v>24</v>
      </c>
      <c r="F648" s="237" t="s">
        <v>1389</v>
      </c>
      <c r="G648" s="234"/>
      <c r="H648" s="238">
        <v>67.200000000000003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AT648" s="244" t="s">
        <v>185</v>
      </c>
      <c r="AU648" s="244" t="s">
        <v>86</v>
      </c>
      <c r="AV648" s="11" t="s">
        <v>86</v>
      </c>
      <c r="AW648" s="11" t="s">
        <v>40</v>
      </c>
      <c r="AX648" s="11" t="s">
        <v>25</v>
      </c>
      <c r="AY648" s="244" t="s">
        <v>177</v>
      </c>
    </row>
    <row r="649" s="1" customFormat="1" ht="25.5" customHeight="1">
      <c r="B649" s="45"/>
      <c r="C649" s="256" t="s">
        <v>1390</v>
      </c>
      <c r="D649" s="256" t="s">
        <v>266</v>
      </c>
      <c r="E649" s="257" t="s">
        <v>1391</v>
      </c>
      <c r="F649" s="258" t="s">
        <v>1392</v>
      </c>
      <c r="G649" s="259" t="s">
        <v>209</v>
      </c>
      <c r="H649" s="260">
        <v>1.8480000000000001</v>
      </c>
      <c r="I649" s="261"/>
      <c r="J649" s="262">
        <f>ROUND(I649*H649,2)</f>
        <v>0</v>
      </c>
      <c r="K649" s="258" t="s">
        <v>182</v>
      </c>
      <c r="L649" s="263"/>
      <c r="M649" s="264" t="s">
        <v>24</v>
      </c>
      <c r="N649" s="265" t="s">
        <v>48</v>
      </c>
      <c r="O649" s="46"/>
      <c r="P649" s="230">
        <f>O649*H649</f>
        <v>0</v>
      </c>
      <c r="Q649" s="230">
        <v>0.55000000000000004</v>
      </c>
      <c r="R649" s="230">
        <f>Q649*H649</f>
        <v>1.0164000000000002</v>
      </c>
      <c r="S649" s="230">
        <v>0</v>
      </c>
      <c r="T649" s="231">
        <f>S649*H649</f>
        <v>0</v>
      </c>
      <c r="AR649" s="23" t="s">
        <v>330</v>
      </c>
      <c r="AT649" s="23" t="s">
        <v>266</v>
      </c>
      <c r="AU649" s="23" t="s">
        <v>86</v>
      </c>
      <c r="AY649" s="23" t="s">
        <v>177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3" t="s">
        <v>25</v>
      </c>
      <c r="BK649" s="232">
        <f>ROUND(I649*H649,2)</f>
        <v>0</v>
      </c>
      <c r="BL649" s="23" t="s">
        <v>254</v>
      </c>
      <c r="BM649" s="23" t="s">
        <v>1393</v>
      </c>
    </row>
    <row r="650" s="11" customFormat="1">
      <c r="B650" s="233"/>
      <c r="C650" s="234"/>
      <c r="D650" s="235" t="s">
        <v>185</v>
      </c>
      <c r="E650" s="236" t="s">
        <v>24</v>
      </c>
      <c r="F650" s="237" t="s">
        <v>1394</v>
      </c>
      <c r="G650" s="234"/>
      <c r="H650" s="238">
        <v>1.8480000000000001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AT650" s="244" t="s">
        <v>185</v>
      </c>
      <c r="AU650" s="244" t="s">
        <v>86</v>
      </c>
      <c r="AV650" s="11" t="s">
        <v>86</v>
      </c>
      <c r="AW650" s="11" t="s">
        <v>40</v>
      </c>
      <c r="AX650" s="11" t="s">
        <v>25</v>
      </c>
      <c r="AY650" s="244" t="s">
        <v>177</v>
      </c>
    </row>
    <row r="651" s="1" customFormat="1" ht="38.25" customHeight="1">
      <c r="B651" s="45"/>
      <c r="C651" s="221" t="s">
        <v>1395</v>
      </c>
      <c r="D651" s="221" t="s">
        <v>179</v>
      </c>
      <c r="E651" s="222" t="s">
        <v>1396</v>
      </c>
      <c r="F651" s="223" t="s">
        <v>1397</v>
      </c>
      <c r="G651" s="224" t="s">
        <v>112</v>
      </c>
      <c r="H651" s="225">
        <v>178.80000000000001</v>
      </c>
      <c r="I651" s="226"/>
      <c r="J651" s="227">
        <f>ROUND(I651*H651,2)</f>
        <v>0</v>
      </c>
      <c r="K651" s="223" t="s">
        <v>182</v>
      </c>
      <c r="L651" s="71"/>
      <c r="M651" s="228" t="s">
        <v>24</v>
      </c>
      <c r="N651" s="229" t="s">
        <v>48</v>
      </c>
      <c r="O651" s="46"/>
      <c r="P651" s="230">
        <f>O651*H651</f>
        <v>0</v>
      </c>
      <c r="Q651" s="230">
        <v>0</v>
      </c>
      <c r="R651" s="230">
        <f>Q651*H651</f>
        <v>0</v>
      </c>
      <c r="S651" s="230">
        <v>0.014999999999999999</v>
      </c>
      <c r="T651" s="231">
        <f>S651*H651</f>
        <v>2.6819999999999999</v>
      </c>
      <c r="AR651" s="23" t="s">
        <v>254</v>
      </c>
      <c r="AT651" s="23" t="s">
        <v>179</v>
      </c>
      <c r="AU651" s="23" t="s">
        <v>86</v>
      </c>
      <c r="AY651" s="23" t="s">
        <v>177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23" t="s">
        <v>25</v>
      </c>
      <c r="BK651" s="232">
        <f>ROUND(I651*H651,2)</f>
        <v>0</v>
      </c>
      <c r="BL651" s="23" t="s">
        <v>254</v>
      </c>
      <c r="BM651" s="23" t="s">
        <v>1398</v>
      </c>
    </row>
    <row r="652" s="11" customFormat="1">
      <c r="B652" s="233"/>
      <c r="C652" s="234"/>
      <c r="D652" s="235" t="s">
        <v>185</v>
      </c>
      <c r="E652" s="236" t="s">
        <v>24</v>
      </c>
      <c r="F652" s="237" t="s">
        <v>1246</v>
      </c>
      <c r="G652" s="234"/>
      <c r="H652" s="238">
        <v>178.80000000000001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185</v>
      </c>
      <c r="AU652" s="244" t="s">
        <v>86</v>
      </c>
      <c r="AV652" s="11" t="s">
        <v>86</v>
      </c>
      <c r="AW652" s="11" t="s">
        <v>40</v>
      </c>
      <c r="AX652" s="11" t="s">
        <v>25</v>
      </c>
      <c r="AY652" s="244" t="s">
        <v>177</v>
      </c>
    </row>
    <row r="653" s="1" customFormat="1" ht="25.5" customHeight="1">
      <c r="B653" s="45"/>
      <c r="C653" s="221" t="s">
        <v>1399</v>
      </c>
      <c r="D653" s="221" t="s">
        <v>179</v>
      </c>
      <c r="E653" s="222" t="s">
        <v>1400</v>
      </c>
      <c r="F653" s="223" t="s">
        <v>1401</v>
      </c>
      <c r="G653" s="224" t="s">
        <v>112</v>
      </c>
      <c r="H653" s="225">
        <v>60</v>
      </c>
      <c r="I653" s="226"/>
      <c r="J653" s="227">
        <f>ROUND(I653*H653,2)</f>
        <v>0</v>
      </c>
      <c r="K653" s="223" t="s">
        <v>182</v>
      </c>
      <c r="L653" s="71"/>
      <c r="M653" s="228" t="s">
        <v>24</v>
      </c>
      <c r="N653" s="229" t="s">
        <v>48</v>
      </c>
      <c r="O653" s="46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AR653" s="23" t="s">
        <v>254</v>
      </c>
      <c r="AT653" s="23" t="s">
        <v>179</v>
      </c>
      <c r="AU653" s="23" t="s">
        <v>86</v>
      </c>
      <c r="AY653" s="23" t="s">
        <v>177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23" t="s">
        <v>25</v>
      </c>
      <c r="BK653" s="232">
        <f>ROUND(I653*H653,2)</f>
        <v>0</v>
      </c>
      <c r="BL653" s="23" t="s">
        <v>254</v>
      </c>
      <c r="BM653" s="23" t="s">
        <v>1402</v>
      </c>
    </row>
    <row r="654" s="11" customFormat="1">
      <c r="B654" s="233"/>
      <c r="C654" s="234"/>
      <c r="D654" s="235" t="s">
        <v>185</v>
      </c>
      <c r="E654" s="236" t="s">
        <v>24</v>
      </c>
      <c r="F654" s="237" t="s">
        <v>1403</v>
      </c>
      <c r="G654" s="234"/>
      <c r="H654" s="238">
        <v>60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AT654" s="244" t="s">
        <v>185</v>
      </c>
      <c r="AU654" s="244" t="s">
        <v>86</v>
      </c>
      <c r="AV654" s="11" t="s">
        <v>86</v>
      </c>
      <c r="AW654" s="11" t="s">
        <v>40</v>
      </c>
      <c r="AX654" s="11" t="s">
        <v>25</v>
      </c>
      <c r="AY654" s="244" t="s">
        <v>177</v>
      </c>
    </row>
    <row r="655" s="1" customFormat="1" ht="38.25" customHeight="1">
      <c r="B655" s="45"/>
      <c r="C655" s="256" t="s">
        <v>1404</v>
      </c>
      <c r="D655" s="256" t="s">
        <v>266</v>
      </c>
      <c r="E655" s="257" t="s">
        <v>1405</v>
      </c>
      <c r="F655" s="258" t="s">
        <v>1406</v>
      </c>
      <c r="G655" s="259" t="s">
        <v>209</v>
      </c>
      <c r="H655" s="260">
        <v>1.1879999999999999</v>
      </c>
      <c r="I655" s="261"/>
      <c r="J655" s="262">
        <f>ROUND(I655*H655,2)</f>
        <v>0</v>
      </c>
      <c r="K655" s="258" t="s">
        <v>182</v>
      </c>
      <c r="L655" s="263"/>
      <c r="M655" s="264" t="s">
        <v>24</v>
      </c>
      <c r="N655" s="265" t="s">
        <v>48</v>
      </c>
      <c r="O655" s="46"/>
      <c r="P655" s="230">
        <f>O655*H655</f>
        <v>0</v>
      </c>
      <c r="Q655" s="230">
        <v>0.55000000000000004</v>
      </c>
      <c r="R655" s="230">
        <f>Q655*H655</f>
        <v>0.65339999999999998</v>
      </c>
      <c r="S655" s="230">
        <v>0</v>
      </c>
      <c r="T655" s="231">
        <f>S655*H655</f>
        <v>0</v>
      </c>
      <c r="AR655" s="23" t="s">
        <v>330</v>
      </c>
      <c r="AT655" s="23" t="s">
        <v>266</v>
      </c>
      <c r="AU655" s="23" t="s">
        <v>86</v>
      </c>
      <c r="AY655" s="23" t="s">
        <v>177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23" t="s">
        <v>25</v>
      </c>
      <c r="BK655" s="232">
        <f>ROUND(I655*H655,2)</f>
        <v>0</v>
      </c>
      <c r="BL655" s="23" t="s">
        <v>254</v>
      </c>
      <c r="BM655" s="23" t="s">
        <v>1407</v>
      </c>
    </row>
    <row r="656" s="11" customFormat="1">
      <c r="B656" s="233"/>
      <c r="C656" s="234"/>
      <c r="D656" s="235" t="s">
        <v>185</v>
      </c>
      <c r="E656" s="236" t="s">
        <v>24</v>
      </c>
      <c r="F656" s="237" t="s">
        <v>1408</v>
      </c>
      <c r="G656" s="234"/>
      <c r="H656" s="238">
        <v>1.1879999999999999</v>
      </c>
      <c r="I656" s="239"/>
      <c r="J656" s="234"/>
      <c r="K656" s="234"/>
      <c r="L656" s="240"/>
      <c r="M656" s="241"/>
      <c r="N656" s="242"/>
      <c r="O656" s="242"/>
      <c r="P656" s="242"/>
      <c r="Q656" s="242"/>
      <c r="R656" s="242"/>
      <c r="S656" s="242"/>
      <c r="T656" s="243"/>
      <c r="AT656" s="244" t="s">
        <v>185</v>
      </c>
      <c r="AU656" s="244" t="s">
        <v>86</v>
      </c>
      <c r="AV656" s="11" t="s">
        <v>86</v>
      </c>
      <c r="AW656" s="11" t="s">
        <v>40</v>
      </c>
      <c r="AX656" s="11" t="s">
        <v>25</v>
      </c>
      <c r="AY656" s="244" t="s">
        <v>177</v>
      </c>
    </row>
    <row r="657" s="1" customFormat="1" ht="38.25" customHeight="1">
      <c r="B657" s="45"/>
      <c r="C657" s="221" t="s">
        <v>1409</v>
      </c>
      <c r="D657" s="221" t="s">
        <v>179</v>
      </c>
      <c r="E657" s="222" t="s">
        <v>1410</v>
      </c>
      <c r="F657" s="223" t="s">
        <v>1411</v>
      </c>
      <c r="G657" s="224" t="s">
        <v>112</v>
      </c>
      <c r="H657" s="225">
        <v>159.19999999999999</v>
      </c>
      <c r="I657" s="226"/>
      <c r="J657" s="227">
        <f>ROUND(I657*H657,2)</f>
        <v>0</v>
      </c>
      <c r="K657" s="223" t="s">
        <v>182</v>
      </c>
      <c r="L657" s="71"/>
      <c r="M657" s="228" t="s">
        <v>24</v>
      </c>
      <c r="N657" s="229" t="s">
        <v>48</v>
      </c>
      <c r="O657" s="46"/>
      <c r="P657" s="230">
        <f>O657*H657</f>
        <v>0</v>
      </c>
      <c r="Q657" s="230">
        <v>0</v>
      </c>
      <c r="R657" s="230">
        <f>Q657*H657</f>
        <v>0</v>
      </c>
      <c r="S657" s="230">
        <v>0.0030000000000000001</v>
      </c>
      <c r="T657" s="231">
        <f>S657*H657</f>
        <v>0.47759999999999997</v>
      </c>
      <c r="AR657" s="23" t="s">
        <v>254</v>
      </c>
      <c r="AT657" s="23" t="s">
        <v>179</v>
      </c>
      <c r="AU657" s="23" t="s">
        <v>86</v>
      </c>
      <c r="AY657" s="23" t="s">
        <v>177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3" t="s">
        <v>25</v>
      </c>
      <c r="BK657" s="232">
        <f>ROUND(I657*H657,2)</f>
        <v>0</v>
      </c>
      <c r="BL657" s="23" t="s">
        <v>254</v>
      </c>
      <c r="BM657" s="23" t="s">
        <v>1412</v>
      </c>
    </row>
    <row r="658" s="11" customFormat="1">
      <c r="B658" s="233"/>
      <c r="C658" s="234"/>
      <c r="D658" s="235" t="s">
        <v>185</v>
      </c>
      <c r="E658" s="236" t="s">
        <v>24</v>
      </c>
      <c r="F658" s="237" t="s">
        <v>1413</v>
      </c>
      <c r="G658" s="234"/>
      <c r="H658" s="238">
        <v>159.19999999999999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AT658" s="244" t="s">
        <v>185</v>
      </c>
      <c r="AU658" s="244" t="s">
        <v>86</v>
      </c>
      <c r="AV658" s="11" t="s">
        <v>86</v>
      </c>
      <c r="AW658" s="11" t="s">
        <v>40</v>
      </c>
      <c r="AX658" s="11" t="s">
        <v>25</v>
      </c>
      <c r="AY658" s="244" t="s">
        <v>177</v>
      </c>
    </row>
    <row r="659" s="1" customFormat="1" ht="38.25" customHeight="1">
      <c r="B659" s="45"/>
      <c r="C659" s="221" t="s">
        <v>1414</v>
      </c>
      <c r="D659" s="221" t="s">
        <v>179</v>
      </c>
      <c r="E659" s="222" t="s">
        <v>1415</v>
      </c>
      <c r="F659" s="223" t="s">
        <v>1416</v>
      </c>
      <c r="G659" s="224" t="s">
        <v>112</v>
      </c>
      <c r="H659" s="225">
        <v>67.200000000000003</v>
      </c>
      <c r="I659" s="226"/>
      <c r="J659" s="227">
        <f>ROUND(I659*H659,2)</f>
        <v>0</v>
      </c>
      <c r="K659" s="223" t="s">
        <v>182</v>
      </c>
      <c r="L659" s="71"/>
      <c r="M659" s="228" t="s">
        <v>24</v>
      </c>
      <c r="N659" s="229" t="s">
        <v>48</v>
      </c>
      <c r="O659" s="46"/>
      <c r="P659" s="230">
        <f>O659*H659</f>
        <v>0</v>
      </c>
      <c r="Q659" s="230">
        <v>3.0000000000000001E-05</v>
      </c>
      <c r="R659" s="230">
        <f>Q659*H659</f>
        <v>0.002016</v>
      </c>
      <c r="S659" s="230">
        <v>0</v>
      </c>
      <c r="T659" s="231">
        <f>S659*H659</f>
        <v>0</v>
      </c>
      <c r="AR659" s="23" t="s">
        <v>254</v>
      </c>
      <c r="AT659" s="23" t="s">
        <v>179</v>
      </c>
      <c r="AU659" s="23" t="s">
        <v>86</v>
      </c>
      <c r="AY659" s="23" t="s">
        <v>177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3" t="s">
        <v>25</v>
      </c>
      <c r="BK659" s="232">
        <f>ROUND(I659*H659,2)</f>
        <v>0</v>
      </c>
      <c r="BL659" s="23" t="s">
        <v>254</v>
      </c>
      <c r="BM659" s="23" t="s">
        <v>1417</v>
      </c>
    </row>
    <row r="660" s="11" customFormat="1">
      <c r="B660" s="233"/>
      <c r="C660" s="234"/>
      <c r="D660" s="235" t="s">
        <v>185</v>
      </c>
      <c r="E660" s="236" t="s">
        <v>24</v>
      </c>
      <c r="F660" s="237" t="s">
        <v>1389</v>
      </c>
      <c r="G660" s="234"/>
      <c r="H660" s="238">
        <v>67.200000000000003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AT660" s="244" t="s">
        <v>185</v>
      </c>
      <c r="AU660" s="244" t="s">
        <v>86</v>
      </c>
      <c r="AV660" s="11" t="s">
        <v>86</v>
      </c>
      <c r="AW660" s="11" t="s">
        <v>40</v>
      </c>
      <c r="AX660" s="11" t="s">
        <v>25</v>
      </c>
      <c r="AY660" s="244" t="s">
        <v>177</v>
      </c>
    </row>
    <row r="661" s="1" customFormat="1" ht="38.25" customHeight="1">
      <c r="B661" s="45"/>
      <c r="C661" s="256" t="s">
        <v>1418</v>
      </c>
      <c r="D661" s="256" t="s">
        <v>266</v>
      </c>
      <c r="E661" s="257" t="s">
        <v>1405</v>
      </c>
      <c r="F661" s="258" t="s">
        <v>1406</v>
      </c>
      <c r="G661" s="259" t="s">
        <v>209</v>
      </c>
      <c r="H661" s="260">
        <v>0.79200000000000004</v>
      </c>
      <c r="I661" s="261"/>
      <c r="J661" s="262">
        <f>ROUND(I661*H661,2)</f>
        <v>0</v>
      </c>
      <c r="K661" s="258" t="s">
        <v>182</v>
      </c>
      <c r="L661" s="263"/>
      <c r="M661" s="264" t="s">
        <v>24</v>
      </c>
      <c r="N661" s="265" t="s">
        <v>48</v>
      </c>
      <c r="O661" s="46"/>
      <c r="P661" s="230">
        <f>O661*H661</f>
        <v>0</v>
      </c>
      <c r="Q661" s="230">
        <v>0.55000000000000004</v>
      </c>
      <c r="R661" s="230">
        <f>Q661*H661</f>
        <v>0.43560000000000004</v>
      </c>
      <c r="S661" s="230">
        <v>0</v>
      </c>
      <c r="T661" s="231">
        <f>S661*H661</f>
        <v>0</v>
      </c>
      <c r="AR661" s="23" t="s">
        <v>330</v>
      </c>
      <c r="AT661" s="23" t="s">
        <v>266</v>
      </c>
      <c r="AU661" s="23" t="s">
        <v>86</v>
      </c>
      <c r="AY661" s="23" t="s">
        <v>177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3" t="s">
        <v>25</v>
      </c>
      <c r="BK661" s="232">
        <f>ROUND(I661*H661,2)</f>
        <v>0</v>
      </c>
      <c r="BL661" s="23" t="s">
        <v>254</v>
      </c>
      <c r="BM661" s="23" t="s">
        <v>1419</v>
      </c>
    </row>
    <row r="662" s="11" customFormat="1">
      <c r="B662" s="233"/>
      <c r="C662" s="234"/>
      <c r="D662" s="235" t="s">
        <v>185</v>
      </c>
      <c r="E662" s="236" t="s">
        <v>24</v>
      </c>
      <c r="F662" s="237" t="s">
        <v>1420</v>
      </c>
      <c r="G662" s="234"/>
      <c r="H662" s="238">
        <v>0.79200000000000004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AT662" s="244" t="s">
        <v>185</v>
      </c>
      <c r="AU662" s="244" t="s">
        <v>86</v>
      </c>
      <c r="AV662" s="11" t="s">
        <v>86</v>
      </c>
      <c r="AW662" s="11" t="s">
        <v>40</v>
      </c>
      <c r="AX662" s="11" t="s">
        <v>25</v>
      </c>
      <c r="AY662" s="244" t="s">
        <v>177</v>
      </c>
    </row>
    <row r="663" s="1" customFormat="1" ht="25.5" customHeight="1">
      <c r="B663" s="45"/>
      <c r="C663" s="221" t="s">
        <v>1421</v>
      </c>
      <c r="D663" s="221" t="s">
        <v>179</v>
      </c>
      <c r="E663" s="222" t="s">
        <v>1422</v>
      </c>
      <c r="F663" s="223" t="s">
        <v>1423</v>
      </c>
      <c r="G663" s="224" t="s">
        <v>209</v>
      </c>
      <c r="H663" s="225">
        <v>3.8279999999999998</v>
      </c>
      <c r="I663" s="226"/>
      <c r="J663" s="227">
        <f>ROUND(I663*H663,2)</f>
        <v>0</v>
      </c>
      <c r="K663" s="223" t="s">
        <v>182</v>
      </c>
      <c r="L663" s="71"/>
      <c r="M663" s="228" t="s">
        <v>24</v>
      </c>
      <c r="N663" s="229" t="s">
        <v>48</v>
      </c>
      <c r="O663" s="46"/>
      <c r="P663" s="230">
        <f>O663*H663</f>
        <v>0</v>
      </c>
      <c r="Q663" s="230">
        <v>0.023369999999999998</v>
      </c>
      <c r="R663" s="230">
        <f>Q663*H663</f>
        <v>0.089460359999999989</v>
      </c>
      <c r="S663" s="230">
        <v>0</v>
      </c>
      <c r="T663" s="231">
        <f>S663*H663</f>
        <v>0</v>
      </c>
      <c r="AR663" s="23" t="s">
        <v>254</v>
      </c>
      <c r="AT663" s="23" t="s">
        <v>179</v>
      </c>
      <c r="AU663" s="23" t="s">
        <v>86</v>
      </c>
      <c r="AY663" s="23" t="s">
        <v>177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23" t="s">
        <v>25</v>
      </c>
      <c r="BK663" s="232">
        <f>ROUND(I663*H663,2)</f>
        <v>0</v>
      </c>
      <c r="BL663" s="23" t="s">
        <v>254</v>
      </c>
      <c r="BM663" s="23" t="s">
        <v>1424</v>
      </c>
    </row>
    <row r="664" s="11" customFormat="1">
      <c r="B664" s="233"/>
      <c r="C664" s="234"/>
      <c r="D664" s="235" t="s">
        <v>185</v>
      </c>
      <c r="E664" s="236" t="s">
        <v>24</v>
      </c>
      <c r="F664" s="237" t="s">
        <v>1425</v>
      </c>
      <c r="G664" s="234"/>
      <c r="H664" s="238">
        <v>3.8279999999999998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AT664" s="244" t="s">
        <v>185</v>
      </c>
      <c r="AU664" s="244" t="s">
        <v>86</v>
      </c>
      <c r="AV664" s="11" t="s">
        <v>86</v>
      </c>
      <c r="AW664" s="11" t="s">
        <v>40</v>
      </c>
      <c r="AX664" s="11" t="s">
        <v>25</v>
      </c>
      <c r="AY664" s="244" t="s">
        <v>177</v>
      </c>
    </row>
    <row r="665" s="1" customFormat="1" ht="25.5" customHeight="1">
      <c r="B665" s="45"/>
      <c r="C665" s="221" t="s">
        <v>1426</v>
      </c>
      <c r="D665" s="221" t="s">
        <v>179</v>
      </c>
      <c r="E665" s="222" t="s">
        <v>1427</v>
      </c>
      <c r="F665" s="223" t="s">
        <v>1428</v>
      </c>
      <c r="G665" s="224" t="s">
        <v>112</v>
      </c>
      <c r="H665" s="225">
        <v>98</v>
      </c>
      <c r="I665" s="226"/>
      <c r="J665" s="227">
        <f>ROUND(I665*H665,2)</f>
        <v>0</v>
      </c>
      <c r="K665" s="223" t="s">
        <v>24</v>
      </c>
      <c r="L665" s="71"/>
      <c r="M665" s="228" t="s">
        <v>24</v>
      </c>
      <c r="N665" s="229" t="s">
        <v>48</v>
      </c>
      <c r="O665" s="46"/>
      <c r="P665" s="230">
        <f>O665*H665</f>
        <v>0</v>
      </c>
      <c r="Q665" s="230">
        <v>0.013429999999999999</v>
      </c>
      <c r="R665" s="230">
        <f>Q665*H665</f>
        <v>1.3161399999999999</v>
      </c>
      <c r="S665" s="230">
        <v>0</v>
      </c>
      <c r="T665" s="231">
        <f>S665*H665</f>
        <v>0</v>
      </c>
      <c r="AR665" s="23" t="s">
        <v>254</v>
      </c>
      <c r="AT665" s="23" t="s">
        <v>179</v>
      </c>
      <c r="AU665" s="23" t="s">
        <v>86</v>
      </c>
      <c r="AY665" s="23" t="s">
        <v>177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23" t="s">
        <v>25</v>
      </c>
      <c r="BK665" s="232">
        <f>ROUND(I665*H665,2)</f>
        <v>0</v>
      </c>
      <c r="BL665" s="23" t="s">
        <v>254</v>
      </c>
      <c r="BM665" s="23" t="s">
        <v>1429</v>
      </c>
    </row>
    <row r="666" s="11" customFormat="1">
      <c r="B666" s="233"/>
      <c r="C666" s="234"/>
      <c r="D666" s="235" t="s">
        <v>185</v>
      </c>
      <c r="E666" s="236" t="s">
        <v>24</v>
      </c>
      <c r="F666" s="237" t="s">
        <v>1403</v>
      </c>
      <c r="G666" s="234"/>
      <c r="H666" s="238">
        <v>60</v>
      </c>
      <c r="I666" s="239"/>
      <c r="J666" s="234"/>
      <c r="K666" s="234"/>
      <c r="L666" s="240"/>
      <c r="M666" s="241"/>
      <c r="N666" s="242"/>
      <c r="O666" s="242"/>
      <c r="P666" s="242"/>
      <c r="Q666" s="242"/>
      <c r="R666" s="242"/>
      <c r="S666" s="242"/>
      <c r="T666" s="243"/>
      <c r="AT666" s="244" t="s">
        <v>185</v>
      </c>
      <c r="AU666" s="244" t="s">
        <v>86</v>
      </c>
      <c r="AV666" s="11" t="s">
        <v>86</v>
      </c>
      <c r="AW666" s="11" t="s">
        <v>40</v>
      </c>
      <c r="AX666" s="11" t="s">
        <v>77</v>
      </c>
      <c r="AY666" s="244" t="s">
        <v>177</v>
      </c>
    </row>
    <row r="667" s="11" customFormat="1">
      <c r="B667" s="233"/>
      <c r="C667" s="234"/>
      <c r="D667" s="235" t="s">
        <v>185</v>
      </c>
      <c r="E667" s="236" t="s">
        <v>24</v>
      </c>
      <c r="F667" s="237" t="s">
        <v>1430</v>
      </c>
      <c r="G667" s="234"/>
      <c r="H667" s="238">
        <v>38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AT667" s="244" t="s">
        <v>185</v>
      </c>
      <c r="AU667" s="244" t="s">
        <v>86</v>
      </c>
      <c r="AV667" s="11" t="s">
        <v>86</v>
      </c>
      <c r="AW667" s="11" t="s">
        <v>40</v>
      </c>
      <c r="AX667" s="11" t="s">
        <v>77</v>
      </c>
      <c r="AY667" s="244" t="s">
        <v>177</v>
      </c>
    </row>
    <row r="668" s="12" customFormat="1">
      <c r="B668" s="245"/>
      <c r="C668" s="246"/>
      <c r="D668" s="235" t="s">
        <v>185</v>
      </c>
      <c r="E668" s="247" t="s">
        <v>24</v>
      </c>
      <c r="F668" s="248" t="s">
        <v>241</v>
      </c>
      <c r="G668" s="246"/>
      <c r="H668" s="249">
        <v>98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AT668" s="255" t="s">
        <v>185</v>
      </c>
      <c r="AU668" s="255" t="s">
        <v>86</v>
      </c>
      <c r="AV668" s="12" t="s">
        <v>183</v>
      </c>
      <c r="AW668" s="12" t="s">
        <v>40</v>
      </c>
      <c r="AX668" s="12" t="s">
        <v>25</v>
      </c>
      <c r="AY668" s="255" t="s">
        <v>177</v>
      </c>
    </row>
    <row r="669" s="1" customFormat="1" ht="25.5" customHeight="1">
      <c r="B669" s="45"/>
      <c r="C669" s="221" t="s">
        <v>1431</v>
      </c>
      <c r="D669" s="221" t="s">
        <v>179</v>
      </c>
      <c r="E669" s="222" t="s">
        <v>1432</v>
      </c>
      <c r="F669" s="223" t="s">
        <v>1433</v>
      </c>
      <c r="G669" s="224" t="s">
        <v>112</v>
      </c>
      <c r="H669" s="225">
        <v>20</v>
      </c>
      <c r="I669" s="226"/>
      <c r="J669" s="227">
        <f>ROUND(I669*H669,2)</f>
        <v>0</v>
      </c>
      <c r="K669" s="223" t="s">
        <v>182</v>
      </c>
      <c r="L669" s="71"/>
      <c r="M669" s="228" t="s">
        <v>24</v>
      </c>
      <c r="N669" s="229" t="s">
        <v>48</v>
      </c>
      <c r="O669" s="46"/>
      <c r="P669" s="230">
        <f>O669*H669</f>
        <v>0</v>
      </c>
      <c r="Q669" s="230">
        <v>0</v>
      </c>
      <c r="R669" s="230">
        <f>Q669*H669</f>
        <v>0</v>
      </c>
      <c r="S669" s="230">
        <v>0.013429999999999999</v>
      </c>
      <c r="T669" s="231">
        <f>S669*H669</f>
        <v>0.26860000000000001</v>
      </c>
      <c r="AR669" s="23" t="s">
        <v>254</v>
      </c>
      <c r="AT669" s="23" t="s">
        <v>179</v>
      </c>
      <c r="AU669" s="23" t="s">
        <v>86</v>
      </c>
      <c r="AY669" s="23" t="s">
        <v>177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23" t="s">
        <v>25</v>
      </c>
      <c r="BK669" s="232">
        <f>ROUND(I669*H669,2)</f>
        <v>0</v>
      </c>
      <c r="BL669" s="23" t="s">
        <v>254</v>
      </c>
      <c r="BM669" s="23" t="s">
        <v>1434</v>
      </c>
    </row>
    <row r="670" s="11" customFormat="1">
      <c r="B670" s="233"/>
      <c r="C670" s="234"/>
      <c r="D670" s="235" t="s">
        <v>185</v>
      </c>
      <c r="E670" s="236" t="s">
        <v>24</v>
      </c>
      <c r="F670" s="237" t="s">
        <v>1435</v>
      </c>
      <c r="G670" s="234"/>
      <c r="H670" s="238">
        <v>20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AT670" s="244" t="s">
        <v>185</v>
      </c>
      <c r="AU670" s="244" t="s">
        <v>86</v>
      </c>
      <c r="AV670" s="11" t="s">
        <v>86</v>
      </c>
      <c r="AW670" s="11" t="s">
        <v>40</v>
      </c>
      <c r="AX670" s="11" t="s">
        <v>25</v>
      </c>
      <c r="AY670" s="244" t="s">
        <v>177</v>
      </c>
    </row>
    <row r="671" s="1" customFormat="1" ht="25.5" customHeight="1">
      <c r="B671" s="45"/>
      <c r="C671" s="221" t="s">
        <v>1436</v>
      </c>
      <c r="D671" s="221" t="s">
        <v>179</v>
      </c>
      <c r="E671" s="222" t="s">
        <v>1437</v>
      </c>
      <c r="F671" s="223" t="s">
        <v>1438</v>
      </c>
      <c r="G671" s="224" t="s">
        <v>112</v>
      </c>
      <c r="H671" s="225">
        <v>98</v>
      </c>
      <c r="I671" s="226"/>
      <c r="J671" s="227">
        <f>ROUND(I671*H671,2)</f>
        <v>0</v>
      </c>
      <c r="K671" s="223" t="s">
        <v>182</v>
      </c>
      <c r="L671" s="71"/>
      <c r="M671" s="228" t="s">
        <v>24</v>
      </c>
      <c r="N671" s="229" t="s">
        <v>48</v>
      </c>
      <c r="O671" s="46"/>
      <c r="P671" s="230">
        <f>O671*H671</f>
        <v>0</v>
      </c>
      <c r="Q671" s="230">
        <v>0.00020000000000000001</v>
      </c>
      <c r="R671" s="230">
        <f>Q671*H671</f>
        <v>0.019599999999999999</v>
      </c>
      <c r="S671" s="230">
        <v>0</v>
      </c>
      <c r="T671" s="231">
        <f>S671*H671</f>
        <v>0</v>
      </c>
      <c r="AR671" s="23" t="s">
        <v>254</v>
      </c>
      <c r="AT671" s="23" t="s">
        <v>179</v>
      </c>
      <c r="AU671" s="23" t="s">
        <v>86</v>
      </c>
      <c r="AY671" s="23" t="s">
        <v>177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3" t="s">
        <v>25</v>
      </c>
      <c r="BK671" s="232">
        <f>ROUND(I671*H671,2)</f>
        <v>0</v>
      </c>
      <c r="BL671" s="23" t="s">
        <v>254</v>
      </c>
      <c r="BM671" s="23" t="s">
        <v>1439</v>
      </c>
    </row>
    <row r="672" s="1" customFormat="1" ht="25.5" customHeight="1">
      <c r="B672" s="45"/>
      <c r="C672" s="221" t="s">
        <v>1440</v>
      </c>
      <c r="D672" s="221" t="s">
        <v>179</v>
      </c>
      <c r="E672" s="222" t="s">
        <v>1441</v>
      </c>
      <c r="F672" s="223" t="s">
        <v>1442</v>
      </c>
      <c r="G672" s="224" t="s">
        <v>112</v>
      </c>
      <c r="H672" s="225">
        <v>28.25</v>
      </c>
      <c r="I672" s="226"/>
      <c r="J672" s="227">
        <f>ROUND(I672*H672,2)</f>
        <v>0</v>
      </c>
      <c r="K672" s="223" t="s">
        <v>182</v>
      </c>
      <c r="L672" s="71"/>
      <c r="M672" s="228" t="s">
        <v>24</v>
      </c>
      <c r="N672" s="229" t="s">
        <v>48</v>
      </c>
      <c r="O672" s="46"/>
      <c r="P672" s="230">
        <f>O672*H672</f>
        <v>0</v>
      </c>
      <c r="Q672" s="230">
        <v>0</v>
      </c>
      <c r="R672" s="230">
        <f>Q672*H672</f>
        <v>0</v>
      </c>
      <c r="S672" s="230">
        <v>0.015779999999999999</v>
      </c>
      <c r="T672" s="231">
        <f>S672*H672</f>
        <v>0.44578499999999999</v>
      </c>
      <c r="AR672" s="23" t="s">
        <v>254</v>
      </c>
      <c r="AT672" s="23" t="s">
        <v>179</v>
      </c>
      <c r="AU672" s="23" t="s">
        <v>86</v>
      </c>
      <c r="AY672" s="23" t="s">
        <v>177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23" t="s">
        <v>25</v>
      </c>
      <c r="BK672" s="232">
        <f>ROUND(I672*H672,2)</f>
        <v>0</v>
      </c>
      <c r="BL672" s="23" t="s">
        <v>254</v>
      </c>
      <c r="BM672" s="23" t="s">
        <v>1443</v>
      </c>
    </row>
    <row r="673" s="1" customFormat="1" ht="16.5" customHeight="1">
      <c r="B673" s="45"/>
      <c r="C673" s="221" t="s">
        <v>1444</v>
      </c>
      <c r="D673" s="221" t="s">
        <v>179</v>
      </c>
      <c r="E673" s="222" t="s">
        <v>1445</v>
      </c>
      <c r="F673" s="223" t="s">
        <v>1446</v>
      </c>
      <c r="G673" s="224" t="s">
        <v>112</v>
      </c>
      <c r="H673" s="225">
        <v>28.25</v>
      </c>
      <c r="I673" s="226"/>
      <c r="J673" s="227">
        <f>ROUND(I673*H673,2)</f>
        <v>0</v>
      </c>
      <c r="K673" s="223" t="s">
        <v>182</v>
      </c>
      <c r="L673" s="71"/>
      <c r="M673" s="228" t="s">
        <v>24</v>
      </c>
      <c r="N673" s="229" t="s">
        <v>48</v>
      </c>
      <c r="O673" s="46"/>
      <c r="P673" s="230">
        <f>O673*H673</f>
        <v>0</v>
      </c>
      <c r="Q673" s="230">
        <v>0</v>
      </c>
      <c r="R673" s="230">
        <f>Q673*H673</f>
        <v>0</v>
      </c>
      <c r="S673" s="230">
        <v>0.029999999999999999</v>
      </c>
      <c r="T673" s="231">
        <f>S673*H673</f>
        <v>0.84749999999999992</v>
      </c>
      <c r="AR673" s="23" t="s">
        <v>254</v>
      </c>
      <c r="AT673" s="23" t="s">
        <v>179</v>
      </c>
      <c r="AU673" s="23" t="s">
        <v>86</v>
      </c>
      <c r="AY673" s="23" t="s">
        <v>177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23" t="s">
        <v>25</v>
      </c>
      <c r="BK673" s="232">
        <f>ROUND(I673*H673,2)</f>
        <v>0</v>
      </c>
      <c r="BL673" s="23" t="s">
        <v>254</v>
      </c>
      <c r="BM673" s="23" t="s">
        <v>1447</v>
      </c>
    </row>
    <row r="674" s="11" customFormat="1">
      <c r="B674" s="233"/>
      <c r="C674" s="234"/>
      <c r="D674" s="235" t="s">
        <v>185</v>
      </c>
      <c r="E674" s="236" t="s">
        <v>24</v>
      </c>
      <c r="F674" s="237" t="s">
        <v>1448</v>
      </c>
      <c r="G674" s="234"/>
      <c r="H674" s="238">
        <v>28.25</v>
      </c>
      <c r="I674" s="239"/>
      <c r="J674" s="234"/>
      <c r="K674" s="234"/>
      <c r="L674" s="240"/>
      <c r="M674" s="241"/>
      <c r="N674" s="242"/>
      <c r="O674" s="242"/>
      <c r="P674" s="242"/>
      <c r="Q674" s="242"/>
      <c r="R674" s="242"/>
      <c r="S674" s="242"/>
      <c r="T674" s="243"/>
      <c r="AT674" s="244" t="s">
        <v>185</v>
      </c>
      <c r="AU674" s="244" t="s">
        <v>86</v>
      </c>
      <c r="AV674" s="11" t="s">
        <v>86</v>
      </c>
      <c r="AW674" s="11" t="s">
        <v>40</v>
      </c>
      <c r="AX674" s="11" t="s">
        <v>25</v>
      </c>
      <c r="AY674" s="244" t="s">
        <v>177</v>
      </c>
    </row>
    <row r="675" s="1" customFormat="1" ht="38.25" customHeight="1">
      <c r="B675" s="45"/>
      <c r="C675" s="221" t="s">
        <v>1449</v>
      </c>
      <c r="D675" s="221" t="s">
        <v>179</v>
      </c>
      <c r="E675" s="222" t="s">
        <v>1450</v>
      </c>
      <c r="F675" s="223" t="s">
        <v>1451</v>
      </c>
      <c r="G675" s="224" t="s">
        <v>112</v>
      </c>
      <c r="H675" s="225">
        <v>28.25</v>
      </c>
      <c r="I675" s="226"/>
      <c r="J675" s="227">
        <f>ROUND(I675*H675,2)</f>
        <v>0</v>
      </c>
      <c r="K675" s="223" t="s">
        <v>182</v>
      </c>
      <c r="L675" s="71"/>
      <c r="M675" s="228" t="s">
        <v>24</v>
      </c>
      <c r="N675" s="229" t="s">
        <v>48</v>
      </c>
      <c r="O675" s="46"/>
      <c r="P675" s="230">
        <f>O675*H675</f>
        <v>0</v>
      </c>
      <c r="Q675" s="230">
        <v>0.011169999999999999</v>
      </c>
      <c r="R675" s="230">
        <f>Q675*H675</f>
        <v>0.31555249999999996</v>
      </c>
      <c r="S675" s="230">
        <v>0</v>
      </c>
      <c r="T675" s="231">
        <f>S675*H675</f>
        <v>0</v>
      </c>
      <c r="AR675" s="23" t="s">
        <v>254</v>
      </c>
      <c r="AT675" s="23" t="s">
        <v>179</v>
      </c>
      <c r="AU675" s="23" t="s">
        <v>86</v>
      </c>
      <c r="AY675" s="23" t="s">
        <v>177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23" t="s">
        <v>25</v>
      </c>
      <c r="BK675" s="232">
        <f>ROUND(I675*H675,2)</f>
        <v>0</v>
      </c>
      <c r="BL675" s="23" t="s">
        <v>254</v>
      </c>
      <c r="BM675" s="23" t="s">
        <v>1452</v>
      </c>
    </row>
    <row r="676" s="1" customFormat="1" ht="16.5" customHeight="1">
      <c r="B676" s="45"/>
      <c r="C676" s="221" t="s">
        <v>1453</v>
      </c>
      <c r="D676" s="221" t="s">
        <v>179</v>
      </c>
      <c r="E676" s="222" t="s">
        <v>1454</v>
      </c>
      <c r="F676" s="223" t="s">
        <v>1455</v>
      </c>
      <c r="G676" s="224" t="s">
        <v>198</v>
      </c>
      <c r="H676" s="225">
        <v>32.759999999999998</v>
      </c>
      <c r="I676" s="226"/>
      <c r="J676" s="227">
        <f>ROUND(I676*H676,2)</f>
        <v>0</v>
      </c>
      <c r="K676" s="223" t="s">
        <v>182</v>
      </c>
      <c r="L676" s="71"/>
      <c r="M676" s="228" t="s">
        <v>24</v>
      </c>
      <c r="N676" s="229" t="s">
        <v>48</v>
      </c>
      <c r="O676" s="46"/>
      <c r="P676" s="230">
        <f>O676*H676</f>
        <v>0</v>
      </c>
      <c r="Q676" s="230">
        <v>0.0054400000000000004</v>
      </c>
      <c r="R676" s="230">
        <f>Q676*H676</f>
        <v>0.1782144</v>
      </c>
      <c r="S676" s="230">
        <v>0</v>
      </c>
      <c r="T676" s="231">
        <f>S676*H676</f>
        <v>0</v>
      </c>
      <c r="AR676" s="23" t="s">
        <v>254</v>
      </c>
      <c r="AT676" s="23" t="s">
        <v>179</v>
      </c>
      <c r="AU676" s="23" t="s">
        <v>86</v>
      </c>
      <c r="AY676" s="23" t="s">
        <v>177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3" t="s">
        <v>25</v>
      </c>
      <c r="BK676" s="232">
        <f>ROUND(I676*H676,2)</f>
        <v>0</v>
      </c>
      <c r="BL676" s="23" t="s">
        <v>254</v>
      </c>
      <c r="BM676" s="23" t="s">
        <v>1456</v>
      </c>
    </row>
    <row r="677" s="11" customFormat="1">
      <c r="B677" s="233"/>
      <c r="C677" s="234"/>
      <c r="D677" s="235" t="s">
        <v>185</v>
      </c>
      <c r="E677" s="236" t="s">
        <v>24</v>
      </c>
      <c r="F677" s="237" t="s">
        <v>1457</v>
      </c>
      <c r="G677" s="234"/>
      <c r="H677" s="238">
        <v>32.759999999999998</v>
      </c>
      <c r="I677" s="239"/>
      <c r="J677" s="234"/>
      <c r="K677" s="234"/>
      <c r="L677" s="240"/>
      <c r="M677" s="241"/>
      <c r="N677" s="242"/>
      <c r="O677" s="242"/>
      <c r="P677" s="242"/>
      <c r="Q677" s="242"/>
      <c r="R677" s="242"/>
      <c r="S677" s="242"/>
      <c r="T677" s="243"/>
      <c r="AT677" s="244" t="s">
        <v>185</v>
      </c>
      <c r="AU677" s="244" t="s">
        <v>86</v>
      </c>
      <c r="AV677" s="11" t="s">
        <v>86</v>
      </c>
      <c r="AW677" s="11" t="s">
        <v>40</v>
      </c>
      <c r="AX677" s="11" t="s">
        <v>25</v>
      </c>
      <c r="AY677" s="244" t="s">
        <v>177</v>
      </c>
    </row>
    <row r="678" s="1" customFormat="1" ht="25.5" customHeight="1">
      <c r="B678" s="45"/>
      <c r="C678" s="221" t="s">
        <v>1458</v>
      </c>
      <c r="D678" s="221" t="s">
        <v>179</v>
      </c>
      <c r="E678" s="222" t="s">
        <v>1459</v>
      </c>
      <c r="F678" s="223" t="s">
        <v>1460</v>
      </c>
      <c r="G678" s="224" t="s">
        <v>198</v>
      </c>
      <c r="H678" s="225">
        <v>31.199999999999999</v>
      </c>
      <c r="I678" s="226"/>
      <c r="J678" s="227">
        <f>ROUND(I678*H678,2)</f>
        <v>0</v>
      </c>
      <c r="K678" s="223" t="s">
        <v>182</v>
      </c>
      <c r="L678" s="71"/>
      <c r="M678" s="228" t="s">
        <v>24</v>
      </c>
      <c r="N678" s="229" t="s">
        <v>48</v>
      </c>
      <c r="O678" s="46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3" t="s">
        <v>254</v>
      </c>
      <c r="AT678" s="23" t="s">
        <v>179</v>
      </c>
      <c r="AU678" s="23" t="s">
        <v>86</v>
      </c>
      <c r="AY678" s="23" t="s">
        <v>177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3" t="s">
        <v>25</v>
      </c>
      <c r="BK678" s="232">
        <f>ROUND(I678*H678,2)</f>
        <v>0</v>
      </c>
      <c r="BL678" s="23" t="s">
        <v>254</v>
      </c>
      <c r="BM678" s="23" t="s">
        <v>1461</v>
      </c>
    </row>
    <row r="679" s="11" customFormat="1">
      <c r="B679" s="233"/>
      <c r="C679" s="234"/>
      <c r="D679" s="235" t="s">
        <v>185</v>
      </c>
      <c r="E679" s="236" t="s">
        <v>24</v>
      </c>
      <c r="F679" s="237" t="s">
        <v>1462</v>
      </c>
      <c r="G679" s="234"/>
      <c r="H679" s="238">
        <v>31.199999999999999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AT679" s="244" t="s">
        <v>185</v>
      </c>
      <c r="AU679" s="244" t="s">
        <v>86</v>
      </c>
      <c r="AV679" s="11" t="s">
        <v>86</v>
      </c>
      <c r="AW679" s="11" t="s">
        <v>40</v>
      </c>
      <c r="AX679" s="11" t="s">
        <v>25</v>
      </c>
      <c r="AY679" s="244" t="s">
        <v>177</v>
      </c>
    </row>
    <row r="680" s="1" customFormat="1" ht="25.5" customHeight="1">
      <c r="B680" s="45"/>
      <c r="C680" s="256" t="s">
        <v>1463</v>
      </c>
      <c r="D680" s="256" t="s">
        <v>266</v>
      </c>
      <c r="E680" s="257" t="s">
        <v>1360</v>
      </c>
      <c r="F680" s="258" t="s">
        <v>1361</v>
      </c>
      <c r="G680" s="259" t="s">
        <v>209</v>
      </c>
      <c r="H680" s="260">
        <v>0.86399999999999999</v>
      </c>
      <c r="I680" s="261"/>
      <c r="J680" s="262">
        <f>ROUND(I680*H680,2)</f>
        <v>0</v>
      </c>
      <c r="K680" s="258" t="s">
        <v>182</v>
      </c>
      <c r="L680" s="263"/>
      <c r="M680" s="264" t="s">
        <v>24</v>
      </c>
      <c r="N680" s="265" t="s">
        <v>48</v>
      </c>
      <c r="O680" s="46"/>
      <c r="P680" s="230">
        <f>O680*H680</f>
        <v>0</v>
      </c>
      <c r="Q680" s="230">
        <v>0.55000000000000004</v>
      </c>
      <c r="R680" s="230">
        <f>Q680*H680</f>
        <v>0.47520000000000001</v>
      </c>
      <c r="S680" s="230">
        <v>0</v>
      </c>
      <c r="T680" s="231">
        <f>S680*H680</f>
        <v>0</v>
      </c>
      <c r="AR680" s="23" t="s">
        <v>330</v>
      </c>
      <c r="AT680" s="23" t="s">
        <v>266</v>
      </c>
      <c r="AU680" s="23" t="s">
        <v>86</v>
      </c>
      <c r="AY680" s="23" t="s">
        <v>177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23" t="s">
        <v>25</v>
      </c>
      <c r="BK680" s="232">
        <f>ROUND(I680*H680,2)</f>
        <v>0</v>
      </c>
      <c r="BL680" s="23" t="s">
        <v>254</v>
      </c>
      <c r="BM680" s="23" t="s">
        <v>1464</v>
      </c>
    </row>
    <row r="681" s="11" customFormat="1">
      <c r="B681" s="233"/>
      <c r="C681" s="234"/>
      <c r="D681" s="235" t="s">
        <v>185</v>
      </c>
      <c r="E681" s="236" t="s">
        <v>24</v>
      </c>
      <c r="F681" s="237" t="s">
        <v>1465</v>
      </c>
      <c r="G681" s="234"/>
      <c r="H681" s="238">
        <v>0.86399999999999999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AT681" s="244" t="s">
        <v>185</v>
      </c>
      <c r="AU681" s="244" t="s">
        <v>86</v>
      </c>
      <c r="AV681" s="11" t="s">
        <v>86</v>
      </c>
      <c r="AW681" s="11" t="s">
        <v>40</v>
      </c>
      <c r="AX681" s="11" t="s">
        <v>25</v>
      </c>
      <c r="AY681" s="244" t="s">
        <v>177</v>
      </c>
    </row>
    <row r="682" s="1" customFormat="1" ht="25.5" customHeight="1">
      <c r="B682" s="45"/>
      <c r="C682" s="221" t="s">
        <v>1466</v>
      </c>
      <c r="D682" s="221" t="s">
        <v>179</v>
      </c>
      <c r="E682" s="222" t="s">
        <v>1467</v>
      </c>
      <c r="F682" s="223" t="s">
        <v>1468</v>
      </c>
      <c r="G682" s="224" t="s">
        <v>209</v>
      </c>
      <c r="H682" s="225">
        <v>0.86399999999999999</v>
      </c>
      <c r="I682" s="226"/>
      <c r="J682" s="227">
        <f>ROUND(I682*H682,2)</f>
        <v>0</v>
      </c>
      <c r="K682" s="223" t="s">
        <v>182</v>
      </c>
      <c r="L682" s="71"/>
      <c r="M682" s="228" t="s">
        <v>24</v>
      </c>
      <c r="N682" s="229" t="s">
        <v>48</v>
      </c>
      <c r="O682" s="46"/>
      <c r="P682" s="230">
        <f>O682*H682</f>
        <v>0</v>
      </c>
      <c r="Q682" s="230">
        <v>0.024469999999999999</v>
      </c>
      <c r="R682" s="230">
        <f>Q682*H682</f>
        <v>0.021142079999999997</v>
      </c>
      <c r="S682" s="230">
        <v>0</v>
      </c>
      <c r="T682" s="231">
        <f>S682*H682</f>
        <v>0</v>
      </c>
      <c r="AR682" s="23" t="s">
        <v>254</v>
      </c>
      <c r="AT682" s="23" t="s">
        <v>179</v>
      </c>
      <c r="AU682" s="23" t="s">
        <v>86</v>
      </c>
      <c r="AY682" s="23" t="s">
        <v>177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23" t="s">
        <v>25</v>
      </c>
      <c r="BK682" s="232">
        <f>ROUND(I682*H682,2)</f>
        <v>0</v>
      </c>
      <c r="BL682" s="23" t="s">
        <v>254</v>
      </c>
      <c r="BM682" s="23" t="s">
        <v>1469</v>
      </c>
    </row>
    <row r="683" s="1" customFormat="1" ht="25.5" customHeight="1">
      <c r="B683" s="45"/>
      <c r="C683" s="221" t="s">
        <v>1470</v>
      </c>
      <c r="D683" s="221" t="s">
        <v>179</v>
      </c>
      <c r="E683" s="222" t="s">
        <v>1471</v>
      </c>
      <c r="F683" s="223" t="s">
        <v>1472</v>
      </c>
      <c r="G683" s="224" t="s">
        <v>112</v>
      </c>
      <c r="H683" s="225">
        <v>65.356999999999999</v>
      </c>
      <c r="I683" s="226"/>
      <c r="J683" s="227">
        <f>ROUND(I683*H683,2)</f>
        <v>0</v>
      </c>
      <c r="K683" s="223" t="s">
        <v>182</v>
      </c>
      <c r="L683" s="71"/>
      <c r="M683" s="228" t="s">
        <v>24</v>
      </c>
      <c r="N683" s="229" t="s">
        <v>48</v>
      </c>
      <c r="O683" s="46"/>
      <c r="P683" s="230">
        <f>O683*H683</f>
        <v>0</v>
      </c>
      <c r="Q683" s="230">
        <v>0</v>
      </c>
      <c r="R683" s="230">
        <f>Q683*H683</f>
        <v>0</v>
      </c>
      <c r="S683" s="230">
        <v>0.014</v>
      </c>
      <c r="T683" s="231">
        <f>S683*H683</f>
        <v>0.91499799999999998</v>
      </c>
      <c r="AR683" s="23" t="s">
        <v>254</v>
      </c>
      <c r="AT683" s="23" t="s">
        <v>179</v>
      </c>
      <c r="AU683" s="23" t="s">
        <v>86</v>
      </c>
      <c r="AY683" s="23" t="s">
        <v>177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3" t="s">
        <v>25</v>
      </c>
      <c r="BK683" s="232">
        <f>ROUND(I683*H683,2)</f>
        <v>0</v>
      </c>
      <c r="BL683" s="23" t="s">
        <v>254</v>
      </c>
      <c r="BM683" s="23" t="s">
        <v>1473</v>
      </c>
    </row>
    <row r="684" s="11" customFormat="1">
      <c r="B684" s="233"/>
      <c r="C684" s="234"/>
      <c r="D684" s="235" t="s">
        <v>185</v>
      </c>
      <c r="E684" s="236" t="s">
        <v>24</v>
      </c>
      <c r="F684" s="237" t="s">
        <v>1474</v>
      </c>
      <c r="G684" s="234"/>
      <c r="H684" s="238">
        <v>51.192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AT684" s="244" t="s">
        <v>185</v>
      </c>
      <c r="AU684" s="244" t="s">
        <v>86</v>
      </c>
      <c r="AV684" s="11" t="s">
        <v>86</v>
      </c>
      <c r="AW684" s="11" t="s">
        <v>40</v>
      </c>
      <c r="AX684" s="11" t="s">
        <v>77</v>
      </c>
      <c r="AY684" s="244" t="s">
        <v>177</v>
      </c>
    </row>
    <row r="685" s="11" customFormat="1">
      <c r="B685" s="233"/>
      <c r="C685" s="234"/>
      <c r="D685" s="235" t="s">
        <v>185</v>
      </c>
      <c r="E685" s="236" t="s">
        <v>24</v>
      </c>
      <c r="F685" s="237" t="s">
        <v>1475</v>
      </c>
      <c r="G685" s="234"/>
      <c r="H685" s="238">
        <v>14.164999999999999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AT685" s="244" t="s">
        <v>185</v>
      </c>
      <c r="AU685" s="244" t="s">
        <v>86</v>
      </c>
      <c r="AV685" s="11" t="s">
        <v>86</v>
      </c>
      <c r="AW685" s="11" t="s">
        <v>40</v>
      </c>
      <c r="AX685" s="11" t="s">
        <v>77</v>
      </c>
      <c r="AY685" s="244" t="s">
        <v>177</v>
      </c>
    </row>
    <row r="686" s="12" customFormat="1">
      <c r="B686" s="245"/>
      <c r="C686" s="246"/>
      <c r="D686" s="235" t="s">
        <v>185</v>
      </c>
      <c r="E686" s="247" t="s">
        <v>24</v>
      </c>
      <c r="F686" s="248" t="s">
        <v>241</v>
      </c>
      <c r="G686" s="246"/>
      <c r="H686" s="249">
        <v>65.356999999999999</v>
      </c>
      <c r="I686" s="250"/>
      <c r="J686" s="246"/>
      <c r="K686" s="246"/>
      <c r="L686" s="251"/>
      <c r="M686" s="252"/>
      <c r="N686" s="253"/>
      <c r="O686" s="253"/>
      <c r="P686" s="253"/>
      <c r="Q686" s="253"/>
      <c r="R686" s="253"/>
      <c r="S686" s="253"/>
      <c r="T686" s="254"/>
      <c r="AT686" s="255" t="s">
        <v>185</v>
      </c>
      <c r="AU686" s="255" t="s">
        <v>86</v>
      </c>
      <c r="AV686" s="12" t="s">
        <v>183</v>
      </c>
      <c r="AW686" s="12" t="s">
        <v>40</v>
      </c>
      <c r="AX686" s="12" t="s">
        <v>25</v>
      </c>
      <c r="AY686" s="255" t="s">
        <v>177</v>
      </c>
    </row>
    <row r="687" s="1" customFormat="1" ht="25.5" customHeight="1">
      <c r="B687" s="45"/>
      <c r="C687" s="221" t="s">
        <v>1476</v>
      </c>
      <c r="D687" s="221" t="s">
        <v>179</v>
      </c>
      <c r="E687" s="222" t="s">
        <v>1477</v>
      </c>
      <c r="F687" s="223" t="s">
        <v>1478</v>
      </c>
      <c r="G687" s="224" t="s">
        <v>198</v>
      </c>
      <c r="H687" s="225">
        <v>97.5</v>
      </c>
      <c r="I687" s="226"/>
      <c r="J687" s="227">
        <f>ROUND(I687*H687,2)</f>
        <v>0</v>
      </c>
      <c r="K687" s="223" t="s">
        <v>182</v>
      </c>
      <c r="L687" s="71"/>
      <c r="M687" s="228" t="s">
        <v>24</v>
      </c>
      <c r="N687" s="229" t="s">
        <v>48</v>
      </c>
      <c r="O687" s="46"/>
      <c r="P687" s="230">
        <f>O687*H687</f>
        <v>0</v>
      </c>
      <c r="Q687" s="230">
        <v>0</v>
      </c>
      <c r="R687" s="230">
        <f>Q687*H687</f>
        <v>0</v>
      </c>
      <c r="S687" s="230">
        <v>0.017000000000000001</v>
      </c>
      <c r="T687" s="231">
        <f>S687*H687</f>
        <v>1.6575000000000002</v>
      </c>
      <c r="AR687" s="23" t="s">
        <v>254</v>
      </c>
      <c r="AT687" s="23" t="s">
        <v>179</v>
      </c>
      <c r="AU687" s="23" t="s">
        <v>86</v>
      </c>
      <c r="AY687" s="23" t="s">
        <v>177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3" t="s">
        <v>25</v>
      </c>
      <c r="BK687" s="232">
        <f>ROUND(I687*H687,2)</f>
        <v>0</v>
      </c>
      <c r="BL687" s="23" t="s">
        <v>254</v>
      </c>
      <c r="BM687" s="23" t="s">
        <v>1479</v>
      </c>
    </row>
    <row r="688" s="11" customFormat="1">
      <c r="B688" s="233"/>
      <c r="C688" s="234"/>
      <c r="D688" s="235" t="s">
        <v>185</v>
      </c>
      <c r="E688" s="236" t="s">
        <v>24</v>
      </c>
      <c r="F688" s="237" t="s">
        <v>1480</v>
      </c>
      <c r="G688" s="234"/>
      <c r="H688" s="238">
        <v>73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AT688" s="244" t="s">
        <v>185</v>
      </c>
      <c r="AU688" s="244" t="s">
        <v>86</v>
      </c>
      <c r="AV688" s="11" t="s">
        <v>86</v>
      </c>
      <c r="AW688" s="11" t="s">
        <v>40</v>
      </c>
      <c r="AX688" s="11" t="s">
        <v>77</v>
      </c>
      <c r="AY688" s="244" t="s">
        <v>177</v>
      </c>
    </row>
    <row r="689" s="11" customFormat="1">
      <c r="B689" s="233"/>
      <c r="C689" s="234"/>
      <c r="D689" s="235" t="s">
        <v>185</v>
      </c>
      <c r="E689" s="236" t="s">
        <v>24</v>
      </c>
      <c r="F689" s="237" t="s">
        <v>1481</v>
      </c>
      <c r="G689" s="234"/>
      <c r="H689" s="238">
        <v>24.5</v>
      </c>
      <c r="I689" s="239"/>
      <c r="J689" s="234"/>
      <c r="K689" s="234"/>
      <c r="L689" s="240"/>
      <c r="M689" s="241"/>
      <c r="N689" s="242"/>
      <c r="O689" s="242"/>
      <c r="P689" s="242"/>
      <c r="Q689" s="242"/>
      <c r="R689" s="242"/>
      <c r="S689" s="242"/>
      <c r="T689" s="243"/>
      <c r="AT689" s="244" t="s">
        <v>185</v>
      </c>
      <c r="AU689" s="244" t="s">
        <v>86</v>
      </c>
      <c r="AV689" s="11" t="s">
        <v>86</v>
      </c>
      <c r="AW689" s="11" t="s">
        <v>40</v>
      </c>
      <c r="AX689" s="11" t="s">
        <v>77</v>
      </c>
      <c r="AY689" s="244" t="s">
        <v>177</v>
      </c>
    </row>
    <row r="690" s="12" customFormat="1">
      <c r="B690" s="245"/>
      <c r="C690" s="246"/>
      <c r="D690" s="235" t="s">
        <v>185</v>
      </c>
      <c r="E690" s="247" t="s">
        <v>24</v>
      </c>
      <c r="F690" s="248" t="s">
        <v>241</v>
      </c>
      <c r="G690" s="246"/>
      <c r="H690" s="249">
        <v>97.5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AT690" s="255" t="s">
        <v>185</v>
      </c>
      <c r="AU690" s="255" t="s">
        <v>86</v>
      </c>
      <c r="AV690" s="12" t="s">
        <v>183</v>
      </c>
      <c r="AW690" s="12" t="s">
        <v>40</v>
      </c>
      <c r="AX690" s="12" t="s">
        <v>25</v>
      </c>
      <c r="AY690" s="255" t="s">
        <v>177</v>
      </c>
    </row>
    <row r="691" s="1" customFormat="1" ht="25.5" customHeight="1">
      <c r="B691" s="45"/>
      <c r="C691" s="221" t="s">
        <v>1482</v>
      </c>
      <c r="D691" s="221" t="s">
        <v>179</v>
      </c>
      <c r="E691" s="222" t="s">
        <v>1483</v>
      </c>
      <c r="F691" s="223" t="s">
        <v>1484</v>
      </c>
      <c r="G691" s="224" t="s">
        <v>112</v>
      </c>
      <c r="H691" s="225">
        <v>21.077000000000002</v>
      </c>
      <c r="I691" s="226"/>
      <c r="J691" s="227">
        <f>ROUND(I691*H691,2)</f>
        <v>0</v>
      </c>
      <c r="K691" s="223" t="s">
        <v>182</v>
      </c>
      <c r="L691" s="71"/>
      <c r="M691" s="228" t="s">
        <v>24</v>
      </c>
      <c r="N691" s="229" t="s">
        <v>48</v>
      </c>
      <c r="O691" s="46"/>
      <c r="P691" s="230">
        <f>O691*H691</f>
        <v>0</v>
      </c>
      <c r="Q691" s="230">
        <v>0</v>
      </c>
      <c r="R691" s="230">
        <f>Q691*H691</f>
        <v>0</v>
      </c>
      <c r="S691" s="230">
        <v>0.040000000000000001</v>
      </c>
      <c r="T691" s="231">
        <f>S691*H691</f>
        <v>0.84308000000000005</v>
      </c>
      <c r="AR691" s="23" t="s">
        <v>254</v>
      </c>
      <c r="AT691" s="23" t="s">
        <v>179</v>
      </c>
      <c r="AU691" s="23" t="s">
        <v>86</v>
      </c>
      <c r="AY691" s="23" t="s">
        <v>177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3" t="s">
        <v>25</v>
      </c>
      <c r="BK691" s="232">
        <f>ROUND(I691*H691,2)</f>
        <v>0</v>
      </c>
      <c r="BL691" s="23" t="s">
        <v>254</v>
      </c>
      <c r="BM691" s="23" t="s">
        <v>1485</v>
      </c>
    </row>
    <row r="692" s="11" customFormat="1">
      <c r="B692" s="233"/>
      <c r="C692" s="234"/>
      <c r="D692" s="235" t="s">
        <v>185</v>
      </c>
      <c r="E692" s="236" t="s">
        <v>24</v>
      </c>
      <c r="F692" s="237" t="s">
        <v>1486</v>
      </c>
      <c r="G692" s="234"/>
      <c r="H692" s="238">
        <v>6.9119999999999999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185</v>
      </c>
      <c r="AU692" s="244" t="s">
        <v>86</v>
      </c>
      <c r="AV692" s="11" t="s">
        <v>86</v>
      </c>
      <c r="AW692" s="11" t="s">
        <v>40</v>
      </c>
      <c r="AX692" s="11" t="s">
        <v>77</v>
      </c>
      <c r="AY692" s="244" t="s">
        <v>177</v>
      </c>
    </row>
    <row r="693" s="11" customFormat="1">
      <c r="B693" s="233"/>
      <c r="C693" s="234"/>
      <c r="D693" s="235" t="s">
        <v>185</v>
      </c>
      <c r="E693" s="236" t="s">
        <v>24</v>
      </c>
      <c r="F693" s="237" t="s">
        <v>994</v>
      </c>
      <c r="G693" s="234"/>
      <c r="H693" s="238">
        <v>14.164999999999999</v>
      </c>
      <c r="I693" s="239"/>
      <c r="J693" s="234"/>
      <c r="K693" s="234"/>
      <c r="L693" s="240"/>
      <c r="M693" s="241"/>
      <c r="N693" s="242"/>
      <c r="O693" s="242"/>
      <c r="P693" s="242"/>
      <c r="Q693" s="242"/>
      <c r="R693" s="242"/>
      <c r="S693" s="242"/>
      <c r="T693" s="243"/>
      <c r="AT693" s="244" t="s">
        <v>185</v>
      </c>
      <c r="AU693" s="244" t="s">
        <v>86</v>
      </c>
      <c r="AV693" s="11" t="s">
        <v>86</v>
      </c>
      <c r="AW693" s="11" t="s">
        <v>40</v>
      </c>
      <c r="AX693" s="11" t="s">
        <v>77</v>
      </c>
      <c r="AY693" s="244" t="s">
        <v>177</v>
      </c>
    </row>
    <row r="694" s="12" customFormat="1">
      <c r="B694" s="245"/>
      <c r="C694" s="246"/>
      <c r="D694" s="235" t="s">
        <v>185</v>
      </c>
      <c r="E694" s="247" t="s">
        <v>24</v>
      </c>
      <c r="F694" s="248" t="s">
        <v>241</v>
      </c>
      <c r="G694" s="246"/>
      <c r="H694" s="249">
        <v>21.077000000000002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AT694" s="255" t="s">
        <v>185</v>
      </c>
      <c r="AU694" s="255" t="s">
        <v>86</v>
      </c>
      <c r="AV694" s="12" t="s">
        <v>183</v>
      </c>
      <c r="AW694" s="12" t="s">
        <v>40</v>
      </c>
      <c r="AX694" s="12" t="s">
        <v>25</v>
      </c>
      <c r="AY694" s="255" t="s">
        <v>177</v>
      </c>
    </row>
    <row r="695" s="1" customFormat="1" ht="38.25" customHeight="1">
      <c r="B695" s="45"/>
      <c r="C695" s="221" t="s">
        <v>1487</v>
      </c>
      <c r="D695" s="221" t="s">
        <v>179</v>
      </c>
      <c r="E695" s="222" t="s">
        <v>1488</v>
      </c>
      <c r="F695" s="223" t="s">
        <v>1489</v>
      </c>
      <c r="G695" s="224" t="s">
        <v>257</v>
      </c>
      <c r="H695" s="225">
        <v>5.6100000000000003</v>
      </c>
      <c r="I695" s="226"/>
      <c r="J695" s="227">
        <f>ROUND(I695*H695,2)</f>
        <v>0</v>
      </c>
      <c r="K695" s="223" t="s">
        <v>182</v>
      </c>
      <c r="L695" s="71"/>
      <c r="M695" s="228" t="s">
        <v>24</v>
      </c>
      <c r="N695" s="229" t="s">
        <v>48</v>
      </c>
      <c r="O695" s="46"/>
      <c r="P695" s="230">
        <f>O695*H695</f>
        <v>0</v>
      </c>
      <c r="Q695" s="230">
        <v>0</v>
      </c>
      <c r="R695" s="230">
        <f>Q695*H695</f>
        <v>0</v>
      </c>
      <c r="S695" s="230">
        <v>0</v>
      </c>
      <c r="T695" s="231">
        <f>S695*H695</f>
        <v>0</v>
      </c>
      <c r="AR695" s="23" t="s">
        <v>254</v>
      </c>
      <c r="AT695" s="23" t="s">
        <v>179</v>
      </c>
      <c r="AU695" s="23" t="s">
        <v>86</v>
      </c>
      <c r="AY695" s="23" t="s">
        <v>177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23" t="s">
        <v>25</v>
      </c>
      <c r="BK695" s="232">
        <f>ROUND(I695*H695,2)</f>
        <v>0</v>
      </c>
      <c r="BL695" s="23" t="s">
        <v>254</v>
      </c>
      <c r="BM695" s="23" t="s">
        <v>1490</v>
      </c>
    </row>
    <row r="696" s="10" customFormat="1" ht="29.88" customHeight="1">
      <c r="B696" s="205"/>
      <c r="C696" s="206"/>
      <c r="D696" s="207" t="s">
        <v>76</v>
      </c>
      <c r="E696" s="219" t="s">
        <v>1491</v>
      </c>
      <c r="F696" s="219" t="s">
        <v>1492</v>
      </c>
      <c r="G696" s="206"/>
      <c r="H696" s="206"/>
      <c r="I696" s="209"/>
      <c r="J696" s="220">
        <f>BK696</f>
        <v>0</v>
      </c>
      <c r="K696" s="206"/>
      <c r="L696" s="211"/>
      <c r="M696" s="212"/>
      <c r="N696" s="213"/>
      <c r="O696" s="213"/>
      <c r="P696" s="214">
        <f>SUM(P697:P701)</f>
        <v>0</v>
      </c>
      <c r="Q696" s="213"/>
      <c r="R696" s="214">
        <f>SUM(R697:R701)</f>
        <v>0.80258419999999986</v>
      </c>
      <c r="S696" s="213"/>
      <c r="T696" s="215">
        <f>SUM(T697:T701)</f>
        <v>0</v>
      </c>
      <c r="AR696" s="216" t="s">
        <v>86</v>
      </c>
      <c r="AT696" s="217" t="s">
        <v>76</v>
      </c>
      <c r="AU696" s="217" t="s">
        <v>25</v>
      </c>
      <c r="AY696" s="216" t="s">
        <v>177</v>
      </c>
      <c r="BK696" s="218">
        <f>SUM(BK697:BK701)</f>
        <v>0</v>
      </c>
    </row>
    <row r="697" s="1" customFormat="1" ht="25.5" customHeight="1">
      <c r="B697" s="45"/>
      <c r="C697" s="221" t="s">
        <v>1493</v>
      </c>
      <c r="D697" s="221" t="s">
        <v>179</v>
      </c>
      <c r="E697" s="222" t="s">
        <v>1494</v>
      </c>
      <c r="F697" s="223" t="s">
        <v>1495</v>
      </c>
      <c r="G697" s="224" t="s">
        <v>112</v>
      </c>
      <c r="H697" s="225">
        <v>81.980000000000004</v>
      </c>
      <c r="I697" s="226"/>
      <c r="J697" s="227">
        <f>ROUND(I697*H697,2)</f>
        <v>0</v>
      </c>
      <c r="K697" s="223" t="s">
        <v>182</v>
      </c>
      <c r="L697" s="71"/>
      <c r="M697" s="228" t="s">
        <v>24</v>
      </c>
      <c r="N697" s="229" t="s">
        <v>48</v>
      </c>
      <c r="O697" s="46"/>
      <c r="P697" s="230">
        <f>O697*H697</f>
        <v>0</v>
      </c>
      <c r="Q697" s="230">
        <v>0.00139</v>
      </c>
      <c r="R697" s="230">
        <f>Q697*H697</f>
        <v>0.1139522</v>
      </c>
      <c r="S697" s="230">
        <v>0</v>
      </c>
      <c r="T697" s="231">
        <f>S697*H697</f>
        <v>0</v>
      </c>
      <c r="AR697" s="23" t="s">
        <v>254</v>
      </c>
      <c r="AT697" s="23" t="s">
        <v>179</v>
      </c>
      <c r="AU697" s="23" t="s">
        <v>86</v>
      </c>
      <c r="AY697" s="23" t="s">
        <v>177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23" t="s">
        <v>25</v>
      </c>
      <c r="BK697" s="232">
        <f>ROUND(I697*H697,2)</f>
        <v>0</v>
      </c>
      <c r="BL697" s="23" t="s">
        <v>254</v>
      </c>
      <c r="BM697" s="23" t="s">
        <v>1496</v>
      </c>
    </row>
    <row r="698" s="11" customFormat="1">
      <c r="B698" s="233"/>
      <c r="C698" s="234"/>
      <c r="D698" s="235" t="s">
        <v>185</v>
      </c>
      <c r="E698" s="236" t="s">
        <v>24</v>
      </c>
      <c r="F698" s="237" t="s">
        <v>1262</v>
      </c>
      <c r="G698" s="234"/>
      <c r="H698" s="238">
        <v>81.980000000000004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AT698" s="244" t="s">
        <v>185</v>
      </c>
      <c r="AU698" s="244" t="s">
        <v>86</v>
      </c>
      <c r="AV698" s="11" t="s">
        <v>86</v>
      </c>
      <c r="AW698" s="11" t="s">
        <v>40</v>
      </c>
      <c r="AX698" s="11" t="s">
        <v>25</v>
      </c>
      <c r="AY698" s="244" t="s">
        <v>177</v>
      </c>
    </row>
    <row r="699" s="1" customFormat="1" ht="25.5" customHeight="1">
      <c r="B699" s="45"/>
      <c r="C699" s="256" t="s">
        <v>1497</v>
      </c>
      <c r="D699" s="256" t="s">
        <v>266</v>
      </c>
      <c r="E699" s="257" t="s">
        <v>1498</v>
      </c>
      <c r="F699" s="258" t="s">
        <v>1499</v>
      </c>
      <c r="G699" s="259" t="s">
        <v>112</v>
      </c>
      <c r="H699" s="260">
        <v>86.078999999999994</v>
      </c>
      <c r="I699" s="261"/>
      <c r="J699" s="262">
        <f>ROUND(I699*H699,2)</f>
        <v>0</v>
      </c>
      <c r="K699" s="258" t="s">
        <v>182</v>
      </c>
      <c r="L699" s="263"/>
      <c r="M699" s="264" t="s">
        <v>24</v>
      </c>
      <c r="N699" s="265" t="s">
        <v>48</v>
      </c>
      <c r="O699" s="46"/>
      <c r="P699" s="230">
        <f>O699*H699</f>
        <v>0</v>
      </c>
      <c r="Q699" s="230">
        <v>0.0080000000000000002</v>
      </c>
      <c r="R699" s="230">
        <f>Q699*H699</f>
        <v>0.68863199999999991</v>
      </c>
      <c r="S699" s="230">
        <v>0</v>
      </c>
      <c r="T699" s="231">
        <f>S699*H699</f>
        <v>0</v>
      </c>
      <c r="AR699" s="23" t="s">
        <v>330</v>
      </c>
      <c r="AT699" s="23" t="s">
        <v>266</v>
      </c>
      <c r="AU699" s="23" t="s">
        <v>86</v>
      </c>
      <c r="AY699" s="23" t="s">
        <v>177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23" t="s">
        <v>25</v>
      </c>
      <c r="BK699" s="232">
        <f>ROUND(I699*H699,2)</f>
        <v>0</v>
      </c>
      <c r="BL699" s="23" t="s">
        <v>254</v>
      </c>
      <c r="BM699" s="23" t="s">
        <v>1500</v>
      </c>
    </row>
    <row r="700" s="11" customFormat="1">
      <c r="B700" s="233"/>
      <c r="C700" s="234"/>
      <c r="D700" s="235" t="s">
        <v>185</v>
      </c>
      <c r="E700" s="234"/>
      <c r="F700" s="237" t="s">
        <v>1501</v>
      </c>
      <c r="G700" s="234"/>
      <c r="H700" s="238">
        <v>86.078999999999994</v>
      </c>
      <c r="I700" s="239"/>
      <c r="J700" s="234"/>
      <c r="K700" s="234"/>
      <c r="L700" s="240"/>
      <c r="M700" s="241"/>
      <c r="N700" s="242"/>
      <c r="O700" s="242"/>
      <c r="P700" s="242"/>
      <c r="Q700" s="242"/>
      <c r="R700" s="242"/>
      <c r="S700" s="242"/>
      <c r="T700" s="243"/>
      <c r="AT700" s="244" t="s">
        <v>185</v>
      </c>
      <c r="AU700" s="244" t="s">
        <v>86</v>
      </c>
      <c r="AV700" s="11" t="s">
        <v>86</v>
      </c>
      <c r="AW700" s="11" t="s">
        <v>6</v>
      </c>
      <c r="AX700" s="11" t="s">
        <v>25</v>
      </c>
      <c r="AY700" s="244" t="s">
        <v>177</v>
      </c>
    </row>
    <row r="701" s="1" customFormat="1" ht="51" customHeight="1">
      <c r="B701" s="45"/>
      <c r="C701" s="221" t="s">
        <v>1502</v>
      </c>
      <c r="D701" s="221" t="s">
        <v>179</v>
      </c>
      <c r="E701" s="222" t="s">
        <v>1503</v>
      </c>
      <c r="F701" s="223" t="s">
        <v>1504</v>
      </c>
      <c r="G701" s="224" t="s">
        <v>257</v>
      </c>
      <c r="H701" s="225">
        <v>0.80300000000000005</v>
      </c>
      <c r="I701" s="226"/>
      <c r="J701" s="227">
        <f>ROUND(I701*H701,2)</f>
        <v>0</v>
      </c>
      <c r="K701" s="223" t="s">
        <v>182</v>
      </c>
      <c r="L701" s="71"/>
      <c r="M701" s="228" t="s">
        <v>24</v>
      </c>
      <c r="N701" s="229" t="s">
        <v>48</v>
      </c>
      <c r="O701" s="46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AR701" s="23" t="s">
        <v>254</v>
      </c>
      <c r="AT701" s="23" t="s">
        <v>179</v>
      </c>
      <c r="AU701" s="23" t="s">
        <v>86</v>
      </c>
      <c r="AY701" s="23" t="s">
        <v>177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3" t="s">
        <v>25</v>
      </c>
      <c r="BK701" s="232">
        <f>ROUND(I701*H701,2)</f>
        <v>0</v>
      </c>
      <c r="BL701" s="23" t="s">
        <v>254</v>
      </c>
      <c r="BM701" s="23" t="s">
        <v>1505</v>
      </c>
    </row>
    <row r="702" s="10" customFormat="1" ht="29.88" customHeight="1">
      <c r="B702" s="205"/>
      <c r="C702" s="206"/>
      <c r="D702" s="207" t="s">
        <v>76</v>
      </c>
      <c r="E702" s="219" t="s">
        <v>1506</v>
      </c>
      <c r="F702" s="219" t="s">
        <v>1507</v>
      </c>
      <c r="G702" s="206"/>
      <c r="H702" s="206"/>
      <c r="I702" s="209"/>
      <c r="J702" s="220">
        <f>BK702</f>
        <v>0</v>
      </c>
      <c r="K702" s="206"/>
      <c r="L702" s="211"/>
      <c r="M702" s="212"/>
      <c r="N702" s="213"/>
      <c r="O702" s="213"/>
      <c r="P702" s="214">
        <f>SUM(P703:P762)</f>
        <v>0</v>
      </c>
      <c r="Q702" s="213"/>
      <c r="R702" s="214">
        <f>SUM(R703:R762)</f>
        <v>0.60683200000000004</v>
      </c>
      <c r="S702" s="213"/>
      <c r="T702" s="215">
        <f>SUM(T703:T762)</f>
        <v>2.044216</v>
      </c>
      <c r="AR702" s="216" t="s">
        <v>86</v>
      </c>
      <c r="AT702" s="217" t="s">
        <v>76</v>
      </c>
      <c r="AU702" s="217" t="s">
        <v>25</v>
      </c>
      <c r="AY702" s="216" t="s">
        <v>177</v>
      </c>
      <c r="BK702" s="218">
        <f>SUM(BK703:BK762)</f>
        <v>0</v>
      </c>
    </row>
    <row r="703" s="1" customFormat="1" ht="16.5" customHeight="1">
      <c r="B703" s="45"/>
      <c r="C703" s="221" t="s">
        <v>1508</v>
      </c>
      <c r="D703" s="221" t="s">
        <v>179</v>
      </c>
      <c r="E703" s="222" t="s">
        <v>1509</v>
      </c>
      <c r="F703" s="223" t="s">
        <v>1510</v>
      </c>
      <c r="G703" s="224" t="s">
        <v>198</v>
      </c>
      <c r="H703" s="225">
        <v>136</v>
      </c>
      <c r="I703" s="226"/>
      <c r="J703" s="227">
        <f>ROUND(I703*H703,2)</f>
        <v>0</v>
      </c>
      <c r="K703" s="223" t="s">
        <v>1225</v>
      </c>
      <c r="L703" s="71"/>
      <c r="M703" s="228" t="s">
        <v>24</v>
      </c>
      <c r="N703" s="229" t="s">
        <v>48</v>
      </c>
      <c r="O703" s="46"/>
      <c r="P703" s="230">
        <f>O703*H703</f>
        <v>0</v>
      </c>
      <c r="Q703" s="230">
        <v>4.0000000000000003E-05</v>
      </c>
      <c r="R703" s="230">
        <f>Q703*H703</f>
        <v>0.0054400000000000004</v>
      </c>
      <c r="S703" s="230">
        <v>0</v>
      </c>
      <c r="T703" s="231">
        <f>S703*H703</f>
        <v>0</v>
      </c>
      <c r="AR703" s="23" t="s">
        <v>254</v>
      </c>
      <c r="AT703" s="23" t="s">
        <v>179</v>
      </c>
      <c r="AU703" s="23" t="s">
        <v>86</v>
      </c>
      <c r="AY703" s="23" t="s">
        <v>177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3" t="s">
        <v>25</v>
      </c>
      <c r="BK703" s="232">
        <f>ROUND(I703*H703,2)</f>
        <v>0</v>
      </c>
      <c r="BL703" s="23" t="s">
        <v>254</v>
      </c>
      <c r="BM703" s="23" t="s">
        <v>1511</v>
      </c>
    </row>
    <row r="704" s="11" customFormat="1">
      <c r="B704" s="233"/>
      <c r="C704" s="234"/>
      <c r="D704" s="235" t="s">
        <v>185</v>
      </c>
      <c r="E704" s="236" t="s">
        <v>24</v>
      </c>
      <c r="F704" s="237" t="s">
        <v>1512</v>
      </c>
      <c r="G704" s="234"/>
      <c r="H704" s="238">
        <v>136</v>
      </c>
      <c r="I704" s="239"/>
      <c r="J704" s="234"/>
      <c r="K704" s="234"/>
      <c r="L704" s="240"/>
      <c r="M704" s="241"/>
      <c r="N704" s="242"/>
      <c r="O704" s="242"/>
      <c r="P704" s="242"/>
      <c r="Q704" s="242"/>
      <c r="R704" s="242"/>
      <c r="S704" s="242"/>
      <c r="T704" s="243"/>
      <c r="AT704" s="244" t="s">
        <v>185</v>
      </c>
      <c r="AU704" s="244" t="s">
        <v>86</v>
      </c>
      <c r="AV704" s="11" t="s">
        <v>86</v>
      </c>
      <c r="AW704" s="11" t="s">
        <v>40</v>
      </c>
      <c r="AX704" s="11" t="s">
        <v>25</v>
      </c>
      <c r="AY704" s="244" t="s">
        <v>177</v>
      </c>
    </row>
    <row r="705" s="1" customFormat="1" ht="25.5" customHeight="1">
      <c r="B705" s="45"/>
      <c r="C705" s="256" t="s">
        <v>1513</v>
      </c>
      <c r="D705" s="256" t="s">
        <v>266</v>
      </c>
      <c r="E705" s="257" t="s">
        <v>1514</v>
      </c>
      <c r="F705" s="258" t="s">
        <v>1515</v>
      </c>
      <c r="G705" s="259" t="s">
        <v>198</v>
      </c>
      <c r="H705" s="260">
        <v>44</v>
      </c>
      <c r="I705" s="261"/>
      <c r="J705" s="262">
        <f>ROUND(I705*H705,2)</f>
        <v>0</v>
      </c>
      <c r="K705" s="258" t="s">
        <v>1225</v>
      </c>
      <c r="L705" s="263"/>
      <c r="M705" s="264" t="s">
        <v>24</v>
      </c>
      <c r="N705" s="265" t="s">
        <v>48</v>
      </c>
      <c r="O705" s="46"/>
      <c r="P705" s="230">
        <f>O705*H705</f>
        <v>0</v>
      </c>
      <c r="Q705" s="230">
        <v>0.0011100000000000001</v>
      </c>
      <c r="R705" s="230">
        <f>Q705*H705</f>
        <v>0.048840000000000001</v>
      </c>
      <c r="S705" s="230">
        <v>0</v>
      </c>
      <c r="T705" s="231">
        <f>S705*H705</f>
        <v>0</v>
      </c>
      <c r="AR705" s="23" t="s">
        <v>330</v>
      </c>
      <c r="AT705" s="23" t="s">
        <v>266</v>
      </c>
      <c r="AU705" s="23" t="s">
        <v>86</v>
      </c>
      <c r="AY705" s="23" t="s">
        <v>177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23" t="s">
        <v>25</v>
      </c>
      <c r="BK705" s="232">
        <f>ROUND(I705*H705,2)</f>
        <v>0</v>
      </c>
      <c r="BL705" s="23" t="s">
        <v>254</v>
      </c>
      <c r="BM705" s="23" t="s">
        <v>1516</v>
      </c>
    </row>
    <row r="706" s="11" customFormat="1">
      <c r="B706" s="233"/>
      <c r="C706" s="234"/>
      <c r="D706" s="235" t="s">
        <v>185</v>
      </c>
      <c r="E706" s="236" t="s">
        <v>24</v>
      </c>
      <c r="F706" s="237" t="s">
        <v>1517</v>
      </c>
      <c r="G706" s="234"/>
      <c r="H706" s="238">
        <v>44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AT706" s="244" t="s">
        <v>185</v>
      </c>
      <c r="AU706" s="244" t="s">
        <v>86</v>
      </c>
      <c r="AV706" s="11" t="s">
        <v>86</v>
      </c>
      <c r="AW706" s="11" t="s">
        <v>40</v>
      </c>
      <c r="AX706" s="11" t="s">
        <v>25</v>
      </c>
      <c r="AY706" s="244" t="s">
        <v>177</v>
      </c>
    </row>
    <row r="707" s="1" customFormat="1" ht="25.5" customHeight="1">
      <c r="B707" s="45"/>
      <c r="C707" s="256" t="s">
        <v>1518</v>
      </c>
      <c r="D707" s="256" t="s">
        <v>266</v>
      </c>
      <c r="E707" s="257" t="s">
        <v>1519</v>
      </c>
      <c r="F707" s="258" t="s">
        <v>1520</v>
      </c>
      <c r="G707" s="259" t="s">
        <v>198</v>
      </c>
      <c r="H707" s="260">
        <v>24</v>
      </c>
      <c r="I707" s="261"/>
      <c r="J707" s="262">
        <f>ROUND(I707*H707,2)</f>
        <v>0</v>
      </c>
      <c r="K707" s="258" t="s">
        <v>1225</v>
      </c>
      <c r="L707" s="263"/>
      <c r="M707" s="264" t="s">
        <v>24</v>
      </c>
      <c r="N707" s="265" t="s">
        <v>48</v>
      </c>
      <c r="O707" s="46"/>
      <c r="P707" s="230">
        <f>O707*H707</f>
        <v>0</v>
      </c>
      <c r="Q707" s="230">
        <v>0.00055999999999999995</v>
      </c>
      <c r="R707" s="230">
        <f>Q707*H707</f>
        <v>0.013439999999999999</v>
      </c>
      <c r="S707" s="230">
        <v>0</v>
      </c>
      <c r="T707" s="231">
        <f>S707*H707</f>
        <v>0</v>
      </c>
      <c r="AR707" s="23" t="s">
        <v>330</v>
      </c>
      <c r="AT707" s="23" t="s">
        <v>266</v>
      </c>
      <c r="AU707" s="23" t="s">
        <v>86</v>
      </c>
      <c r="AY707" s="23" t="s">
        <v>177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23" t="s">
        <v>25</v>
      </c>
      <c r="BK707" s="232">
        <f>ROUND(I707*H707,2)</f>
        <v>0</v>
      </c>
      <c r="BL707" s="23" t="s">
        <v>254</v>
      </c>
      <c r="BM707" s="23" t="s">
        <v>1521</v>
      </c>
    </row>
    <row r="708" s="11" customFormat="1">
      <c r="B708" s="233"/>
      <c r="C708" s="234"/>
      <c r="D708" s="235" t="s">
        <v>185</v>
      </c>
      <c r="E708" s="236" t="s">
        <v>24</v>
      </c>
      <c r="F708" s="237" t="s">
        <v>1522</v>
      </c>
      <c r="G708" s="234"/>
      <c r="H708" s="238">
        <v>24</v>
      </c>
      <c r="I708" s="239"/>
      <c r="J708" s="234"/>
      <c r="K708" s="234"/>
      <c r="L708" s="240"/>
      <c r="M708" s="241"/>
      <c r="N708" s="242"/>
      <c r="O708" s="242"/>
      <c r="P708" s="242"/>
      <c r="Q708" s="242"/>
      <c r="R708" s="242"/>
      <c r="S708" s="242"/>
      <c r="T708" s="243"/>
      <c r="AT708" s="244" t="s">
        <v>185</v>
      </c>
      <c r="AU708" s="244" t="s">
        <v>86</v>
      </c>
      <c r="AV708" s="11" t="s">
        <v>86</v>
      </c>
      <c r="AW708" s="11" t="s">
        <v>40</v>
      </c>
      <c r="AX708" s="11" t="s">
        <v>25</v>
      </c>
      <c r="AY708" s="244" t="s">
        <v>177</v>
      </c>
    </row>
    <row r="709" s="1" customFormat="1" ht="25.5" customHeight="1">
      <c r="B709" s="45"/>
      <c r="C709" s="256" t="s">
        <v>1523</v>
      </c>
      <c r="D709" s="256" t="s">
        <v>266</v>
      </c>
      <c r="E709" s="257" t="s">
        <v>1524</v>
      </c>
      <c r="F709" s="258" t="s">
        <v>1525</v>
      </c>
      <c r="G709" s="259" t="s">
        <v>198</v>
      </c>
      <c r="H709" s="260">
        <v>68</v>
      </c>
      <c r="I709" s="261"/>
      <c r="J709" s="262">
        <f>ROUND(I709*H709,2)</f>
        <v>0</v>
      </c>
      <c r="K709" s="258" t="s">
        <v>1225</v>
      </c>
      <c r="L709" s="263"/>
      <c r="M709" s="264" t="s">
        <v>24</v>
      </c>
      <c r="N709" s="265" t="s">
        <v>48</v>
      </c>
      <c r="O709" s="46"/>
      <c r="P709" s="230">
        <f>O709*H709</f>
        <v>0</v>
      </c>
      <c r="Q709" s="230">
        <v>0.0011100000000000001</v>
      </c>
      <c r="R709" s="230">
        <f>Q709*H709</f>
        <v>0.075480000000000005</v>
      </c>
      <c r="S709" s="230">
        <v>0</v>
      </c>
      <c r="T709" s="231">
        <f>S709*H709</f>
        <v>0</v>
      </c>
      <c r="AR709" s="23" t="s">
        <v>330</v>
      </c>
      <c r="AT709" s="23" t="s">
        <v>266</v>
      </c>
      <c r="AU709" s="23" t="s">
        <v>86</v>
      </c>
      <c r="AY709" s="23" t="s">
        <v>177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23" t="s">
        <v>25</v>
      </c>
      <c r="BK709" s="232">
        <f>ROUND(I709*H709,2)</f>
        <v>0</v>
      </c>
      <c r="BL709" s="23" t="s">
        <v>254</v>
      </c>
      <c r="BM709" s="23" t="s">
        <v>1526</v>
      </c>
    </row>
    <row r="710" s="11" customFormat="1">
      <c r="B710" s="233"/>
      <c r="C710" s="234"/>
      <c r="D710" s="235" t="s">
        <v>185</v>
      </c>
      <c r="E710" s="236" t="s">
        <v>24</v>
      </c>
      <c r="F710" s="237" t="s">
        <v>1527</v>
      </c>
      <c r="G710" s="234"/>
      <c r="H710" s="238">
        <v>68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AT710" s="244" t="s">
        <v>185</v>
      </c>
      <c r="AU710" s="244" t="s">
        <v>86</v>
      </c>
      <c r="AV710" s="11" t="s">
        <v>86</v>
      </c>
      <c r="AW710" s="11" t="s">
        <v>40</v>
      </c>
      <c r="AX710" s="11" t="s">
        <v>25</v>
      </c>
      <c r="AY710" s="244" t="s">
        <v>177</v>
      </c>
    </row>
    <row r="711" s="1" customFormat="1" ht="16.5" customHeight="1">
      <c r="B711" s="45"/>
      <c r="C711" s="221" t="s">
        <v>1528</v>
      </c>
      <c r="D711" s="221" t="s">
        <v>179</v>
      </c>
      <c r="E711" s="222" t="s">
        <v>1529</v>
      </c>
      <c r="F711" s="223" t="s">
        <v>1530</v>
      </c>
      <c r="G711" s="224" t="s">
        <v>198</v>
      </c>
      <c r="H711" s="225">
        <v>48</v>
      </c>
      <c r="I711" s="226"/>
      <c r="J711" s="227">
        <f>ROUND(I711*H711,2)</f>
        <v>0</v>
      </c>
      <c r="K711" s="223" t="s">
        <v>1225</v>
      </c>
      <c r="L711" s="71"/>
      <c r="M711" s="228" t="s">
        <v>24</v>
      </c>
      <c r="N711" s="229" t="s">
        <v>48</v>
      </c>
      <c r="O711" s="46"/>
      <c r="P711" s="230">
        <f>O711*H711</f>
        <v>0</v>
      </c>
      <c r="Q711" s="230">
        <v>4.0000000000000003E-05</v>
      </c>
      <c r="R711" s="230">
        <f>Q711*H711</f>
        <v>0.0019200000000000003</v>
      </c>
      <c r="S711" s="230">
        <v>0</v>
      </c>
      <c r="T711" s="231">
        <f>S711*H711</f>
        <v>0</v>
      </c>
      <c r="AR711" s="23" t="s">
        <v>254</v>
      </c>
      <c r="AT711" s="23" t="s">
        <v>179</v>
      </c>
      <c r="AU711" s="23" t="s">
        <v>86</v>
      </c>
      <c r="AY711" s="23" t="s">
        <v>177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23" t="s">
        <v>25</v>
      </c>
      <c r="BK711" s="232">
        <f>ROUND(I711*H711,2)</f>
        <v>0</v>
      </c>
      <c r="BL711" s="23" t="s">
        <v>254</v>
      </c>
      <c r="BM711" s="23" t="s">
        <v>1531</v>
      </c>
    </row>
    <row r="712" s="11" customFormat="1">
      <c r="B712" s="233"/>
      <c r="C712" s="234"/>
      <c r="D712" s="235" t="s">
        <v>185</v>
      </c>
      <c r="E712" s="236" t="s">
        <v>24</v>
      </c>
      <c r="F712" s="237" t="s">
        <v>1532</v>
      </c>
      <c r="G712" s="234"/>
      <c r="H712" s="238">
        <v>48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AT712" s="244" t="s">
        <v>185</v>
      </c>
      <c r="AU712" s="244" t="s">
        <v>86</v>
      </c>
      <c r="AV712" s="11" t="s">
        <v>86</v>
      </c>
      <c r="AW712" s="11" t="s">
        <v>40</v>
      </c>
      <c r="AX712" s="11" t="s">
        <v>25</v>
      </c>
      <c r="AY712" s="244" t="s">
        <v>177</v>
      </c>
    </row>
    <row r="713" s="1" customFormat="1" ht="25.5" customHeight="1">
      <c r="B713" s="45"/>
      <c r="C713" s="256" t="s">
        <v>1533</v>
      </c>
      <c r="D713" s="256" t="s">
        <v>266</v>
      </c>
      <c r="E713" s="257" t="s">
        <v>1534</v>
      </c>
      <c r="F713" s="258" t="s">
        <v>1535</v>
      </c>
      <c r="G713" s="259" t="s">
        <v>198</v>
      </c>
      <c r="H713" s="260">
        <v>48</v>
      </c>
      <c r="I713" s="261"/>
      <c r="J713" s="262">
        <f>ROUND(I713*H713,2)</f>
        <v>0</v>
      </c>
      <c r="K713" s="258" t="s">
        <v>1225</v>
      </c>
      <c r="L713" s="263"/>
      <c r="M713" s="264" t="s">
        <v>24</v>
      </c>
      <c r="N713" s="265" t="s">
        <v>48</v>
      </c>
      <c r="O713" s="46"/>
      <c r="P713" s="230">
        <f>O713*H713</f>
        <v>0</v>
      </c>
      <c r="Q713" s="230">
        <v>0.0027799999999999999</v>
      </c>
      <c r="R713" s="230">
        <f>Q713*H713</f>
        <v>0.13344</v>
      </c>
      <c r="S713" s="230">
        <v>0</v>
      </c>
      <c r="T713" s="231">
        <f>S713*H713</f>
        <v>0</v>
      </c>
      <c r="AR713" s="23" t="s">
        <v>330</v>
      </c>
      <c r="AT713" s="23" t="s">
        <v>266</v>
      </c>
      <c r="AU713" s="23" t="s">
        <v>86</v>
      </c>
      <c r="AY713" s="23" t="s">
        <v>177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3" t="s">
        <v>25</v>
      </c>
      <c r="BK713" s="232">
        <f>ROUND(I713*H713,2)</f>
        <v>0</v>
      </c>
      <c r="BL713" s="23" t="s">
        <v>254</v>
      </c>
      <c r="BM713" s="23" t="s">
        <v>1536</v>
      </c>
    </row>
    <row r="714" s="1" customFormat="1" ht="16.5" customHeight="1">
      <c r="B714" s="45"/>
      <c r="C714" s="221" t="s">
        <v>1537</v>
      </c>
      <c r="D714" s="221" t="s">
        <v>179</v>
      </c>
      <c r="E714" s="222" t="s">
        <v>1538</v>
      </c>
      <c r="F714" s="223" t="s">
        <v>1539</v>
      </c>
      <c r="G714" s="224" t="s">
        <v>198</v>
      </c>
      <c r="H714" s="225">
        <v>74</v>
      </c>
      <c r="I714" s="226"/>
      <c r="J714" s="227">
        <f>ROUND(I714*H714,2)</f>
        <v>0</v>
      </c>
      <c r="K714" s="223" t="s">
        <v>182</v>
      </c>
      <c r="L714" s="71"/>
      <c r="M714" s="228" t="s">
        <v>24</v>
      </c>
      <c r="N714" s="229" t="s">
        <v>48</v>
      </c>
      <c r="O714" s="46"/>
      <c r="P714" s="230">
        <f>O714*H714</f>
        <v>0</v>
      </c>
      <c r="Q714" s="230">
        <v>0</v>
      </c>
      <c r="R714" s="230">
        <f>Q714*H714</f>
        <v>0</v>
      </c>
      <c r="S714" s="230">
        <v>0.0017600000000000001</v>
      </c>
      <c r="T714" s="231">
        <f>S714*H714</f>
        <v>0.13024</v>
      </c>
      <c r="AR714" s="23" t="s">
        <v>254</v>
      </c>
      <c r="AT714" s="23" t="s">
        <v>179</v>
      </c>
      <c r="AU714" s="23" t="s">
        <v>86</v>
      </c>
      <c r="AY714" s="23" t="s">
        <v>177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23" t="s">
        <v>25</v>
      </c>
      <c r="BK714" s="232">
        <f>ROUND(I714*H714,2)</f>
        <v>0</v>
      </c>
      <c r="BL714" s="23" t="s">
        <v>254</v>
      </c>
      <c r="BM714" s="23" t="s">
        <v>1540</v>
      </c>
    </row>
    <row r="715" s="11" customFormat="1">
      <c r="B715" s="233"/>
      <c r="C715" s="234"/>
      <c r="D715" s="235" t="s">
        <v>185</v>
      </c>
      <c r="E715" s="236" t="s">
        <v>24</v>
      </c>
      <c r="F715" s="237" t="s">
        <v>1541</v>
      </c>
      <c r="G715" s="234"/>
      <c r="H715" s="238">
        <v>74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AT715" s="244" t="s">
        <v>185</v>
      </c>
      <c r="AU715" s="244" t="s">
        <v>86</v>
      </c>
      <c r="AV715" s="11" t="s">
        <v>86</v>
      </c>
      <c r="AW715" s="11" t="s">
        <v>40</v>
      </c>
      <c r="AX715" s="11" t="s">
        <v>25</v>
      </c>
      <c r="AY715" s="244" t="s">
        <v>177</v>
      </c>
    </row>
    <row r="716" s="1" customFormat="1" ht="16.5" customHeight="1">
      <c r="B716" s="45"/>
      <c r="C716" s="221" t="s">
        <v>1542</v>
      </c>
      <c r="D716" s="221" t="s">
        <v>179</v>
      </c>
      <c r="E716" s="222" t="s">
        <v>1543</v>
      </c>
      <c r="F716" s="223" t="s">
        <v>1544</v>
      </c>
      <c r="G716" s="224" t="s">
        <v>112</v>
      </c>
      <c r="H716" s="225">
        <v>19.600000000000001</v>
      </c>
      <c r="I716" s="226"/>
      <c r="J716" s="227">
        <f>ROUND(I716*H716,2)</f>
        <v>0</v>
      </c>
      <c r="K716" s="223" t="s">
        <v>182</v>
      </c>
      <c r="L716" s="71"/>
      <c r="M716" s="228" t="s">
        <v>24</v>
      </c>
      <c r="N716" s="229" t="s">
        <v>48</v>
      </c>
      <c r="O716" s="46"/>
      <c r="P716" s="230">
        <f>O716*H716</f>
        <v>0</v>
      </c>
      <c r="Q716" s="230">
        <v>0</v>
      </c>
      <c r="R716" s="230">
        <f>Q716*H716</f>
        <v>0</v>
      </c>
      <c r="S716" s="230">
        <v>0.00594</v>
      </c>
      <c r="T716" s="231">
        <f>S716*H716</f>
        <v>0.11642400000000001</v>
      </c>
      <c r="AR716" s="23" t="s">
        <v>254</v>
      </c>
      <c r="AT716" s="23" t="s">
        <v>179</v>
      </c>
      <c r="AU716" s="23" t="s">
        <v>86</v>
      </c>
      <c r="AY716" s="23" t="s">
        <v>177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23" t="s">
        <v>25</v>
      </c>
      <c r="BK716" s="232">
        <f>ROUND(I716*H716,2)</f>
        <v>0</v>
      </c>
      <c r="BL716" s="23" t="s">
        <v>254</v>
      </c>
      <c r="BM716" s="23" t="s">
        <v>1545</v>
      </c>
    </row>
    <row r="717" s="11" customFormat="1">
      <c r="B717" s="233"/>
      <c r="C717" s="234"/>
      <c r="D717" s="235" t="s">
        <v>185</v>
      </c>
      <c r="E717" s="236" t="s">
        <v>24</v>
      </c>
      <c r="F717" s="237" t="s">
        <v>1546</v>
      </c>
      <c r="G717" s="234"/>
      <c r="H717" s="238">
        <v>19.600000000000001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AT717" s="244" t="s">
        <v>185</v>
      </c>
      <c r="AU717" s="244" t="s">
        <v>86</v>
      </c>
      <c r="AV717" s="11" t="s">
        <v>86</v>
      </c>
      <c r="AW717" s="11" t="s">
        <v>40</v>
      </c>
      <c r="AX717" s="11" t="s">
        <v>25</v>
      </c>
      <c r="AY717" s="244" t="s">
        <v>177</v>
      </c>
    </row>
    <row r="718" s="1" customFormat="1" ht="16.5" customHeight="1">
      <c r="B718" s="45"/>
      <c r="C718" s="221" t="s">
        <v>1547</v>
      </c>
      <c r="D718" s="221" t="s">
        <v>179</v>
      </c>
      <c r="E718" s="222" t="s">
        <v>1548</v>
      </c>
      <c r="F718" s="223" t="s">
        <v>1549</v>
      </c>
      <c r="G718" s="224" t="s">
        <v>112</v>
      </c>
      <c r="H718" s="225">
        <v>159.19999999999999</v>
      </c>
      <c r="I718" s="226"/>
      <c r="J718" s="227">
        <f>ROUND(I718*H718,2)</f>
        <v>0</v>
      </c>
      <c r="K718" s="223" t="s">
        <v>182</v>
      </c>
      <c r="L718" s="71"/>
      <c r="M718" s="228" t="s">
        <v>24</v>
      </c>
      <c r="N718" s="229" t="s">
        <v>48</v>
      </c>
      <c r="O718" s="46"/>
      <c r="P718" s="230">
        <f>O718*H718</f>
        <v>0</v>
      </c>
      <c r="Q718" s="230">
        <v>0</v>
      </c>
      <c r="R718" s="230">
        <f>Q718*H718</f>
        <v>0</v>
      </c>
      <c r="S718" s="230">
        <v>0.0057099999999999998</v>
      </c>
      <c r="T718" s="231">
        <f>S718*H718</f>
        <v>0.90903199999999995</v>
      </c>
      <c r="AR718" s="23" t="s">
        <v>254</v>
      </c>
      <c r="AT718" s="23" t="s">
        <v>179</v>
      </c>
      <c r="AU718" s="23" t="s">
        <v>86</v>
      </c>
      <c r="AY718" s="23" t="s">
        <v>177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23" t="s">
        <v>25</v>
      </c>
      <c r="BK718" s="232">
        <f>ROUND(I718*H718,2)</f>
        <v>0</v>
      </c>
      <c r="BL718" s="23" t="s">
        <v>254</v>
      </c>
      <c r="BM718" s="23" t="s">
        <v>1550</v>
      </c>
    </row>
    <row r="719" s="11" customFormat="1">
      <c r="B719" s="233"/>
      <c r="C719" s="234"/>
      <c r="D719" s="235" t="s">
        <v>185</v>
      </c>
      <c r="E719" s="236" t="s">
        <v>24</v>
      </c>
      <c r="F719" s="237" t="s">
        <v>1413</v>
      </c>
      <c r="G719" s="234"/>
      <c r="H719" s="238">
        <v>159.19999999999999</v>
      </c>
      <c r="I719" s="239"/>
      <c r="J719" s="234"/>
      <c r="K719" s="234"/>
      <c r="L719" s="240"/>
      <c r="M719" s="241"/>
      <c r="N719" s="242"/>
      <c r="O719" s="242"/>
      <c r="P719" s="242"/>
      <c r="Q719" s="242"/>
      <c r="R719" s="242"/>
      <c r="S719" s="242"/>
      <c r="T719" s="243"/>
      <c r="AT719" s="244" t="s">
        <v>185</v>
      </c>
      <c r="AU719" s="244" t="s">
        <v>86</v>
      </c>
      <c r="AV719" s="11" t="s">
        <v>86</v>
      </c>
      <c r="AW719" s="11" t="s">
        <v>40</v>
      </c>
      <c r="AX719" s="11" t="s">
        <v>25</v>
      </c>
      <c r="AY719" s="244" t="s">
        <v>177</v>
      </c>
    </row>
    <row r="720" s="1" customFormat="1" ht="25.5" customHeight="1">
      <c r="B720" s="45"/>
      <c r="C720" s="221" t="s">
        <v>1551</v>
      </c>
      <c r="D720" s="221" t="s">
        <v>179</v>
      </c>
      <c r="E720" s="222" t="s">
        <v>1552</v>
      </c>
      <c r="F720" s="223" t="s">
        <v>1553</v>
      </c>
      <c r="G720" s="224" t="s">
        <v>112</v>
      </c>
      <c r="H720" s="225">
        <v>67.200000000000003</v>
      </c>
      <c r="I720" s="226"/>
      <c r="J720" s="227">
        <f>ROUND(I720*H720,2)</f>
        <v>0</v>
      </c>
      <c r="K720" s="223" t="s">
        <v>182</v>
      </c>
      <c r="L720" s="71"/>
      <c r="M720" s="228" t="s">
        <v>24</v>
      </c>
      <c r="N720" s="229" t="s">
        <v>48</v>
      </c>
      <c r="O720" s="46"/>
      <c r="P720" s="230">
        <f>O720*H720</f>
        <v>0</v>
      </c>
      <c r="Q720" s="230">
        <v>0</v>
      </c>
      <c r="R720" s="230">
        <f>Q720*H720</f>
        <v>0</v>
      </c>
      <c r="S720" s="230">
        <v>0.0057099999999999998</v>
      </c>
      <c r="T720" s="231">
        <f>S720*H720</f>
        <v>0.383712</v>
      </c>
      <c r="AR720" s="23" t="s">
        <v>254</v>
      </c>
      <c r="AT720" s="23" t="s">
        <v>179</v>
      </c>
      <c r="AU720" s="23" t="s">
        <v>86</v>
      </c>
      <c r="AY720" s="23" t="s">
        <v>177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23" t="s">
        <v>25</v>
      </c>
      <c r="BK720" s="232">
        <f>ROUND(I720*H720,2)</f>
        <v>0</v>
      </c>
      <c r="BL720" s="23" t="s">
        <v>254</v>
      </c>
      <c r="BM720" s="23" t="s">
        <v>1554</v>
      </c>
    </row>
    <row r="721" s="11" customFormat="1">
      <c r="B721" s="233"/>
      <c r="C721" s="234"/>
      <c r="D721" s="235" t="s">
        <v>185</v>
      </c>
      <c r="E721" s="236" t="s">
        <v>24</v>
      </c>
      <c r="F721" s="237" t="s">
        <v>1389</v>
      </c>
      <c r="G721" s="234"/>
      <c r="H721" s="238">
        <v>67.200000000000003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AT721" s="244" t="s">
        <v>185</v>
      </c>
      <c r="AU721" s="244" t="s">
        <v>86</v>
      </c>
      <c r="AV721" s="11" t="s">
        <v>86</v>
      </c>
      <c r="AW721" s="11" t="s">
        <v>40</v>
      </c>
      <c r="AX721" s="11" t="s">
        <v>25</v>
      </c>
      <c r="AY721" s="244" t="s">
        <v>177</v>
      </c>
    </row>
    <row r="722" s="1" customFormat="1" ht="25.5" customHeight="1">
      <c r="B722" s="45"/>
      <c r="C722" s="221" t="s">
        <v>1555</v>
      </c>
      <c r="D722" s="221" t="s">
        <v>179</v>
      </c>
      <c r="E722" s="222" t="s">
        <v>1556</v>
      </c>
      <c r="F722" s="223" t="s">
        <v>1557</v>
      </c>
      <c r="G722" s="224" t="s">
        <v>198</v>
      </c>
      <c r="H722" s="225">
        <v>10.1</v>
      </c>
      <c r="I722" s="226"/>
      <c r="J722" s="227">
        <f>ROUND(I722*H722,2)</f>
        <v>0</v>
      </c>
      <c r="K722" s="223" t="s">
        <v>182</v>
      </c>
      <c r="L722" s="71"/>
      <c r="M722" s="228" t="s">
        <v>24</v>
      </c>
      <c r="N722" s="229" t="s">
        <v>48</v>
      </c>
      <c r="O722" s="46"/>
      <c r="P722" s="230">
        <f>O722*H722</f>
        <v>0</v>
      </c>
      <c r="Q722" s="230">
        <v>0</v>
      </c>
      <c r="R722" s="230">
        <f>Q722*H722</f>
        <v>0</v>
      </c>
      <c r="S722" s="230">
        <v>0.0033800000000000002</v>
      </c>
      <c r="T722" s="231">
        <f>S722*H722</f>
        <v>0.034138000000000002</v>
      </c>
      <c r="AR722" s="23" t="s">
        <v>254</v>
      </c>
      <c r="AT722" s="23" t="s">
        <v>179</v>
      </c>
      <c r="AU722" s="23" t="s">
        <v>86</v>
      </c>
      <c r="AY722" s="23" t="s">
        <v>177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23" t="s">
        <v>25</v>
      </c>
      <c r="BK722" s="232">
        <f>ROUND(I722*H722,2)</f>
        <v>0</v>
      </c>
      <c r="BL722" s="23" t="s">
        <v>254</v>
      </c>
      <c r="BM722" s="23" t="s">
        <v>1558</v>
      </c>
    </row>
    <row r="723" s="11" customFormat="1">
      <c r="B723" s="233"/>
      <c r="C723" s="234"/>
      <c r="D723" s="235" t="s">
        <v>185</v>
      </c>
      <c r="E723" s="236" t="s">
        <v>24</v>
      </c>
      <c r="F723" s="237" t="s">
        <v>1559</v>
      </c>
      <c r="G723" s="234"/>
      <c r="H723" s="238">
        <v>10.1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AT723" s="244" t="s">
        <v>185</v>
      </c>
      <c r="AU723" s="244" t="s">
        <v>86</v>
      </c>
      <c r="AV723" s="11" t="s">
        <v>86</v>
      </c>
      <c r="AW723" s="11" t="s">
        <v>40</v>
      </c>
      <c r="AX723" s="11" t="s">
        <v>25</v>
      </c>
      <c r="AY723" s="244" t="s">
        <v>177</v>
      </c>
    </row>
    <row r="724" s="1" customFormat="1" ht="16.5" customHeight="1">
      <c r="B724" s="45"/>
      <c r="C724" s="221" t="s">
        <v>1560</v>
      </c>
      <c r="D724" s="221" t="s">
        <v>179</v>
      </c>
      <c r="E724" s="222" t="s">
        <v>1561</v>
      </c>
      <c r="F724" s="223" t="s">
        <v>1562</v>
      </c>
      <c r="G724" s="224" t="s">
        <v>198</v>
      </c>
      <c r="H724" s="225">
        <v>5.7999999999999998</v>
      </c>
      <c r="I724" s="226"/>
      <c r="J724" s="227">
        <f>ROUND(I724*H724,2)</f>
        <v>0</v>
      </c>
      <c r="K724" s="223" t="s">
        <v>182</v>
      </c>
      <c r="L724" s="71"/>
      <c r="M724" s="228" t="s">
        <v>24</v>
      </c>
      <c r="N724" s="229" t="s">
        <v>48</v>
      </c>
      <c r="O724" s="46"/>
      <c r="P724" s="230">
        <f>O724*H724</f>
        <v>0</v>
      </c>
      <c r="Q724" s="230">
        <v>0</v>
      </c>
      <c r="R724" s="230">
        <f>Q724*H724</f>
        <v>0</v>
      </c>
      <c r="S724" s="230">
        <v>0.00348</v>
      </c>
      <c r="T724" s="231">
        <f>S724*H724</f>
        <v>0.020184000000000001</v>
      </c>
      <c r="AR724" s="23" t="s">
        <v>254</v>
      </c>
      <c r="AT724" s="23" t="s">
        <v>179</v>
      </c>
      <c r="AU724" s="23" t="s">
        <v>86</v>
      </c>
      <c r="AY724" s="23" t="s">
        <v>177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23" t="s">
        <v>25</v>
      </c>
      <c r="BK724" s="232">
        <f>ROUND(I724*H724,2)</f>
        <v>0</v>
      </c>
      <c r="BL724" s="23" t="s">
        <v>254</v>
      </c>
      <c r="BM724" s="23" t="s">
        <v>1563</v>
      </c>
    </row>
    <row r="725" s="11" customFormat="1">
      <c r="B725" s="233"/>
      <c r="C725" s="234"/>
      <c r="D725" s="235" t="s">
        <v>185</v>
      </c>
      <c r="E725" s="236" t="s">
        <v>24</v>
      </c>
      <c r="F725" s="237" t="s">
        <v>1564</v>
      </c>
      <c r="G725" s="234"/>
      <c r="H725" s="238">
        <v>5.7999999999999998</v>
      </c>
      <c r="I725" s="239"/>
      <c r="J725" s="234"/>
      <c r="K725" s="234"/>
      <c r="L725" s="240"/>
      <c r="M725" s="241"/>
      <c r="N725" s="242"/>
      <c r="O725" s="242"/>
      <c r="P725" s="242"/>
      <c r="Q725" s="242"/>
      <c r="R725" s="242"/>
      <c r="S725" s="242"/>
      <c r="T725" s="243"/>
      <c r="AT725" s="244" t="s">
        <v>185</v>
      </c>
      <c r="AU725" s="244" t="s">
        <v>86</v>
      </c>
      <c r="AV725" s="11" t="s">
        <v>86</v>
      </c>
      <c r="AW725" s="11" t="s">
        <v>40</v>
      </c>
      <c r="AX725" s="11" t="s">
        <v>25</v>
      </c>
      <c r="AY725" s="244" t="s">
        <v>177</v>
      </c>
    </row>
    <row r="726" s="1" customFormat="1" ht="16.5" customHeight="1">
      <c r="B726" s="45"/>
      <c r="C726" s="221" t="s">
        <v>1565</v>
      </c>
      <c r="D726" s="221" t="s">
        <v>179</v>
      </c>
      <c r="E726" s="222" t="s">
        <v>1566</v>
      </c>
      <c r="F726" s="223" t="s">
        <v>1567</v>
      </c>
      <c r="G726" s="224" t="s">
        <v>198</v>
      </c>
      <c r="H726" s="225">
        <v>7.6500000000000004</v>
      </c>
      <c r="I726" s="226"/>
      <c r="J726" s="227">
        <f>ROUND(I726*H726,2)</f>
        <v>0</v>
      </c>
      <c r="K726" s="223" t="s">
        <v>182</v>
      </c>
      <c r="L726" s="71"/>
      <c r="M726" s="228" t="s">
        <v>24</v>
      </c>
      <c r="N726" s="229" t="s">
        <v>48</v>
      </c>
      <c r="O726" s="46"/>
      <c r="P726" s="230">
        <f>O726*H726</f>
        <v>0</v>
      </c>
      <c r="Q726" s="230">
        <v>0</v>
      </c>
      <c r="R726" s="230">
        <f>Q726*H726</f>
        <v>0</v>
      </c>
      <c r="S726" s="230">
        <v>0.0016999999999999999</v>
      </c>
      <c r="T726" s="231">
        <f>S726*H726</f>
        <v>0.013004999999999999</v>
      </c>
      <c r="AR726" s="23" t="s">
        <v>254</v>
      </c>
      <c r="AT726" s="23" t="s">
        <v>179</v>
      </c>
      <c r="AU726" s="23" t="s">
        <v>86</v>
      </c>
      <c r="AY726" s="23" t="s">
        <v>177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23" t="s">
        <v>25</v>
      </c>
      <c r="BK726" s="232">
        <f>ROUND(I726*H726,2)</f>
        <v>0</v>
      </c>
      <c r="BL726" s="23" t="s">
        <v>254</v>
      </c>
      <c r="BM726" s="23" t="s">
        <v>1568</v>
      </c>
    </row>
    <row r="727" s="11" customFormat="1">
      <c r="B727" s="233"/>
      <c r="C727" s="234"/>
      <c r="D727" s="235" t="s">
        <v>185</v>
      </c>
      <c r="E727" s="236" t="s">
        <v>24</v>
      </c>
      <c r="F727" s="237" t="s">
        <v>1569</v>
      </c>
      <c r="G727" s="234"/>
      <c r="H727" s="238">
        <v>7.6500000000000004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AT727" s="244" t="s">
        <v>185</v>
      </c>
      <c r="AU727" s="244" t="s">
        <v>86</v>
      </c>
      <c r="AV727" s="11" t="s">
        <v>86</v>
      </c>
      <c r="AW727" s="11" t="s">
        <v>40</v>
      </c>
      <c r="AX727" s="11" t="s">
        <v>25</v>
      </c>
      <c r="AY727" s="244" t="s">
        <v>177</v>
      </c>
    </row>
    <row r="728" s="1" customFormat="1" ht="25.5" customHeight="1">
      <c r="B728" s="45"/>
      <c r="C728" s="221" t="s">
        <v>1570</v>
      </c>
      <c r="D728" s="221" t="s">
        <v>179</v>
      </c>
      <c r="E728" s="222" t="s">
        <v>1571</v>
      </c>
      <c r="F728" s="223" t="s">
        <v>1572</v>
      </c>
      <c r="G728" s="224" t="s">
        <v>198</v>
      </c>
      <c r="H728" s="225">
        <v>74</v>
      </c>
      <c r="I728" s="226"/>
      <c r="J728" s="227">
        <f>ROUND(I728*H728,2)</f>
        <v>0</v>
      </c>
      <c r="K728" s="223" t="s">
        <v>182</v>
      </c>
      <c r="L728" s="71"/>
      <c r="M728" s="228" t="s">
        <v>24</v>
      </c>
      <c r="N728" s="229" t="s">
        <v>48</v>
      </c>
      <c r="O728" s="46"/>
      <c r="P728" s="230">
        <f>O728*H728</f>
        <v>0</v>
      </c>
      <c r="Q728" s="230">
        <v>0</v>
      </c>
      <c r="R728" s="230">
        <f>Q728*H728</f>
        <v>0</v>
      </c>
      <c r="S728" s="230">
        <v>0.0017700000000000001</v>
      </c>
      <c r="T728" s="231">
        <f>S728*H728</f>
        <v>0.13098000000000001</v>
      </c>
      <c r="AR728" s="23" t="s">
        <v>254</v>
      </c>
      <c r="AT728" s="23" t="s">
        <v>179</v>
      </c>
      <c r="AU728" s="23" t="s">
        <v>86</v>
      </c>
      <c r="AY728" s="23" t="s">
        <v>177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23" t="s">
        <v>25</v>
      </c>
      <c r="BK728" s="232">
        <f>ROUND(I728*H728,2)</f>
        <v>0</v>
      </c>
      <c r="BL728" s="23" t="s">
        <v>254</v>
      </c>
      <c r="BM728" s="23" t="s">
        <v>1573</v>
      </c>
    </row>
    <row r="729" s="11" customFormat="1">
      <c r="B729" s="233"/>
      <c r="C729" s="234"/>
      <c r="D729" s="235" t="s">
        <v>185</v>
      </c>
      <c r="E729" s="236" t="s">
        <v>24</v>
      </c>
      <c r="F729" s="237" t="s">
        <v>1541</v>
      </c>
      <c r="G729" s="234"/>
      <c r="H729" s="238">
        <v>74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AT729" s="244" t="s">
        <v>185</v>
      </c>
      <c r="AU729" s="244" t="s">
        <v>86</v>
      </c>
      <c r="AV729" s="11" t="s">
        <v>86</v>
      </c>
      <c r="AW729" s="11" t="s">
        <v>40</v>
      </c>
      <c r="AX729" s="11" t="s">
        <v>25</v>
      </c>
      <c r="AY729" s="244" t="s">
        <v>177</v>
      </c>
    </row>
    <row r="730" s="1" customFormat="1" ht="16.5" customHeight="1">
      <c r="B730" s="45"/>
      <c r="C730" s="221" t="s">
        <v>1574</v>
      </c>
      <c r="D730" s="221" t="s">
        <v>179</v>
      </c>
      <c r="E730" s="222" t="s">
        <v>1575</v>
      </c>
      <c r="F730" s="223" t="s">
        <v>1576</v>
      </c>
      <c r="G730" s="224" t="s">
        <v>198</v>
      </c>
      <c r="H730" s="225">
        <v>3.2999999999999998</v>
      </c>
      <c r="I730" s="226"/>
      <c r="J730" s="227">
        <f>ROUND(I730*H730,2)</f>
        <v>0</v>
      </c>
      <c r="K730" s="223" t="s">
        <v>182</v>
      </c>
      <c r="L730" s="71"/>
      <c r="M730" s="228" t="s">
        <v>24</v>
      </c>
      <c r="N730" s="229" t="s">
        <v>48</v>
      </c>
      <c r="O730" s="46"/>
      <c r="P730" s="230">
        <f>O730*H730</f>
        <v>0</v>
      </c>
      <c r="Q730" s="230">
        <v>0</v>
      </c>
      <c r="R730" s="230">
        <f>Q730*H730</f>
        <v>0</v>
      </c>
      <c r="S730" s="230">
        <v>0.00167</v>
      </c>
      <c r="T730" s="231">
        <f>S730*H730</f>
        <v>0.0055110000000000003</v>
      </c>
      <c r="AR730" s="23" t="s">
        <v>254</v>
      </c>
      <c r="AT730" s="23" t="s">
        <v>179</v>
      </c>
      <c r="AU730" s="23" t="s">
        <v>86</v>
      </c>
      <c r="AY730" s="23" t="s">
        <v>177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23" t="s">
        <v>25</v>
      </c>
      <c r="BK730" s="232">
        <f>ROUND(I730*H730,2)</f>
        <v>0</v>
      </c>
      <c r="BL730" s="23" t="s">
        <v>254</v>
      </c>
      <c r="BM730" s="23" t="s">
        <v>1577</v>
      </c>
    </row>
    <row r="731" s="11" customFormat="1">
      <c r="B731" s="233"/>
      <c r="C731" s="234"/>
      <c r="D731" s="235" t="s">
        <v>185</v>
      </c>
      <c r="E731" s="236" t="s">
        <v>24</v>
      </c>
      <c r="F731" s="237" t="s">
        <v>1578</v>
      </c>
      <c r="G731" s="234"/>
      <c r="H731" s="238">
        <v>3.2999999999999998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AT731" s="244" t="s">
        <v>185</v>
      </c>
      <c r="AU731" s="244" t="s">
        <v>86</v>
      </c>
      <c r="AV731" s="11" t="s">
        <v>86</v>
      </c>
      <c r="AW731" s="11" t="s">
        <v>40</v>
      </c>
      <c r="AX731" s="11" t="s">
        <v>25</v>
      </c>
      <c r="AY731" s="244" t="s">
        <v>177</v>
      </c>
    </row>
    <row r="732" s="1" customFormat="1" ht="16.5" customHeight="1">
      <c r="B732" s="45"/>
      <c r="C732" s="221" t="s">
        <v>1579</v>
      </c>
      <c r="D732" s="221" t="s">
        <v>179</v>
      </c>
      <c r="E732" s="222" t="s">
        <v>1580</v>
      </c>
      <c r="F732" s="223" t="s">
        <v>1581</v>
      </c>
      <c r="G732" s="224" t="s">
        <v>198</v>
      </c>
      <c r="H732" s="225">
        <v>11.800000000000001</v>
      </c>
      <c r="I732" s="226"/>
      <c r="J732" s="227">
        <f>ROUND(I732*H732,2)</f>
        <v>0</v>
      </c>
      <c r="K732" s="223" t="s">
        <v>182</v>
      </c>
      <c r="L732" s="71"/>
      <c r="M732" s="228" t="s">
        <v>24</v>
      </c>
      <c r="N732" s="229" t="s">
        <v>48</v>
      </c>
      <c r="O732" s="46"/>
      <c r="P732" s="230">
        <f>O732*H732</f>
        <v>0</v>
      </c>
      <c r="Q732" s="230">
        <v>0</v>
      </c>
      <c r="R732" s="230">
        <f>Q732*H732</f>
        <v>0</v>
      </c>
      <c r="S732" s="230">
        <v>0.00175</v>
      </c>
      <c r="T732" s="231">
        <f>S732*H732</f>
        <v>0.020650000000000002</v>
      </c>
      <c r="AR732" s="23" t="s">
        <v>254</v>
      </c>
      <c r="AT732" s="23" t="s">
        <v>179</v>
      </c>
      <c r="AU732" s="23" t="s">
        <v>86</v>
      </c>
      <c r="AY732" s="23" t="s">
        <v>177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23" t="s">
        <v>25</v>
      </c>
      <c r="BK732" s="232">
        <f>ROUND(I732*H732,2)</f>
        <v>0</v>
      </c>
      <c r="BL732" s="23" t="s">
        <v>254</v>
      </c>
      <c r="BM732" s="23" t="s">
        <v>1582</v>
      </c>
    </row>
    <row r="733" s="11" customFormat="1">
      <c r="B733" s="233"/>
      <c r="C733" s="234"/>
      <c r="D733" s="235" t="s">
        <v>185</v>
      </c>
      <c r="E733" s="236" t="s">
        <v>24</v>
      </c>
      <c r="F733" s="237" t="s">
        <v>1583</v>
      </c>
      <c r="G733" s="234"/>
      <c r="H733" s="238">
        <v>11.800000000000001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AT733" s="244" t="s">
        <v>185</v>
      </c>
      <c r="AU733" s="244" t="s">
        <v>86</v>
      </c>
      <c r="AV733" s="11" t="s">
        <v>86</v>
      </c>
      <c r="AW733" s="11" t="s">
        <v>40</v>
      </c>
      <c r="AX733" s="11" t="s">
        <v>25</v>
      </c>
      <c r="AY733" s="244" t="s">
        <v>177</v>
      </c>
    </row>
    <row r="734" s="1" customFormat="1" ht="16.5" customHeight="1">
      <c r="B734" s="45"/>
      <c r="C734" s="221" t="s">
        <v>1584</v>
      </c>
      <c r="D734" s="221" t="s">
        <v>179</v>
      </c>
      <c r="E734" s="222" t="s">
        <v>1585</v>
      </c>
      <c r="F734" s="223" t="s">
        <v>1586</v>
      </c>
      <c r="G734" s="224" t="s">
        <v>198</v>
      </c>
      <c r="H734" s="225">
        <v>76</v>
      </c>
      <c r="I734" s="226"/>
      <c r="J734" s="227">
        <f>ROUND(I734*H734,2)</f>
        <v>0</v>
      </c>
      <c r="K734" s="223" t="s">
        <v>182</v>
      </c>
      <c r="L734" s="71"/>
      <c r="M734" s="228" t="s">
        <v>24</v>
      </c>
      <c r="N734" s="229" t="s">
        <v>48</v>
      </c>
      <c r="O734" s="46"/>
      <c r="P734" s="230">
        <f>O734*H734</f>
        <v>0</v>
      </c>
      <c r="Q734" s="230">
        <v>0</v>
      </c>
      <c r="R734" s="230">
        <f>Q734*H734</f>
        <v>0</v>
      </c>
      <c r="S734" s="230">
        <v>0.0025999999999999999</v>
      </c>
      <c r="T734" s="231">
        <f>S734*H734</f>
        <v>0.1976</v>
      </c>
      <c r="AR734" s="23" t="s">
        <v>254</v>
      </c>
      <c r="AT734" s="23" t="s">
        <v>179</v>
      </c>
      <c r="AU734" s="23" t="s">
        <v>86</v>
      </c>
      <c r="AY734" s="23" t="s">
        <v>177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3" t="s">
        <v>25</v>
      </c>
      <c r="BK734" s="232">
        <f>ROUND(I734*H734,2)</f>
        <v>0</v>
      </c>
      <c r="BL734" s="23" t="s">
        <v>254</v>
      </c>
      <c r="BM734" s="23" t="s">
        <v>1587</v>
      </c>
    </row>
    <row r="735" s="11" customFormat="1">
      <c r="B735" s="233"/>
      <c r="C735" s="234"/>
      <c r="D735" s="235" t="s">
        <v>185</v>
      </c>
      <c r="E735" s="236" t="s">
        <v>24</v>
      </c>
      <c r="F735" s="237" t="s">
        <v>1588</v>
      </c>
      <c r="G735" s="234"/>
      <c r="H735" s="238">
        <v>76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AT735" s="244" t="s">
        <v>185</v>
      </c>
      <c r="AU735" s="244" t="s">
        <v>86</v>
      </c>
      <c r="AV735" s="11" t="s">
        <v>86</v>
      </c>
      <c r="AW735" s="11" t="s">
        <v>40</v>
      </c>
      <c r="AX735" s="11" t="s">
        <v>25</v>
      </c>
      <c r="AY735" s="244" t="s">
        <v>177</v>
      </c>
    </row>
    <row r="736" s="1" customFormat="1" ht="16.5" customHeight="1">
      <c r="B736" s="45"/>
      <c r="C736" s="221" t="s">
        <v>1589</v>
      </c>
      <c r="D736" s="221" t="s">
        <v>179</v>
      </c>
      <c r="E736" s="222" t="s">
        <v>1590</v>
      </c>
      <c r="F736" s="223" t="s">
        <v>1591</v>
      </c>
      <c r="G736" s="224" t="s">
        <v>198</v>
      </c>
      <c r="H736" s="225">
        <v>21</v>
      </c>
      <c r="I736" s="226"/>
      <c r="J736" s="227">
        <f>ROUND(I736*H736,2)</f>
        <v>0</v>
      </c>
      <c r="K736" s="223" t="s">
        <v>182</v>
      </c>
      <c r="L736" s="71"/>
      <c r="M736" s="228" t="s">
        <v>24</v>
      </c>
      <c r="N736" s="229" t="s">
        <v>48</v>
      </c>
      <c r="O736" s="46"/>
      <c r="P736" s="230">
        <f>O736*H736</f>
        <v>0</v>
      </c>
      <c r="Q736" s="230">
        <v>0</v>
      </c>
      <c r="R736" s="230">
        <f>Q736*H736</f>
        <v>0</v>
      </c>
      <c r="S736" s="230">
        <v>0.0039399999999999999</v>
      </c>
      <c r="T736" s="231">
        <f>S736*H736</f>
        <v>0.082739999999999994</v>
      </c>
      <c r="AR736" s="23" t="s">
        <v>254</v>
      </c>
      <c r="AT736" s="23" t="s">
        <v>179</v>
      </c>
      <c r="AU736" s="23" t="s">
        <v>86</v>
      </c>
      <c r="AY736" s="23" t="s">
        <v>177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23" t="s">
        <v>25</v>
      </c>
      <c r="BK736" s="232">
        <f>ROUND(I736*H736,2)</f>
        <v>0</v>
      </c>
      <c r="BL736" s="23" t="s">
        <v>254</v>
      </c>
      <c r="BM736" s="23" t="s">
        <v>1592</v>
      </c>
    </row>
    <row r="737" s="11" customFormat="1">
      <c r="B737" s="233"/>
      <c r="C737" s="234"/>
      <c r="D737" s="235" t="s">
        <v>185</v>
      </c>
      <c r="E737" s="236" t="s">
        <v>24</v>
      </c>
      <c r="F737" s="237" t="s">
        <v>1593</v>
      </c>
      <c r="G737" s="234"/>
      <c r="H737" s="238">
        <v>21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AT737" s="244" t="s">
        <v>185</v>
      </c>
      <c r="AU737" s="244" t="s">
        <v>86</v>
      </c>
      <c r="AV737" s="11" t="s">
        <v>86</v>
      </c>
      <c r="AW737" s="11" t="s">
        <v>40</v>
      </c>
      <c r="AX737" s="11" t="s">
        <v>25</v>
      </c>
      <c r="AY737" s="244" t="s">
        <v>177</v>
      </c>
    </row>
    <row r="738" s="1" customFormat="1" ht="16.5" customHeight="1">
      <c r="B738" s="45"/>
      <c r="C738" s="221" t="s">
        <v>1594</v>
      </c>
      <c r="D738" s="221" t="s">
        <v>179</v>
      </c>
      <c r="E738" s="222" t="s">
        <v>1595</v>
      </c>
      <c r="F738" s="223" t="s">
        <v>1596</v>
      </c>
      <c r="G738" s="224" t="s">
        <v>198</v>
      </c>
      <c r="H738" s="225">
        <v>142.80000000000001</v>
      </c>
      <c r="I738" s="226"/>
      <c r="J738" s="227">
        <f>ROUND(I738*H738,2)</f>
        <v>0</v>
      </c>
      <c r="K738" s="223" t="s">
        <v>24</v>
      </c>
      <c r="L738" s="71"/>
      <c r="M738" s="228" t="s">
        <v>24</v>
      </c>
      <c r="N738" s="229" t="s">
        <v>48</v>
      </c>
      <c r="O738" s="46"/>
      <c r="P738" s="230">
        <f>O738*H738</f>
        <v>0</v>
      </c>
      <c r="Q738" s="230">
        <v>0.00038999999999999999</v>
      </c>
      <c r="R738" s="230">
        <f>Q738*H738</f>
        <v>0.055692000000000005</v>
      </c>
      <c r="S738" s="230">
        <v>0</v>
      </c>
      <c r="T738" s="231">
        <f>S738*H738</f>
        <v>0</v>
      </c>
      <c r="AR738" s="23" t="s">
        <v>254</v>
      </c>
      <c r="AT738" s="23" t="s">
        <v>179</v>
      </c>
      <c r="AU738" s="23" t="s">
        <v>86</v>
      </c>
      <c r="AY738" s="23" t="s">
        <v>177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23" t="s">
        <v>25</v>
      </c>
      <c r="BK738" s="232">
        <f>ROUND(I738*H738,2)</f>
        <v>0</v>
      </c>
      <c r="BL738" s="23" t="s">
        <v>254</v>
      </c>
      <c r="BM738" s="23" t="s">
        <v>1597</v>
      </c>
    </row>
    <row r="739" s="11" customFormat="1">
      <c r="B739" s="233"/>
      <c r="C739" s="234"/>
      <c r="D739" s="235" t="s">
        <v>185</v>
      </c>
      <c r="E739" s="236" t="s">
        <v>24</v>
      </c>
      <c r="F739" s="237" t="s">
        <v>1598</v>
      </c>
      <c r="G739" s="234"/>
      <c r="H739" s="238">
        <v>142.80000000000001</v>
      </c>
      <c r="I739" s="239"/>
      <c r="J739" s="234"/>
      <c r="K739" s="234"/>
      <c r="L739" s="240"/>
      <c r="M739" s="241"/>
      <c r="N739" s="242"/>
      <c r="O739" s="242"/>
      <c r="P739" s="242"/>
      <c r="Q739" s="242"/>
      <c r="R739" s="242"/>
      <c r="S739" s="242"/>
      <c r="T739" s="243"/>
      <c r="AT739" s="244" t="s">
        <v>185</v>
      </c>
      <c r="AU739" s="244" t="s">
        <v>86</v>
      </c>
      <c r="AV739" s="11" t="s">
        <v>86</v>
      </c>
      <c r="AW739" s="11" t="s">
        <v>40</v>
      </c>
      <c r="AX739" s="11" t="s">
        <v>25</v>
      </c>
      <c r="AY739" s="244" t="s">
        <v>177</v>
      </c>
    </row>
    <row r="740" s="1" customFormat="1" ht="16.5" customHeight="1">
      <c r="B740" s="45"/>
      <c r="C740" s="221" t="s">
        <v>1599</v>
      </c>
      <c r="D740" s="221" t="s">
        <v>179</v>
      </c>
      <c r="E740" s="222" t="s">
        <v>1600</v>
      </c>
      <c r="F740" s="223" t="s">
        <v>1601</v>
      </c>
      <c r="G740" s="224" t="s">
        <v>198</v>
      </c>
      <c r="H740" s="225">
        <v>28</v>
      </c>
      <c r="I740" s="226"/>
      <c r="J740" s="227">
        <f>ROUND(I740*H740,2)</f>
        <v>0</v>
      </c>
      <c r="K740" s="223" t="s">
        <v>182</v>
      </c>
      <c r="L740" s="71"/>
      <c r="M740" s="228" t="s">
        <v>24</v>
      </c>
      <c r="N740" s="229" t="s">
        <v>48</v>
      </c>
      <c r="O740" s="46"/>
      <c r="P740" s="230">
        <f>O740*H740</f>
        <v>0</v>
      </c>
      <c r="Q740" s="230">
        <v>0.00060999999999999997</v>
      </c>
      <c r="R740" s="230">
        <f>Q740*H740</f>
        <v>0.017079999999999998</v>
      </c>
      <c r="S740" s="230">
        <v>0</v>
      </c>
      <c r="T740" s="231">
        <f>S740*H740</f>
        <v>0</v>
      </c>
      <c r="AR740" s="23" t="s">
        <v>254</v>
      </c>
      <c r="AT740" s="23" t="s">
        <v>179</v>
      </c>
      <c r="AU740" s="23" t="s">
        <v>86</v>
      </c>
      <c r="AY740" s="23" t="s">
        <v>177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3" t="s">
        <v>25</v>
      </c>
      <c r="BK740" s="232">
        <f>ROUND(I740*H740,2)</f>
        <v>0</v>
      </c>
      <c r="BL740" s="23" t="s">
        <v>254</v>
      </c>
      <c r="BM740" s="23" t="s">
        <v>1602</v>
      </c>
    </row>
    <row r="741" s="11" customFormat="1">
      <c r="B741" s="233"/>
      <c r="C741" s="234"/>
      <c r="D741" s="235" t="s">
        <v>185</v>
      </c>
      <c r="E741" s="236" t="s">
        <v>24</v>
      </c>
      <c r="F741" s="237" t="s">
        <v>1603</v>
      </c>
      <c r="G741" s="234"/>
      <c r="H741" s="238">
        <v>28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AT741" s="244" t="s">
        <v>185</v>
      </c>
      <c r="AU741" s="244" t="s">
        <v>86</v>
      </c>
      <c r="AV741" s="11" t="s">
        <v>86</v>
      </c>
      <c r="AW741" s="11" t="s">
        <v>40</v>
      </c>
      <c r="AX741" s="11" t="s">
        <v>25</v>
      </c>
      <c r="AY741" s="244" t="s">
        <v>177</v>
      </c>
    </row>
    <row r="742" s="1" customFormat="1" ht="16.5" customHeight="1">
      <c r="B742" s="45"/>
      <c r="C742" s="221" t="s">
        <v>1604</v>
      </c>
      <c r="D742" s="221" t="s">
        <v>179</v>
      </c>
      <c r="E742" s="222" t="s">
        <v>1605</v>
      </c>
      <c r="F742" s="223" t="s">
        <v>1606</v>
      </c>
      <c r="G742" s="224" t="s">
        <v>198</v>
      </c>
      <c r="H742" s="225">
        <v>95.200000000000003</v>
      </c>
      <c r="I742" s="226"/>
      <c r="J742" s="227">
        <f>ROUND(I742*H742,2)</f>
        <v>0</v>
      </c>
      <c r="K742" s="223" t="s">
        <v>182</v>
      </c>
      <c r="L742" s="71"/>
      <c r="M742" s="228" t="s">
        <v>24</v>
      </c>
      <c r="N742" s="229" t="s">
        <v>48</v>
      </c>
      <c r="O742" s="46"/>
      <c r="P742" s="230">
        <f>O742*H742</f>
        <v>0</v>
      </c>
      <c r="Q742" s="230">
        <v>0.00040000000000000002</v>
      </c>
      <c r="R742" s="230">
        <f>Q742*H742</f>
        <v>0.038080000000000003</v>
      </c>
      <c r="S742" s="230">
        <v>0</v>
      </c>
      <c r="T742" s="231">
        <f>S742*H742</f>
        <v>0</v>
      </c>
      <c r="AR742" s="23" t="s">
        <v>254</v>
      </c>
      <c r="AT742" s="23" t="s">
        <v>179</v>
      </c>
      <c r="AU742" s="23" t="s">
        <v>86</v>
      </c>
      <c r="AY742" s="23" t="s">
        <v>177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3" t="s">
        <v>25</v>
      </c>
      <c r="BK742" s="232">
        <f>ROUND(I742*H742,2)</f>
        <v>0</v>
      </c>
      <c r="BL742" s="23" t="s">
        <v>254</v>
      </c>
      <c r="BM742" s="23" t="s">
        <v>1607</v>
      </c>
    </row>
    <row r="743" s="11" customFormat="1">
      <c r="B743" s="233"/>
      <c r="C743" s="234"/>
      <c r="D743" s="235" t="s">
        <v>185</v>
      </c>
      <c r="E743" s="236" t="s">
        <v>24</v>
      </c>
      <c r="F743" s="237" t="s">
        <v>1608</v>
      </c>
      <c r="G743" s="234"/>
      <c r="H743" s="238">
        <v>95.200000000000003</v>
      </c>
      <c r="I743" s="239"/>
      <c r="J743" s="234"/>
      <c r="K743" s="234"/>
      <c r="L743" s="240"/>
      <c r="M743" s="241"/>
      <c r="N743" s="242"/>
      <c r="O743" s="242"/>
      <c r="P743" s="242"/>
      <c r="Q743" s="242"/>
      <c r="R743" s="242"/>
      <c r="S743" s="242"/>
      <c r="T743" s="243"/>
      <c r="AT743" s="244" t="s">
        <v>185</v>
      </c>
      <c r="AU743" s="244" t="s">
        <v>86</v>
      </c>
      <c r="AV743" s="11" t="s">
        <v>86</v>
      </c>
      <c r="AW743" s="11" t="s">
        <v>40</v>
      </c>
      <c r="AX743" s="11" t="s">
        <v>25</v>
      </c>
      <c r="AY743" s="244" t="s">
        <v>177</v>
      </c>
    </row>
    <row r="744" s="1" customFormat="1" ht="25.5" customHeight="1">
      <c r="B744" s="45"/>
      <c r="C744" s="221" t="s">
        <v>1609</v>
      </c>
      <c r="D744" s="221" t="s">
        <v>179</v>
      </c>
      <c r="E744" s="222" t="s">
        <v>1610</v>
      </c>
      <c r="F744" s="223" t="s">
        <v>1611</v>
      </c>
      <c r="G744" s="224" t="s">
        <v>112</v>
      </c>
      <c r="H744" s="225">
        <v>67.200000000000003</v>
      </c>
      <c r="I744" s="226"/>
      <c r="J744" s="227">
        <f>ROUND(I744*H744,2)</f>
        <v>0</v>
      </c>
      <c r="K744" s="223" t="s">
        <v>182</v>
      </c>
      <c r="L744" s="71"/>
      <c r="M744" s="228" t="s">
        <v>24</v>
      </c>
      <c r="N744" s="229" t="s">
        <v>48</v>
      </c>
      <c r="O744" s="46"/>
      <c r="P744" s="230">
        <f>O744*H744</f>
        <v>0</v>
      </c>
      <c r="Q744" s="230">
        <v>0</v>
      </c>
      <c r="R744" s="230">
        <f>Q744*H744</f>
        <v>0</v>
      </c>
      <c r="S744" s="230">
        <v>0</v>
      </c>
      <c r="T744" s="231">
        <f>S744*H744</f>
        <v>0</v>
      </c>
      <c r="AR744" s="23" t="s">
        <v>254</v>
      </c>
      <c r="AT744" s="23" t="s">
        <v>179</v>
      </c>
      <c r="AU744" s="23" t="s">
        <v>86</v>
      </c>
      <c r="AY744" s="23" t="s">
        <v>177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23" t="s">
        <v>25</v>
      </c>
      <c r="BK744" s="232">
        <f>ROUND(I744*H744,2)</f>
        <v>0</v>
      </c>
      <c r="BL744" s="23" t="s">
        <v>254</v>
      </c>
      <c r="BM744" s="23" t="s">
        <v>1612</v>
      </c>
    </row>
    <row r="745" s="11" customFormat="1">
      <c r="B745" s="233"/>
      <c r="C745" s="234"/>
      <c r="D745" s="235" t="s">
        <v>185</v>
      </c>
      <c r="E745" s="236" t="s">
        <v>24</v>
      </c>
      <c r="F745" s="237" t="s">
        <v>1389</v>
      </c>
      <c r="G745" s="234"/>
      <c r="H745" s="238">
        <v>67.200000000000003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AT745" s="244" t="s">
        <v>185</v>
      </c>
      <c r="AU745" s="244" t="s">
        <v>86</v>
      </c>
      <c r="AV745" s="11" t="s">
        <v>86</v>
      </c>
      <c r="AW745" s="11" t="s">
        <v>40</v>
      </c>
      <c r="AX745" s="11" t="s">
        <v>25</v>
      </c>
      <c r="AY745" s="244" t="s">
        <v>177</v>
      </c>
    </row>
    <row r="746" s="1" customFormat="1" ht="25.5" customHeight="1">
      <c r="B746" s="45"/>
      <c r="C746" s="221" t="s">
        <v>1613</v>
      </c>
      <c r="D746" s="221" t="s">
        <v>179</v>
      </c>
      <c r="E746" s="222" t="s">
        <v>1614</v>
      </c>
      <c r="F746" s="223" t="s">
        <v>1615</v>
      </c>
      <c r="G746" s="224" t="s">
        <v>112</v>
      </c>
      <c r="H746" s="225">
        <v>60</v>
      </c>
      <c r="I746" s="226"/>
      <c r="J746" s="227">
        <f>ROUND(I746*H746,2)</f>
        <v>0</v>
      </c>
      <c r="K746" s="223" t="s">
        <v>182</v>
      </c>
      <c r="L746" s="71"/>
      <c r="M746" s="228" t="s">
        <v>24</v>
      </c>
      <c r="N746" s="229" t="s">
        <v>48</v>
      </c>
      <c r="O746" s="46"/>
      <c r="P746" s="230">
        <f>O746*H746</f>
        <v>0</v>
      </c>
      <c r="Q746" s="230">
        <v>0.0026800000000000001</v>
      </c>
      <c r="R746" s="230">
        <f>Q746*H746</f>
        <v>0.1608</v>
      </c>
      <c r="S746" s="230">
        <v>0</v>
      </c>
      <c r="T746" s="231">
        <f>S746*H746</f>
        <v>0</v>
      </c>
      <c r="AR746" s="23" t="s">
        <v>254</v>
      </c>
      <c r="AT746" s="23" t="s">
        <v>179</v>
      </c>
      <c r="AU746" s="23" t="s">
        <v>86</v>
      </c>
      <c r="AY746" s="23" t="s">
        <v>177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23" t="s">
        <v>25</v>
      </c>
      <c r="BK746" s="232">
        <f>ROUND(I746*H746,2)</f>
        <v>0</v>
      </c>
      <c r="BL746" s="23" t="s">
        <v>254</v>
      </c>
      <c r="BM746" s="23" t="s">
        <v>1616</v>
      </c>
    </row>
    <row r="747" s="11" customFormat="1">
      <c r="B747" s="233"/>
      <c r="C747" s="234"/>
      <c r="D747" s="235" t="s">
        <v>185</v>
      </c>
      <c r="E747" s="236" t="s">
        <v>24</v>
      </c>
      <c r="F747" s="237" t="s">
        <v>1403</v>
      </c>
      <c r="G747" s="234"/>
      <c r="H747" s="238">
        <v>60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AT747" s="244" t="s">
        <v>185</v>
      </c>
      <c r="AU747" s="244" t="s">
        <v>86</v>
      </c>
      <c r="AV747" s="11" t="s">
        <v>86</v>
      </c>
      <c r="AW747" s="11" t="s">
        <v>40</v>
      </c>
      <c r="AX747" s="11" t="s">
        <v>25</v>
      </c>
      <c r="AY747" s="244" t="s">
        <v>177</v>
      </c>
    </row>
    <row r="748" s="1" customFormat="1" ht="25.5" customHeight="1">
      <c r="B748" s="45"/>
      <c r="C748" s="221" t="s">
        <v>1617</v>
      </c>
      <c r="D748" s="221" t="s">
        <v>179</v>
      </c>
      <c r="E748" s="222" t="s">
        <v>1618</v>
      </c>
      <c r="F748" s="223" t="s">
        <v>1619</v>
      </c>
      <c r="G748" s="224" t="s">
        <v>198</v>
      </c>
      <c r="H748" s="225">
        <v>2.3999999999999999</v>
      </c>
      <c r="I748" s="226"/>
      <c r="J748" s="227">
        <f>ROUND(I748*H748,2)</f>
        <v>0</v>
      </c>
      <c r="K748" s="223" t="s">
        <v>182</v>
      </c>
      <c r="L748" s="71"/>
      <c r="M748" s="228" t="s">
        <v>24</v>
      </c>
      <c r="N748" s="229" t="s">
        <v>48</v>
      </c>
      <c r="O748" s="46"/>
      <c r="P748" s="230">
        <f>O748*H748</f>
        <v>0</v>
      </c>
      <c r="Q748" s="230">
        <v>0</v>
      </c>
      <c r="R748" s="230">
        <f>Q748*H748</f>
        <v>0</v>
      </c>
      <c r="S748" s="230">
        <v>0</v>
      </c>
      <c r="T748" s="231">
        <f>S748*H748</f>
        <v>0</v>
      </c>
      <c r="AR748" s="23" t="s">
        <v>254</v>
      </c>
      <c r="AT748" s="23" t="s">
        <v>179</v>
      </c>
      <c r="AU748" s="23" t="s">
        <v>86</v>
      </c>
      <c r="AY748" s="23" t="s">
        <v>177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23" t="s">
        <v>25</v>
      </c>
      <c r="BK748" s="232">
        <f>ROUND(I748*H748,2)</f>
        <v>0</v>
      </c>
      <c r="BL748" s="23" t="s">
        <v>254</v>
      </c>
      <c r="BM748" s="23" t="s">
        <v>1620</v>
      </c>
    </row>
    <row r="749" s="11" customFormat="1">
      <c r="B749" s="233"/>
      <c r="C749" s="234"/>
      <c r="D749" s="235" t="s">
        <v>185</v>
      </c>
      <c r="E749" s="236" t="s">
        <v>24</v>
      </c>
      <c r="F749" s="237" t="s">
        <v>1621</v>
      </c>
      <c r="G749" s="234"/>
      <c r="H749" s="238">
        <v>2.3999999999999999</v>
      </c>
      <c r="I749" s="239"/>
      <c r="J749" s="234"/>
      <c r="K749" s="234"/>
      <c r="L749" s="240"/>
      <c r="M749" s="241"/>
      <c r="N749" s="242"/>
      <c r="O749" s="242"/>
      <c r="P749" s="242"/>
      <c r="Q749" s="242"/>
      <c r="R749" s="242"/>
      <c r="S749" s="242"/>
      <c r="T749" s="243"/>
      <c r="AT749" s="244" t="s">
        <v>185</v>
      </c>
      <c r="AU749" s="244" t="s">
        <v>86</v>
      </c>
      <c r="AV749" s="11" t="s">
        <v>86</v>
      </c>
      <c r="AW749" s="11" t="s">
        <v>40</v>
      </c>
      <c r="AX749" s="11" t="s">
        <v>25</v>
      </c>
      <c r="AY749" s="244" t="s">
        <v>177</v>
      </c>
    </row>
    <row r="750" s="1" customFormat="1" ht="25.5" customHeight="1">
      <c r="B750" s="45"/>
      <c r="C750" s="221" t="s">
        <v>1622</v>
      </c>
      <c r="D750" s="221" t="s">
        <v>179</v>
      </c>
      <c r="E750" s="222" t="s">
        <v>1623</v>
      </c>
      <c r="F750" s="223" t="s">
        <v>1624</v>
      </c>
      <c r="G750" s="224" t="s">
        <v>198</v>
      </c>
      <c r="H750" s="225">
        <v>20</v>
      </c>
      <c r="I750" s="226"/>
      <c r="J750" s="227">
        <f>ROUND(I750*H750,2)</f>
        <v>0</v>
      </c>
      <c r="K750" s="223" t="s">
        <v>182</v>
      </c>
      <c r="L750" s="71"/>
      <c r="M750" s="228" t="s">
        <v>24</v>
      </c>
      <c r="N750" s="229" t="s">
        <v>48</v>
      </c>
      <c r="O750" s="46"/>
      <c r="P750" s="230">
        <f>O750*H750</f>
        <v>0</v>
      </c>
      <c r="Q750" s="230">
        <v>0.0021299999999999999</v>
      </c>
      <c r="R750" s="230">
        <f>Q750*H750</f>
        <v>0.042599999999999999</v>
      </c>
      <c r="S750" s="230">
        <v>0</v>
      </c>
      <c r="T750" s="231">
        <f>S750*H750</f>
        <v>0</v>
      </c>
      <c r="AR750" s="23" t="s">
        <v>254</v>
      </c>
      <c r="AT750" s="23" t="s">
        <v>179</v>
      </c>
      <c r="AU750" s="23" t="s">
        <v>86</v>
      </c>
      <c r="AY750" s="23" t="s">
        <v>177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3" t="s">
        <v>25</v>
      </c>
      <c r="BK750" s="232">
        <f>ROUND(I750*H750,2)</f>
        <v>0</v>
      </c>
      <c r="BL750" s="23" t="s">
        <v>254</v>
      </c>
      <c r="BM750" s="23" t="s">
        <v>1625</v>
      </c>
    </row>
    <row r="751" s="11" customFormat="1">
      <c r="B751" s="233"/>
      <c r="C751" s="234"/>
      <c r="D751" s="235" t="s">
        <v>185</v>
      </c>
      <c r="E751" s="236" t="s">
        <v>24</v>
      </c>
      <c r="F751" s="237" t="s">
        <v>1626</v>
      </c>
      <c r="G751" s="234"/>
      <c r="H751" s="238">
        <v>20</v>
      </c>
      <c r="I751" s="239"/>
      <c r="J751" s="234"/>
      <c r="K751" s="234"/>
      <c r="L751" s="240"/>
      <c r="M751" s="241"/>
      <c r="N751" s="242"/>
      <c r="O751" s="242"/>
      <c r="P751" s="242"/>
      <c r="Q751" s="242"/>
      <c r="R751" s="242"/>
      <c r="S751" s="242"/>
      <c r="T751" s="243"/>
      <c r="AT751" s="244" t="s">
        <v>185</v>
      </c>
      <c r="AU751" s="244" t="s">
        <v>86</v>
      </c>
      <c r="AV751" s="11" t="s">
        <v>86</v>
      </c>
      <c r="AW751" s="11" t="s">
        <v>40</v>
      </c>
      <c r="AX751" s="11" t="s">
        <v>25</v>
      </c>
      <c r="AY751" s="244" t="s">
        <v>177</v>
      </c>
    </row>
    <row r="752" s="1" customFormat="1" ht="38.25" customHeight="1">
      <c r="B752" s="45"/>
      <c r="C752" s="221" t="s">
        <v>1627</v>
      </c>
      <c r="D752" s="221" t="s">
        <v>179</v>
      </c>
      <c r="E752" s="222" t="s">
        <v>1628</v>
      </c>
      <c r="F752" s="223" t="s">
        <v>1629</v>
      </c>
      <c r="G752" s="224" t="s">
        <v>274</v>
      </c>
      <c r="H752" s="225">
        <v>2</v>
      </c>
      <c r="I752" s="226"/>
      <c r="J752" s="227">
        <f>ROUND(I752*H752,2)</f>
        <v>0</v>
      </c>
      <c r="K752" s="223" t="s">
        <v>182</v>
      </c>
      <c r="L752" s="71"/>
      <c r="M752" s="228" t="s">
        <v>24</v>
      </c>
      <c r="N752" s="229" t="s">
        <v>48</v>
      </c>
      <c r="O752" s="46"/>
      <c r="P752" s="230">
        <f>O752*H752</f>
        <v>0</v>
      </c>
      <c r="Q752" s="230">
        <v>0.00106</v>
      </c>
      <c r="R752" s="230">
        <f>Q752*H752</f>
        <v>0.0021199999999999999</v>
      </c>
      <c r="S752" s="230">
        <v>0</v>
      </c>
      <c r="T752" s="231">
        <f>S752*H752</f>
        <v>0</v>
      </c>
      <c r="AR752" s="23" t="s">
        <v>254</v>
      </c>
      <c r="AT752" s="23" t="s">
        <v>179</v>
      </c>
      <c r="AU752" s="23" t="s">
        <v>86</v>
      </c>
      <c r="AY752" s="23" t="s">
        <v>177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23" t="s">
        <v>25</v>
      </c>
      <c r="BK752" s="232">
        <f>ROUND(I752*H752,2)</f>
        <v>0</v>
      </c>
      <c r="BL752" s="23" t="s">
        <v>254</v>
      </c>
      <c r="BM752" s="23" t="s">
        <v>1630</v>
      </c>
    </row>
    <row r="753" s="11" customFormat="1">
      <c r="B753" s="233"/>
      <c r="C753" s="234"/>
      <c r="D753" s="235" t="s">
        <v>185</v>
      </c>
      <c r="E753" s="236" t="s">
        <v>24</v>
      </c>
      <c r="F753" s="237" t="s">
        <v>1631</v>
      </c>
      <c r="G753" s="234"/>
      <c r="H753" s="238">
        <v>2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AT753" s="244" t="s">
        <v>185</v>
      </c>
      <c r="AU753" s="244" t="s">
        <v>86</v>
      </c>
      <c r="AV753" s="11" t="s">
        <v>86</v>
      </c>
      <c r="AW753" s="11" t="s">
        <v>40</v>
      </c>
      <c r="AX753" s="11" t="s">
        <v>25</v>
      </c>
      <c r="AY753" s="244" t="s">
        <v>177</v>
      </c>
    </row>
    <row r="754" s="1" customFormat="1" ht="16.5" customHeight="1">
      <c r="B754" s="45"/>
      <c r="C754" s="221" t="s">
        <v>1632</v>
      </c>
      <c r="D754" s="221" t="s">
        <v>179</v>
      </c>
      <c r="E754" s="222" t="s">
        <v>1633</v>
      </c>
      <c r="F754" s="223" t="s">
        <v>1634</v>
      </c>
      <c r="G754" s="224" t="s">
        <v>198</v>
      </c>
      <c r="H754" s="225">
        <v>3.1000000000000001</v>
      </c>
      <c r="I754" s="226"/>
      <c r="J754" s="227">
        <f>ROUND(I754*H754,2)</f>
        <v>0</v>
      </c>
      <c r="K754" s="223" t="s">
        <v>182</v>
      </c>
      <c r="L754" s="71"/>
      <c r="M754" s="228" t="s">
        <v>24</v>
      </c>
      <c r="N754" s="229" t="s">
        <v>48</v>
      </c>
      <c r="O754" s="46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AR754" s="23" t="s">
        <v>254</v>
      </c>
      <c r="AT754" s="23" t="s">
        <v>179</v>
      </c>
      <c r="AU754" s="23" t="s">
        <v>86</v>
      </c>
      <c r="AY754" s="23" t="s">
        <v>177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3" t="s">
        <v>25</v>
      </c>
      <c r="BK754" s="232">
        <f>ROUND(I754*H754,2)</f>
        <v>0</v>
      </c>
      <c r="BL754" s="23" t="s">
        <v>254</v>
      </c>
      <c r="BM754" s="23" t="s">
        <v>1635</v>
      </c>
    </row>
    <row r="755" s="11" customFormat="1">
      <c r="B755" s="233"/>
      <c r="C755" s="234"/>
      <c r="D755" s="235" t="s">
        <v>185</v>
      </c>
      <c r="E755" s="236" t="s">
        <v>24</v>
      </c>
      <c r="F755" s="237" t="s">
        <v>1636</v>
      </c>
      <c r="G755" s="234"/>
      <c r="H755" s="238">
        <v>3.1000000000000001</v>
      </c>
      <c r="I755" s="239"/>
      <c r="J755" s="234"/>
      <c r="K755" s="234"/>
      <c r="L755" s="240"/>
      <c r="M755" s="241"/>
      <c r="N755" s="242"/>
      <c r="O755" s="242"/>
      <c r="P755" s="242"/>
      <c r="Q755" s="242"/>
      <c r="R755" s="242"/>
      <c r="S755" s="242"/>
      <c r="T755" s="243"/>
      <c r="AT755" s="244" t="s">
        <v>185</v>
      </c>
      <c r="AU755" s="244" t="s">
        <v>86</v>
      </c>
      <c r="AV755" s="11" t="s">
        <v>86</v>
      </c>
      <c r="AW755" s="11" t="s">
        <v>40</v>
      </c>
      <c r="AX755" s="11" t="s">
        <v>25</v>
      </c>
      <c r="AY755" s="244" t="s">
        <v>177</v>
      </c>
    </row>
    <row r="756" s="1" customFormat="1" ht="16.5" customHeight="1">
      <c r="B756" s="45"/>
      <c r="C756" s="221" t="s">
        <v>1637</v>
      </c>
      <c r="D756" s="221" t="s">
        <v>179</v>
      </c>
      <c r="E756" s="222" t="s">
        <v>1638</v>
      </c>
      <c r="F756" s="223" t="s">
        <v>1639</v>
      </c>
      <c r="G756" s="224" t="s">
        <v>198</v>
      </c>
      <c r="H756" s="225">
        <v>8.5</v>
      </c>
      <c r="I756" s="226"/>
      <c r="J756" s="227">
        <f>ROUND(I756*H756,2)</f>
        <v>0</v>
      </c>
      <c r="K756" s="223" t="s">
        <v>182</v>
      </c>
      <c r="L756" s="71"/>
      <c r="M756" s="228" t="s">
        <v>24</v>
      </c>
      <c r="N756" s="229" t="s">
        <v>48</v>
      </c>
      <c r="O756" s="46"/>
      <c r="P756" s="230">
        <f>O756*H756</f>
        <v>0</v>
      </c>
      <c r="Q756" s="230">
        <v>0</v>
      </c>
      <c r="R756" s="230">
        <f>Q756*H756</f>
        <v>0</v>
      </c>
      <c r="S756" s="230">
        <v>0</v>
      </c>
      <c r="T756" s="231">
        <f>S756*H756</f>
        <v>0</v>
      </c>
      <c r="AR756" s="23" t="s">
        <v>254</v>
      </c>
      <c r="AT756" s="23" t="s">
        <v>179</v>
      </c>
      <c r="AU756" s="23" t="s">
        <v>86</v>
      </c>
      <c r="AY756" s="23" t="s">
        <v>177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3" t="s">
        <v>25</v>
      </c>
      <c r="BK756" s="232">
        <f>ROUND(I756*H756,2)</f>
        <v>0</v>
      </c>
      <c r="BL756" s="23" t="s">
        <v>254</v>
      </c>
      <c r="BM756" s="23" t="s">
        <v>1640</v>
      </c>
    </row>
    <row r="757" s="11" customFormat="1">
      <c r="B757" s="233"/>
      <c r="C757" s="234"/>
      <c r="D757" s="235" t="s">
        <v>185</v>
      </c>
      <c r="E757" s="236" t="s">
        <v>24</v>
      </c>
      <c r="F757" s="237" t="s">
        <v>1641</v>
      </c>
      <c r="G757" s="234"/>
      <c r="H757" s="238">
        <v>8.5</v>
      </c>
      <c r="I757" s="239"/>
      <c r="J757" s="234"/>
      <c r="K757" s="234"/>
      <c r="L757" s="240"/>
      <c r="M757" s="241"/>
      <c r="N757" s="242"/>
      <c r="O757" s="242"/>
      <c r="P757" s="242"/>
      <c r="Q757" s="242"/>
      <c r="R757" s="242"/>
      <c r="S757" s="242"/>
      <c r="T757" s="243"/>
      <c r="AT757" s="244" t="s">
        <v>185</v>
      </c>
      <c r="AU757" s="244" t="s">
        <v>86</v>
      </c>
      <c r="AV757" s="11" t="s">
        <v>86</v>
      </c>
      <c r="AW757" s="11" t="s">
        <v>40</v>
      </c>
      <c r="AX757" s="11" t="s">
        <v>25</v>
      </c>
      <c r="AY757" s="244" t="s">
        <v>177</v>
      </c>
    </row>
    <row r="758" s="1" customFormat="1" ht="25.5" customHeight="1">
      <c r="B758" s="45"/>
      <c r="C758" s="221" t="s">
        <v>1642</v>
      </c>
      <c r="D758" s="221" t="s">
        <v>179</v>
      </c>
      <c r="E758" s="222" t="s">
        <v>1643</v>
      </c>
      <c r="F758" s="223" t="s">
        <v>1644</v>
      </c>
      <c r="G758" s="224" t="s">
        <v>198</v>
      </c>
      <c r="H758" s="225">
        <v>8.5</v>
      </c>
      <c r="I758" s="226"/>
      <c r="J758" s="227">
        <f>ROUND(I758*H758,2)</f>
        <v>0</v>
      </c>
      <c r="K758" s="223" t="s">
        <v>182</v>
      </c>
      <c r="L758" s="71"/>
      <c r="M758" s="228" t="s">
        <v>24</v>
      </c>
      <c r="N758" s="229" t="s">
        <v>48</v>
      </c>
      <c r="O758" s="46"/>
      <c r="P758" s="230">
        <f>O758*H758</f>
        <v>0</v>
      </c>
      <c r="Q758" s="230">
        <v>0.0013799999999999999</v>
      </c>
      <c r="R758" s="230">
        <f>Q758*H758</f>
        <v>0.011729999999999999</v>
      </c>
      <c r="S758" s="230">
        <v>0</v>
      </c>
      <c r="T758" s="231">
        <f>S758*H758</f>
        <v>0</v>
      </c>
      <c r="AR758" s="23" t="s">
        <v>254</v>
      </c>
      <c r="AT758" s="23" t="s">
        <v>179</v>
      </c>
      <c r="AU758" s="23" t="s">
        <v>86</v>
      </c>
      <c r="AY758" s="23" t="s">
        <v>177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3" t="s">
        <v>25</v>
      </c>
      <c r="BK758" s="232">
        <f>ROUND(I758*H758,2)</f>
        <v>0</v>
      </c>
      <c r="BL758" s="23" t="s">
        <v>254</v>
      </c>
      <c r="BM758" s="23" t="s">
        <v>1645</v>
      </c>
    </row>
    <row r="759" s="11" customFormat="1">
      <c r="B759" s="233"/>
      <c r="C759" s="234"/>
      <c r="D759" s="235" t="s">
        <v>185</v>
      </c>
      <c r="E759" s="236" t="s">
        <v>24</v>
      </c>
      <c r="F759" s="237" t="s">
        <v>1641</v>
      </c>
      <c r="G759" s="234"/>
      <c r="H759" s="238">
        <v>8.5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AT759" s="244" t="s">
        <v>185</v>
      </c>
      <c r="AU759" s="244" t="s">
        <v>86</v>
      </c>
      <c r="AV759" s="11" t="s">
        <v>86</v>
      </c>
      <c r="AW759" s="11" t="s">
        <v>40</v>
      </c>
      <c r="AX759" s="11" t="s">
        <v>25</v>
      </c>
      <c r="AY759" s="244" t="s">
        <v>177</v>
      </c>
    </row>
    <row r="760" s="1" customFormat="1" ht="25.5" customHeight="1">
      <c r="B760" s="45"/>
      <c r="C760" s="221" t="s">
        <v>1646</v>
      </c>
      <c r="D760" s="221" t="s">
        <v>179</v>
      </c>
      <c r="E760" s="222" t="s">
        <v>1647</v>
      </c>
      <c r="F760" s="223" t="s">
        <v>1648</v>
      </c>
      <c r="G760" s="224" t="s">
        <v>1649</v>
      </c>
      <c r="H760" s="225">
        <v>1</v>
      </c>
      <c r="I760" s="226"/>
      <c r="J760" s="227">
        <f>ROUND(I760*H760,2)</f>
        <v>0</v>
      </c>
      <c r="K760" s="223" t="s">
        <v>24</v>
      </c>
      <c r="L760" s="71"/>
      <c r="M760" s="228" t="s">
        <v>24</v>
      </c>
      <c r="N760" s="229" t="s">
        <v>48</v>
      </c>
      <c r="O760" s="46"/>
      <c r="P760" s="230">
        <f>O760*H760</f>
        <v>0</v>
      </c>
      <c r="Q760" s="230">
        <v>0.00017000000000000001</v>
      </c>
      <c r="R760" s="230">
        <f>Q760*H760</f>
        <v>0.00017000000000000001</v>
      </c>
      <c r="S760" s="230">
        <v>0</v>
      </c>
      <c r="T760" s="231">
        <f>S760*H760</f>
        <v>0</v>
      </c>
      <c r="AR760" s="23" t="s">
        <v>254</v>
      </c>
      <c r="AT760" s="23" t="s">
        <v>179</v>
      </c>
      <c r="AU760" s="23" t="s">
        <v>86</v>
      </c>
      <c r="AY760" s="23" t="s">
        <v>177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23" t="s">
        <v>25</v>
      </c>
      <c r="BK760" s="232">
        <f>ROUND(I760*H760,2)</f>
        <v>0</v>
      </c>
      <c r="BL760" s="23" t="s">
        <v>254</v>
      </c>
      <c r="BM760" s="23" t="s">
        <v>1650</v>
      </c>
    </row>
    <row r="761" s="11" customFormat="1">
      <c r="B761" s="233"/>
      <c r="C761" s="234"/>
      <c r="D761" s="235" t="s">
        <v>185</v>
      </c>
      <c r="E761" s="236" t="s">
        <v>24</v>
      </c>
      <c r="F761" s="237" t="s">
        <v>1651</v>
      </c>
      <c r="G761" s="234"/>
      <c r="H761" s="238">
        <v>1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AT761" s="244" t="s">
        <v>185</v>
      </c>
      <c r="AU761" s="244" t="s">
        <v>86</v>
      </c>
      <c r="AV761" s="11" t="s">
        <v>86</v>
      </c>
      <c r="AW761" s="11" t="s">
        <v>40</v>
      </c>
      <c r="AX761" s="11" t="s">
        <v>25</v>
      </c>
      <c r="AY761" s="244" t="s">
        <v>177</v>
      </c>
    </row>
    <row r="762" s="1" customFormat="1" ht="38.25" customHeight="1">
      <c r="B762" s="45"/>
      <c r="C762" s="221" t="s">
        <v>1652</v>
      </c>
      <c r="D762" s="221" t="s">
        <v>179</v>
      </c>
      <c r="E762" s="222" t="s">
        <v>1653</v>
      </c>
      <c r="F762" s="223" t="s">
        <v>1654</v>
      </c>
      <c r="G762" s="224" t="s">
        <v>257</v>
      </c>
      <c r="H762" s="225">
        <v>0.60699999999999998</v>
      </c>
      <c r="I762" s="226"/>
      <c r="J762" s="227">
        <f>ROUND(I762*H762,2)</f>
        <v>0</v>
      </c>
      <c r="K762" s="223" t="s">
        <v>182</v>
      </c>
      <c r="L762" s="71"/>
      <c r="M762" s="228" t="s">
        <v>24</v>
      </c>
      <c r="N762" s="229" t="s">
        <v>48</v>
      </c>
      <c r="O762" s="46"/>
      <c r="P762" s="230">
        <f>O762*H762</f>
        <v>0</v>
      </c>
      <c r="Q762" s="230">
        <v>0</v>
      </c>
      <c r="R762" s="230">
        <f>Q762*H762</f>
        <v>0</v>
      </c>
      <c r="S762" s="230">
        <v>0</v>
      </c>
      <c r="T762" s="231">
        <f>S762*H762</f>
        <v>0</v>
      </c>
      <c r="AR762" s="23" t="s">
        <v>254</v>
      </c>
      <c r="AT762" s="23" t="s">
        <v>179</v>
      </c>
      <c r="AU762" s="23" t="s">
        <v>86</v>
      </c>
      <c r="AY762" s="23" t="s">
        <v>177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23" t="s">
        <v>25</v>
      </c>
      <c r="BK762" s="232">
        <f>ROUND(I762*H762,2)</f>
        <v>0</v>
      </c>
      <c r="BL762" s="23" t="s">
        <v>254</v>
      </c>
      <c r="BM762" s="23" t="s">
        <v>1655</v>
      </c>
    </row>
    <row r="763" s="10" customFormat="1" ht="29.88" customHeight="1">
      <c r="B763" s="205"/>
      <c r="C763" s="206"/>
      <c r="D763" s="207" t="s">
        <v>76</v>
      </c>
      <c r="E763" s="219" t="s">
        <v>1656</v>
      </c>
      <c r="F763" s="219" t="s">
        <v>1657</v>
      </c>
      <c r="G763" s="206"/>
      <c r="H763" s="206"/>
      <c r="I763" s="209"/>
      <c r="J763" s="220">
        <f>BK763</f>
        <v>0</v>
      </c>
      <c r="K763" s="206"/>
      <c r="L763" s="211"/>
      <c r="M763" s="212"/>
      <c r="N763" s="213"/>
      <c r="O763" s="213"/>
      <c r="P763" s="214">
        <f>SUM(P764:P773)</f>
        <v>0</v>
      </c>
      <c r="Q763" s="213"/>
      <c r="R763" s="214">
        <f>SUM(R764:R773)</f>
        <v>0.0495424</v>
      </c>
      <c r="S763" s="213"/>
      <c r="T763" s="215">
        <f>SUM(T764:T773)</f>
        <v>0</v>
      </c>
      <c r="AR763" s="216" t="s">
        <v>86</v>
      </c>
      <c r="AT763" s="217" t="s">
        <v>76</v>
      </c>
      <c r="AU763" s="217" t="s">
        <v>25</v>
      </c>
      <c r="AY763" s="216" t="s">
        <v>177</v>
      </c>
      <c r="BK763" s="218">
        <f>SUM(BK764:BK773)</f>
        <v>0</v>
      </c>
    </row>
    <row r="764" s="1" customFormat="1" ht="25.5" customHeight="1">
      <c r="B764" s="45"/>
      <c r="C764" s="221" t="s">
        <v>1658</v>
      </c>
      <c r="D764" s="221" t="s">
        <v>179</v>
      </c>
      <c r="E764" s="222" t="s">
        <v>1659</v>
      </c>
      <c r="F764" s="223" t="s">
        <v>1660</v>
      </c>
      <c r="G764" s="224" t="s">
        <v>274</v>
      </c>
      <c r="H764" s="225">
        <v>1</v>
      </c>
      <c r="I764" s="226"/>
      <c r="J764" s="227">
        <f>ROUND(I764*H764,2)</f>
        <v>0</v>
      </c>
      <c r="K764" s="223" t="s">
        <v>182</v>
      </c>
      <c r="L764" s="71"/>
      <c r="M764" s="228" t="s">
        <v>24</v>
      </c>
      <c r="N764" s="229" t="s">
        <v>48</v>
      </c>
      <c r="O764" s="46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3" t="s">
        <v>254</v>
      </c>
      <c r="AT764" s="23" t="s">
        <v>179</v>
      </c>
      <c r="AU764" s="23" t="s">
        <v>86</v>
      </c>
      <c r="AY764" s="23" t="s">
        <v>177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3" t="s">
        <v>25</v>
      </c>
      <c r="BK764" s="232">
        <f>ROUND(I764*H764,2)</f>
        <v>0</v>
      </c>
      <c r="BL764" s="23" t="s">
        <v>254</v>
      </c>
      <c r="BM764" s="23" t="s">
        <v>1661</v>
      </c>
    </row>
    <row r="765" s="11" customFormat="1">
      <c r="B765" s="233"/>
      <c r="C765" s="234"/>
      <c r="D765" s="235" t="s">
        <v>185</v>
      </c>
      <c r="E765" s="236" t="s">
        <v>24</v>
      </c>
      <c r="F765" s="237" t="s">
        <v>1662</v>
      </c>
      <c r="G765" s="234"/>
      <c r="H765" s="238">
        <v>1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AT765" s="244" t="s">
        <v>185</v>
      </c>
      <c r="AU765" s="244" t="s">
        <v>86</v>
      </c>
      <c r="AV765" s="11" t="s">
        <v>86</v>
      </c>
      <c r="AW765" s="11" t="s">
        <v>40</v>
      </c>
      <c r="AX765" s="11" t="s">
        <v>25</v>
      </c>
      <c r="AY765" s="244" t="s">
        <v>177</v>
      </c>
    </row>
    <row r="766" s="1" customFormat="1" ht="25.5" customHeight="1">
      <c r="B766" s="45"/>
      <c r="C766" s="256" t="s">
        <v>1663</v>
      </c>
      <c r="D766" s="256" t="s">
        <v>266</v>
      </c>
      <c r="E766" s="257" t="s">
        <v>1664</v>
      </c>
      <c r="F766" s="258" t="s">
        <v>1665</v>
      </c>
      <c r="G766" s="259" t="s">
        <v>274</v>
      </c>
      <c r="H766" s="260">
        <v>1</v>
      </c>
      <c r="I766" s="261"/>
      <c r="J766" s="262">
        <f>ROUND(I766*H766,2)</f>
        <v>0</v>
      </c>
      <c r="K766" s="258" t="s">
        <v>182</v>
      </c>
      <c r="L766" s="263"/>
      <c r="M766" s="264" t="s">
        <v>24</v>
      </c>
      <c r="N766" s="265" t="s">
        <v>48</v>
      </c>
      <c r="O766" s="46"/>
      <c r="P766" s="230">
        <f>O766*H766</f>
        <v>0</v>
      </c>
      <c r="Q766" s="230">
        <v>0.0050000000000000001</v>
      </c>
      <c r="R766" s="230">
        <f>Q766*H766</f>
        <v>0.0050000000000000001</v>
      </c>
      <c r="S766" s="230">
        <v>0</v>
      </c>
      <c r="T766" s="231">
        <f>S766*H766</f>
        <v>0</v>
      </c>
      <c r="AR766" s="23" t="s">
        <v>330</v>
      </c>
      <c r="AT766" s="23" t="s">
        <v>266</v>
      </c>
      <c r="AU766" s="23" t="s">
        <v>86</v>
      </c>
      <c r="AY766" s="23" t="s">
        <v>177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3" t="s">
        <v>25</v>
      </c>
      <c r="BK766" s="232">
        <f>ROUND(I766*H766,2)</f>
        <v>0</v>
      </c>
      <c r="BL766" s="23" t="s">
        <v>254</v>
      </c>
      <c r="BM766" s="23" t="s">
        <v>1666</v>
      </c>
    </row>
    <row r="767" s="1" customFormat="1" ht="25.5" customHeight="1">
      <c r="B767" s="45"/>
      <c r="C767" s="221" t="s">
        <v>1667</v>
      </c>
      <c r="D767" s="221" t="s">
        <v>179</v>
      </c>
      <c r="E767" s="222" t="s">
        <v>1668</v>
      </c>
      <c r="F767" s="223" t="s">
        <v>1669</v>
      </c>
      <c r="G767" s="224" t="s">
        <v>112</v>
      </c>
      <c r="H767" s="225">
        <v>67.200000000000003</v>
      </c>
      <c r="I767" s="226"/>
      <c r="J767" s="227">
        <f>ROUND(I767*H767,2)</f>
        <v>0</v>
      </c>
      <c r="K767" s="223" t="s">
        <v>182</v>
      </c>
      <c r="L767" s="71"/>
      <c r="M767" s="228" t="s">
        <v>24</v>
      </c>
      <c r="N767" s="229" t="s">
        <v>48</v>
      </c>
      <c r="O767" s="46"/>
      <c r="P767" s="230">
        <f>O767*H767</f>
        <v>0</v>
      </c>
      <c r="Q767" s="230">
        <v>1.0000000000000001E-05</v>
      </c>
      <c r="R767" s="230">
        <f>Q767*H767</f>
        <v>0.00067200000000000007</v>
      </c>
      <c r="S767" s="230">
        <v>0</v>
      </c>
      <c r="T767" s="231">
        <f>S767*H767</f>
        <v>0</v>
      </c>
      <c r="AR767" s="23" t="s">
        <v>254</v>
      </c>
      <c r="AT767" s="23" t="s">
        <v>179</v>
      </c>
      <c r="AU767" s="23" t="s">
        <v>86</v>
      </c>
      <c r="AY767" s="23" t="s">
        <v>177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3" t="s">
        <v>25</v>
      </c>
      <c r="BK767" s="232">
        <f>ROUND(I767*H767,2)</f>
        <v>0</v>
      </c>
      <c r="BL767" s="23" t="s">
        <v>254</v>
      </c>
      <c r="BM767" s="23" t="s">
        <v>1670</v>
      </c>
    </row>
    <row r="768" s="11" customFormat="1">
      <c r="B768" s="233"/>
      <c r="C768" s="234"/>
      <c r="D768" s="235" t="s">
        <v>185</v>
      </c>
      <c r="E768" s="236" t="s">
        <v>24</v>
      </c>
      <c r="F768" s="237" t="s">
        <v>1389</v>
      </c>
      <c r="G768" s="234"/>
      <c r="H768" s="238">
        <v>67.200000000000003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185</v>
      </c>
      <c r="AU768" s="244" t="s">
        <v>86</v>
      </c>
      <c r="AV768" s="11" t="s">
        <v>86</v>
      </c>
      <c r="AW768" s="11" t="s">
        <v>40</v>
      </c>
      <c r="AX768" s="11" t="s">
        <v>25</v>
      </c>
      <c r="AY768" s="244" t="s">
        <v>177</v>
      </c>
    </row>
    <row r="769" s="1" customFormat="1" ht="38.25" customHeight="1">
      <c r="B769" s="45"/>
      <c r="C769" s="256" t="s">
        <v>1671</v>
      </c>
      <c r="D769" s="256" t="s">
        <v>266</v>
      </c>
      <c r="E769" s="257" t="s">
        <v>1672</v>
      </c>
      <c r="F769" s="258" t="s">
        <v>1673</v>
      </c>
      <c r="G769" s="259" t="s">
        <v>112</v>
      </c>
      <c r="H769" s="260">
        <v>73.920000000000002</v>
      </c>
      <c r="I769" s="261"/>
      <c r="J769" s="262">
        <f>ROUND(I769*H769,2)</f>
        <v>0</v>
      </c>
      <c r="K769" s="258" t="s">
        <v>182</v>
      </c>
      <c r="L769" s="263"/>
      <c r="M769" s="264" t="s">
        <v>24</v>
      </c>
      <c r="N769" s="265" t="s">
        <v>48</v>
      </c>
      <c r="O769" s="46"/>
      <c r="P769" s="230">
        <f>O769*H769</f>
        <v>0</v>
      </c>
      <c r="Q769" s="230">
        <v>0.00012</v>
      </c>
      <c r="R769" s="230">
        <f>Q769*H769</f>
        <v>0.0088704000000000005</v>
      </c>
      <c r="S769" s="230">
        <v>0</v>
      </c>
      <c r="T769" s="231">
        <f>S769*H769</f>
        <v>0</v>
      </c>
      <c r="AR769" s="23" t="s">
        <v>330</v>
      </c>
      <c r="AT769" s="23" t="s">
        <v>266</v>
      </c>
      <c r="AU769" s="23" t="s">
        <v>86</v>
      </c>
      <c r="AY769" s="23" t="s">
        <v>177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3" t="s">
        <v>25</v>
      </c>
      <c r="BK769" s="232">
        <f>ROUND(I769*H769,2)</f>
        <v>0</v>
      </c>
      <c r="BL769" s="23" t="s">
        <v>254</v>
      </c>
      <c r="BM769" s="23" t="s">
        <v>1674</v>
      </c>
    </row>
    <row r="770" s="11" customFormat="1">
      <c r="B770" s="233"/>
      <c r="C770" s="234"/>
      <c r="D770" s="235" t="s">
        <v>185</v>
      </c>
      <c r="E770" s="234"/>
      <c r="F770" s="237" t="s">
        <v>1675</v>
      </c>
      <c r="G770" s="234"/>
      <c r="H770" s="238">
        <v>73.920000000000002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AT770" s="244" t="s">
        <v>185</v>
      </c>
      <c r="AU770" s="244" t="s">
        <v>86</v>
      </c>
      <c r="AV770" s="11" t="s">
        <v>86</v>
      </c>
      <c r="AW770" s="11" t="s">
        <v>6</v>
      </c>
      <c r="AX770" s="11" t="s">
        <v>25</v>
      </c>
      <c r="AY770" s="244" t="s">
        <v>177</v>
      </c>
    </row>
    <row r="771" s="1" customFormat="1" ht="16.5" customHeight="1">
      <c r="B771" s="45"/>
      <c r="C771" s="221" t="s">
        <v>1676</v>
      </c>
      <c r="D771" s="221" t="s">
        <v>179</v>
      </c>
      <c r="E771" s="222" t="s">
        <v>1677</v>
      </c>
      <c r="F771" s="223" t="s">
        <v>1678</v>
      </c>
      <c r="G771" s="224" t="s">
        <v>112</v>
      </c>
      <c r="H771" s="225">
        <v>250</v>
      </c>
      <c r="I771" s="226"/>
      <c r="J771" s="227">
        <f>ROUND(I771*H771,2)</f>
        <v>0</v>
      </c>
      <c r="K771" s="223" t="s">
        <v>1225</v>
      </c>
      <c r="L771" s="71"/>
      <c r="M771" s="228" t="s">
        <v>24</v>
      </c>
      <c r="N771" s="229" t="s">
        <v>48</v>
      </c>
      <c r="O771" s="46"/>
      <c r="P771" s="230">
        <f>O771*H771</f>
        <v>0</v>
      </c>
      <c r="Q771" s="230">
        <v>0.00013999999999999999</v>
      </c>
      <c r="R771" s="230">
        <f>Q771*H771</f>
        <v>0.034999999999999996</v>
      </c>
      <c r="S771" s="230">
        <v>0</v>
      </c>
      <c r="T771" s="231">
        <f>S771*H771</f>
        <v>0</v>
      </c>
      <c r="AR771" s="23" t="s">
        <v>254</v>
      </c>
      <c r="AT771" s="23" t="s">
        <v>179</v>
      </c>
      <c r="AU771" s="23" t="s">
        <v>86</v>
      </c>
      <c r="AY771" s="23" t="s">
        <v>177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3" t="s">
        <v>25</v>
      </c>
      <c r="BK771" s="232">
        <f>ROUND(I771*H771,2)</f>
        <v>0</v>
      </c>
      <c r="BL771" s="23" t="s">
        <v>254</v>
      </c>
      <c r="BM771" s="23" t="s">
        <v>1679</v>
      </c>
    </row>
    <row r="772" s="11" customFormat="1">
      <c r="B772" s="233"/>
      <c r="C772" s="234"/>
      <c r="D772" s="235" t="s">
        <v>185</v>
      </c>
      <c r="E772" s="236" t="s">
        <v>24</v>
      </c>
      <c r="F772" s="237" t="s">
        <v>1680</v>
      </c>
      <c r="G772" s="234"/>
      <c r="H772" s="238">
        <v>250</v>
      </c>
      <c r="I772" s="239"/>
      <c r="J772" s="234"/>
      <c r="K772" s="234"/>
      <c r="L772" s="240"/>
      <c r="M772" s="241"/>
      <c r="N772" s="242"/>
      <c r="O772" s="242"/>
      <c r="P772" s="242"/>
      <c r="Q772" s="242"/>
      <c r="R772" s="242"/>
      <c r="S772" s="242"/>
      <c r="T772" s="243"/>
      <c r="AT772" s="244" t="s">
        <v>185</v>
      </c>
      <c r="AU772" s="244" t="s">
        <v>86</v>
      </c>
      <c r="AV772" s="11" t="s">
        <v>86</v>
      </c>
      <c r="AW772" s="11" t="s">
        <v>40</v>
      </c>
      <c r="AX772" s="11" t="s">
        <v>25</v>
      </c>
      <c r="AY772" s="244" t="s">
        <v>177</v>
      </c>
    </row>
    <row r="773" s="1" customFormat="1" ht="38.25" customHeight="1">
      <c r="B773" s="45"/>
      <c r="C773" s="221" t="s">
        <v>1681</v>
      </c>
      <c r="D773" s="221" t="s">
        <v>179</v>
      </c>
      <c r="E773" s="222" t="s">
        <v>1682</v>
      </c>
      <c r="F773" s="223" t="s">
        <v>1683</v>
      </c>
      <c r="G773" s="224" t="s">
        <v>257</v>
      </c>
      <c r="H773" s="225">
        <v>0.050000000000000003</v>
      </c>
      <c r="I773" s="226"/>
      <c r="J773" s="227">
        <f>ROUND(I773*H773,2)</f>
        <v>0</v>
      </c>
      <c r="K773" s="223" t="s">
        <v>1225</v>
      </c>
      <c r="L773" s="71"/>
      <c r="M773" s="228" t="s">
        <v>24</v>
      </c>
      <c r="N773" s="229" t="s">
        <v>48</v>
      </c>
      <c r="O773" s="46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AR773" s="23" t="s">
        <v>254</v>
      </c>
      <c r="AT773" s="23" t="s">
        <v>179</v>
      </c>
      <c r="AU773" s="23" t="s">
        <v>86</v>
      </c>
      <c r="AY773" s="23" t="s">
        <v>177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23" t="s">
        <v>25</v>
      </c>
      <c r="BK773" s="232">
        <f>ROUND(I773*H773,2)</f>
        <v>0</v>
      </c>
      <c r="BL773" s="23" t="s">
        <v>254</v>
      </c>
      <c r="BM773" s="23" t="s">
        <v>1684</v>
      </c>
    </row>
    <row r="774" s="10" customFormat="1" ht="29.88" customHeight="1">
      <c r="B774" s="205"/>
      <c r="C774" s="206"/>
      <c r="D774" s="207" t="s">
        <v>76</v>
      </c>
      <c r="E774" s="219" t="s">
        <v>1685</v>
      </c>
      <c r="F774" s="219" t="s">
        <v>1686</v>
      </c>
      <c r="G774" s="206"/>
      <c r="H774" s="206"/>
      <c r="I774" s="209"/>
      <c r="J774" s="220">
        <f>BK774</f>
        <v>0</v>
      </c>
      <c r="K774" s="206"/>
      <c r="L774" s="211"/>
      <c r="M774" s="212"/>
      <c r="N774" s="213"/>
      <c r="O774" s="213"/>
      <c r="P774" s="214">
        <f>SUM(P775:P787)</f>
        <v>0</v>
      </c>
      <c r="Q774" s="213"/>
      <c r="R774" s="214">
        <f>SUM(R775:R787)</f>
        <v>2.5903011999999999</v>
      </c>
      <c r="S774" s="213"/>
      <c r="T774" s="215">
        <f>SUM(T775:T787)</f>
        <v>0</v>
      </c>
      <c r="AR774" s="216" t="s">
        <v>86</v>
      </c>
      <c r="AT774" s="217" t="s">
        <v>76</v>
      </c>
      <c r="AU774" s="217" t="s">
        <v>25</v>
      </c>
      <c r="AY774" s="216" t="s">
        <v>177</v>
      </c>
      <c r="BK774" s="218">
        <f>SUM(BK775:BK787)</f>
        <v>0</v>
      </c>
    </row>
    <row r="775" s="1" customFormat="1" ht="16.5" customHeight="1">
      <c r="B775" s="45"/>
      <c r="C775" s="221" t="s">
        <v>1687</v>
      </c>
      <c r="D775" s="221" t="s">
        <v>179</v>
      </c>
      <c r="E775" s="222" t="s">
        <v>1688</v>
      </c>
      <c r="F775" s="223" t="s">
        <v>1689</v>
      </c>
      <c r="G775" s="224" t="s">
        <v>1690</v>
      </c>
      <c r="H775" s="225">
        <v>1</v>
      </c>
      <c r="I775" s="226"/>
      <c r="J775" s="227">
        <f>ROUND(I775*H775,2)</f>
        <v>0</v>
      </c>
      <c r="K775" s="223" t="s">
        <v>24</v>
      </c>
      <c r="L775" s="71"/>
      <c r="M775" s="228" t="s">
        <v>24</v>
      </c>
      <c r="N775" s="229" t="s">
        <v>48</v>
      </c>
      <c r="O775" s="46"/>
      <c r="P775" s="230">
        <f>O775*H775</f>
        <v>0</v>
      </c>
      <c r="Q775" s="230">
        <v>0.068599999999999994</v>
      </c>
      <c r="R775" s="230">
        <f>Q775*H775</f>
        <v>0.068599999999999994</v>
      </c>
      <c r="S775" s="230">
        <v>0</v>
      </c>
      <c r="T775" s="231">
        <f>S775*H775</f>
        <v>0</v>
      </c>
      <c r="AR775" s="23" t="s">
        <v>254</v>
      </c>
      <c r="AT775" s="23" t="s">
        <v>179</v>
      </c>
      <c r="AU775" s="23" t="s">
        <v>86</v>
      </c>
      <c r="AY775" s="23" t="s">
        <v>177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23" t="s">
        <v>25</v>
      </c>
      <c r="BK775" s="232">
        <f>ROUND(I775*H775,2)</f>
        <v>0</v>
      </c>
      <c r="BL775" s="23" t="s">
        <v>254</v>
      </c>
      <c r="BM775" s="23" t="s">
        <v>1691</v>
      </c>
    </row>
    <row r="776" s="1" customFormat="1" ht="16.5" customHeight="1">
      <c r="B776" s="45"/>
      <c r="C776" s="221" t="s">
        <v>1692</v>
      </c>
      <c r="D776" s="221" t="s">
        <v>179</v>
      </c>
      <c r="E776" s="222" t="s">
        <v>1693</v>
      </c>
      <c r="F776" s="223" t="s">
        <v>1694</v>
      </c>
      <c r="G776" s="224" t="s">
        <v>1690</v>
      </c>
      <c r="H776" s="225">
        <v>1</v>
      </c>
      <c r="I776" s="226"/>
      <c r="J776" s="227">
        <f>ROUND(I776*H776,2)</f>
        <v>0</v>
      </c>
      <c r="K776" s="223" t="s">
        <v>24</v>
      </c>
      <c r="L776" s="71"/>
      <c r="M776" s="228" t="s">
        <v>24</v>
      </c>
      <c r="N776" s="229" t="s">
        <v>48</v>
      </c>
      <c r="O776" s="46"/>
      <c r="P776" s="230">
        <f>O776*H776</f>
        <v>0</v>
      </c>
      <c r="Q776" s="230">
        <v>0.0746</v>
      </c>
      <c r="R776" s="230">
        <f>Q776*H776</f>
        <v>0.0746</v>
      </c>
      <c r="S776" s="230">
        <v>0</v>
      </c>
      <c r="T776" s="231">
        <f>S776*H776</f>
        <v>0</v>
      </c>
      <c r="AR776" s="23" t="s">
        <v>254</v>
      </c>
      <c r="AT776" s="23" t="s">
        <v>179</v>
      </c>
      <c r="AU776" s="23" t="s">
        <v>86</v>
      </c>
      <c r="AY776" s="23" t="s">
        <v>177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3" t="s">
        <v>25</v>
      </c>
      <c r="BK776" s="232">
        <f>ROUND(I776*H776,2)</f>
        <v>0</v>
      </c>
      <c r="BL776" s="23" t="s">
        <v>254</v>
      </c>
      <c r="BM776" s="23" t="s">
        <v>1695</v>
      </c>
    </row>
    <row r="777" s="1" customFormat="1" ht="16.5" customHeight="1">
      <c r="B777" s="45"/>
      <c r="C777" s="221" t="s">
        <v>1696</v>
      </c>
      <c r="D777" s="221" t="s">
        <v>179</v>
      </c>
      <c r="E777" s="222" t="s">
        <v>1697</v>
      </c>
      <c r="F777" s="223" t="s">
        <v>1698</v>
      </c>
      <c r="G777" s="224" t="s">
        <v>1690</v>
      </c>
      <c r="H777" s="225">
        <v>1</v>
      </c>
      <c r="I777" s="226"/>
      <c r="J777" s="227">
        <f>ROUND(I777*H777,2)</f>
        <v>0</v>
      </c>
      <c r="K777" s="223" t="s">
        <v>24</v>
      </c>
      <c r="L777" s="71"/>
      <c r="M777" s="228" t="s">
        <v>24</v>
      </c>
      <c r="N777" s="229" t="s">
        <v>48</v>
      </c>
      <c r="O777" s="46"/>
      <c r="P777" s="230">
        <f>O777*H777</f>
        <v>0</v>
      </c>
      <c r="Q777" s="230">
        <v>0.16520000000000001</v>
      </c>
      <c r="R777" s="230">
        <f>Q777*H777</f>
        <v>0.16520000000000001</v>
      </c>
      <c r="S777" s="230">
        <v>0</v>
      </c>
      <c r="T777" s="231">
        <f>S777*H777</f>
        <v>0</v>
      </c>
      <c r="AR777" s="23" t="s">
        <v>254</v>
      </c>
      <c r="AT777" s="23" t="s">
        <v>179</v>
      </c>
      <c r="AU777" s="23" t="s">
        <v>86</v>
      </c>
      <c r="AY777" s="23" t="s">
        <v>177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23" t="s">
        <v>25</v>
      </c>
      <c r="BK777" s="232">
        <f>ROUND(I777*H777,2)</f>
        <v>0</v>
      </c>
      <c r="BL777" s="23" t="s">
        <v>254</v>
      </c>
      <c r="BM777" s="23" t="s">
        <v>1699</v>
      </c>
    </row>
    <row r="778" s="1" customFormat="1" ht="16.5" customHeight="1">
      <c r="B778" s="45"/>
      <c r="C778" s="221" t="s">
        <v>1700</v>
      </c>
      <c r="D778" s="221" t="s">
        <v>179</v>
      </c>
      <c r="E778" s="222" t="s">
        <v>1701</v>
      </c>
      <c r="F778" s="223" t="s">
        <v>1702</v>
      </c>
      <c r="G778" s="224" t="s">
        <v>1690</v>
      </c>
      <c r="H778" s="225">
        <v>1</v>
      </c>
      <c r="I778" s="226"/>
      <c r="J778" s="227">
        <f>ROUND(I778*H778,2)</f>
        <v>0</v>
      </c>
      <c r="K778" s="223" t="s">
        <v>24</v>
      </c>
      <c r="L778" s="71"/>
      <c r="M778" s="228" t="s">
        <v>24</v>
      </c>
      <c r="N778" s="229" t="s">
        <v>48</v>
      </c>
      <c r="O778" s="46"/>
      <c r="P778" s="230">
        <f>O778*H778</f>
        <v>0</v>
      </c>
      <c r="Q778" s="230">
        <v>0.16500000000000001</v>
      </c>
      <c r="R778" s="230">
        <f>Q778*H778</f>
        <v>0.16500000000000001</v>
      </c>
      <c r="S778" s="230">
        <v>0</v>
      </c>
      <c r="T778" s="231">
        <f>S778*H778</f>
        <v>0</v>
      </c>
      <c r="AR778" s="23" t="s">
        <v>254</v>
      </c>
      <c r="AT778" s="23" t="s">
        <v>179</v>
      </c>
      <c r="AU778" s="23" t="s">
        <v>86</v>
      </c>
      <c r="AY778" s="23" t="s">
        <v>177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23" t="s">
        <v>25</v>
      </c>
      <c r="BK778" s="232">
        <f>ROUND(I778*H778,2)</f>
        <v>0</v>
      </c>
      <c r="BL778" s="23" t="s">
        <v>254</v>
      </c>
      <c r="BM778" s="23" t="s">
        <v>1703</v>
      </c>
    </row>
    <row r="779" s="1" customFormat="1" ht="16.5" customHeight="1">
      <c r="B779" s="45"/>
      <c r="C779" s="221" t="s">
        <v>1704</v>
      </c>
      <c r="D779" s="221" t="s">
        <v>179</v>
      </c>
      <c r="E779" s="222" t="s">
        <v>1705</v>
      </c>
      <c r="F779" s="223" t="s">
        <v>1706</v>
      </c>
      <c r="G779" s="224" t="s">
        <v>1690</v>
      </c>
      <c r="H779" s="225">
        <v>1</v>
      </c>
      <c r="I779" s="226"/>
      <c r="J779" s="227">
        <f>ROUND(I779*H779,2)</f>
        <v>0</v>
      </c>
      <c r="K779" s="223" t="s">
        <v>24</v>
      </c>
      <c r="L779" s="71"/>
      <c r="M779" s="228" t="s">
        <v>24</v>
      </c>
      <c r="N779" s="229" t="s">
        <v>48</v>
      </c>
      <c r="O779" s="46"/>
      <c r="P779" s="230">
        <f>O779*H779</f>
        <v>0</v>
      </c>
      <c r="Q779" s="230">
        <v>0.065000000000000002</v>
      </c>
      <c r="R779" s="230">
        <f>Q779*H779</f>
        <v>0.065000000000000002</v>
      </c>
      <c r="S779" s="230">
        <v>0</v>
      </c>
      <c r="T779" s="231">
        <f>S779*H779</f>
        <v>0</v>
      </c>
      <c r="AR779" s="23" t="s">
        <v>254</v>
      </c>
      <c r="AT779" s="23" t="s">
        <v>179</v>
      </c>
      <c r="AU779" s="23" t="s">
        <v>86</v>
      </c>
      <c r="AY779" s="23" t="s">
        <v>177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23" t="s">
        <v>25</v>
      </c>
      <c r="BK779" s="232">
        <f>ROUND(I779*H779,2)</f>
        <v>0</v>
      </c>
      <c r="BL779" s="23" t="s">
        <v>254</v>
      </c>
      <c r="BM779" s="23" t="s">
        <v>1707</v>
      </c>
    </row>
    <row r="780" s="1" customFormat="1" ht="16.5" customHeight="1">
      <c r="B780" s="45"/>
      <c r="C780" s="221" t="s">
        <v>1708</v>
      </c>
      <c r="D780" s="221" t="s">
        <v>179</v>
      </c>
      <c r="E780" s="222" t="s">
        <v>1709</v>
      </c>
      <c r="F780" s="223" t="s">
        <v>1710</v>
      </c>
      <c r="G780" s="224" t="s">
        <v>1690</v>
      </c>
      <c r="H780" s="225">
        <v>1</v>
      </c>
      <c r="I780" s="226"/>
      <c r="J780" s="227">
        <f>ROUND(I780*H780,2)</f>
        <v>0</v>
      </c>
      <c r="K780" s="223" t="s">
        <v>24</v>
      </c>
      <c r="L780" s="71"/>
      <c r="M780" s="228" t="s">
        <v>24</v>
      </c>
      <c r="N780" s="229" t="s">
        <v>48</v>
      </c>
      <c r="O780" s="46"/>
      <c r="P780" s="230">
        <f>O780*H780</f>
        <v>0</v>
      </c>
      <c r="Q780" s="230">
        <v>0.065000000000000002</v>
      </c>
      <c r="R780" s="230">
        <f>Q780*H780</f>
        <v>0.065000000000000002</v>
      </c>
      <c r="S780" s="230">
        <v>0</v>
      </c>
      <c r="T780" s="231">
        <f>S780*H780</f>
        <v>0</v>
      </c>
      <c r="AR780" s="23" t="s">
        <v>254</v>
      </c>
      <c r="AT780" s="23" t="s">
        <v>179</v>
      </c>
      <c r="AU780" s="23" t="s">
        <v>86</v>
      </c>
      <c r="AY780" s="23" t="s">
        <v>177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23" t="s">
        <v>25</v>
      </c>
      <c r="BK780" s="232">
        <f>ROUND(I780*H780,2)</f>
        <v>0</v>
      </c>
      <c r="BL780" s="23" t="s">
        <v>254</v>
      </c>
      <c r="BM780" s="23" t="s">
        <v>1711</v>
      </c>
    </row>
    <row r="781" s="1" customFormat="1" ht="16.5" customHeight="1">
      <c r="B781" s="45"/>
      <c r="C781" s="221" t="s">
        <v>1712</v>
      </c>
      <c r="D781" s="221" t="s">
        <v>179</v>
      </c>
      <c r="E781" s="222" t="s">
        <v>1713</v>
      </c>
      <c r="F781" s="223" t="s">
        <v>1714</v>
      </c>
      <c r="G781" s="224" t="s">
        <v>1690</v>
      </c>
      <c r="H781" s="225">
        <v>1</v>
      </c>
      <c r="I781" s="226"/>
      <c r="J781" s="227">
        <f>ROUND(I781*H781,2)</f>
        <v>0</v>
      </c>
      <c r="K781" s="223" t="s">
        <v>24</v>
      </c>
      <c r="L781" s="71"/>
      <c r="M781" s="228" t="s">
        <v>24</v>
      </c>
      <c r="N781" s="229" t="s">
        <v>48</v>
      </c>
      <c r="O781" s="46"/>
      <c r="P781" s="230">
        <f>O781*H781</f>
        <v>0</v>
      </c>
      <c r="Q781" s="230">
        <v>0.065000000000000002</v>
      </c>
      <c r="R781" s="230">
        <f>Q781*H781</f>
        <v>0.065000000000000002</v>
      </c>
      <c r="S781" s="230">
        <v>0</v>
      </c>
      <c r="T781" s="231">
        <f>S781*H781</f>
        <v>0</v>
      </c>
      <c r="AR781" s="23" t="s">
        <v>254</v>
      </c>
      <c r="AT781" s="23" t="s">
        <v>179</v>
      </c>
      <c r="AU781" s="23" t="s">
        <v>86</v>
      </c>
      <c r="AY781" s="23" t="s">
        <v>177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3" t="s">
        <v>25</v>
      </c>
      <c r="BK781" s="232">
        <f>ROUND(I781*H781,2)</f>
        <v>0</v>
      </c>
      <c r="BL781" s="23" t="s">
        <v>254</v>
      </c>
      <c r="BM781" s="23" t="s">
        <v>1715</v>
      </c>
    </row>
    <row r="782" s="1" customFormat="1" ht="16.5" customHeight="1">
      <c r="B782" s="45"/>
      <c r="C782" s="221" t="s">
        <v>1716</v>
      </c>
      <c r="D782" s="221" t="s">
        <v>179</v>
      </c>
      <c r="E782" s="222" t="s">
        <v>1717</v>
      </c>
      <c r="F782" s="223" t="s">
        <v>1718</v>
      </c>
      <c r="G782" s="224" t="s">
        <v>1690</v>
      </c>
      <c r="H782" s="225">
        <v>8</v>
      </c>
      <c r="I782" s="226"/>
      <c r="J782" s="227">
        <f>ROUND(I782*H782,2)</f>
        <v>0</v>
      </c>
      <c r="K782" s="223" t="s">
        <v>24</v>
      </c>
      <c r="L782" s="71"/>
      <c r="M782" s="228" t="s">
        <v>24</v>
      </c>
      <c r="N782" s="229" t="s">
        <v>48</v>
      </c>
      <c r="O782" s="46"/>
      <c r="P782" s="230">
        <f>O782*H782</f>
        <v>0</v>
      </c>
      <c r="Q782" s="230">
        <v>0.2175</v>
      </c>
      <c r="R782" s="230">
        <f>Q782*H782</f>
        <v>1.74</v>
      </c>
      <c r="S782" s="230">
        <v>0</v>
      </c>
      <c r="T782" s="231">
        <f>S782*H782</f>
        <v>0</v>
      </c>
      <c r="AR782" s="23" t="s">
        <v>254</v>
      </c>
      <c r="AT782" s="23" t="s">
        <v>179</v>
      </c>
      <c r="AU782" s="23" t="s">
        <v>86</v>
      </c>
      <c r="AY782" s="23" t="s">
        <v>177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3" t="s">
        <v>25</v>
      </c>
      <c r="BK782" s="232">
        <f>ROUND(I782*H782,2)</f>
        <v>0</v>
      </c>
      <c r="BL782" s="23" t="s">
        <v>254</v>
      </c>
      <c r="BM782" s="23" t="s">
        <v>1719</v>
      </c>
    </row>
    <row r="783" s="1" customFormat="1" ht="16.5" customHeight="1">
      <c r="B783" s="45"/>
      <c r="C783" s="221" t="s">
        <v>1720</v>
      </c>
      <c r="D783" s="221" t="s">
        <v>179</v>
      </c>
      <c r="E783" s="222" t="s">
        <v>1721</v>
      </c>
      <c r="F783" s="223" t="s">
        <v>1722</v>
      </c>
      <c r="G783" s="224" t="s">
        <v>1690</v>
      </c>
      <c r="H783" s="225">
        <v>1</v>
      </c>
      <c r="I783" s="226"/>
      <c r="J783" s="227">
        <f>ROUND(I783*H783,2)</f>
        <v>0</v>
      </c>
      <c r="K783" s="223" t="s">
        <v>24</v>
      </c>
      <c r="L783" s="71"/>
      <c r="M783" s="228" t="s">
        <v>24</v>
      </c>
      <c r="N783" s="229" t="s">
        <v>48</v>
      </c>
      <c r="O783" s="46"/>
      <c r="P783" s="230">
        <f>O783*H783</f>
        <v>0</v>
      </c>
      <c r="Q783" s="230">
        <v>0.13500000000000001</v>
      </c>
      <c r="R783" s="230">
        <f>Q783*H783</f>
        <v>0.13500000000000001</v>
      </c>
      <c r="S783" s="230">
        <v>0</v>
      </c>
      <c r="T783" s="231">
        <f>S783*H783</f>
        <v>0</v>
      </c>
      <c r="AR783" s="23" t="s">
        <v>254</v>
      </c>
      <c r="AT783" s="23" t="s">
        <v>179</v>
      </c>
      <c r="AU783" s="23" t="s">
        <v>86</v>
      </c>
      <c r="AY783" s="23" t="s">
        <v>177</v>
      </c>
      <c r="BE783" s="232">
        <f>IF(N783="základní",J783,0)</f>
        <v>0</v>
      </c>
      <c r="BF783" s="232">
        <f>IF(N783="snížená",J783,0)</f>
        <v>0</v>
      </c>
      <c r="BG783" s="232">
        <f>IF(N783="zákl. přenesená",J783,0)</f>
        <v>0</v>
      </c>
      <c r="BH783" s="232">
        <f>IF(N783="sníž. přenesená",J783,0)</f>
        <v>0</v>
      </c>
      <c r="BI783" s="232">
        <f>IF(N783="nulová",J783,0)</f>
        <v>0</v>
      </c>
      <c r="BJ783" s="23" t="s">
        <v>25</v>
      </c>
      <c r="BK783" s="232">
        <f>ROUND(I783*H783,2)</f>
        <v>0</v>
      </c>
      <c r="BL783" s="23" t="s">
        <v>254</v>
      </c>
      <c r="BM783" s="23" t="s">
        <v>1723</v>
      </c>
    </row>
    <row r="784" s="1" customFormat="1" ht="16.5" customHeight="1">
      <c r="B784" s="45"/>
      <c r="C784" s="221" t="s">
        <v>1724</v>
      </c>
      <c r="D784" s="221" t="s">
        <v>179</v>
      </c>
      <c r="E784" s="222" t="s">
        <v>1725</v>
      </c>
      <c r="F784" s="223" t="s">
        <v>1726</v>
      </c>
      <c r="G784" s="224" t="s">
        <v>1649</v>
      </c>
      <c r="H784" s="225">
        <v>1</v>
      </c>
      <c r="I784" s="226"/>
      <c r="J784" s="227">
        <f>ROUND(I784*H784,2)</f>
        <v>0</v>
      </c>
      <c r="K784" s="223" t="s">
        <v>24</v>
      </c>
      <c r="L784" s="71"/>
      <c r="M784" s="228" t="s">
        <v>24</v>
      </c>
      <c r="N784" s="229" t="s">
        <v>48</v>
      </c>
      <c r="O784" s="46"/>
      <c r="P784" s="230">
        <f>O784*H784</f>
        <v>0</v>
      </c>
      <c r="Q784" s="230">
        <v>0.022950000000000002</v>
      </c>
      <c r="R784" s="230">
        <f>Q784*H784</f>
        <v>0.022950000000000002</v>
      </c>
      <c r="S784" s="230">
        <v>0</v>
      </c>
      <c r="T784" s="231">
        <f>S784*H784</f>
        <v>0</v>
      </c>
      <c r="AR784" s="23" t="s">
        <v>254</v>
      </c>
      <c r="AT784" s="23" t="s">
        <v>179</v>
      </c>
      <c r="AU784" s="23" t="s">
        <v>86</v>
      </c>
      <c r="AY784" s="23" t="s">
        <v>177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23" t="s">
        <v>25</v>
      </c>
      <c r="BK784" s="232">
        <f>ROUND(I784*H784,2)</f>
        <v>0</v>
      </c>
      <c r="BL784" s="23" t="s">
        <v>254</v>
      </c>
      <c r="BM784" s="23" t="s">
        <v>1727</v>
      </c>
    </row>
    <row r="785" s="1" customFormat="1" ht="25.5" customHeight="1">
      <c r="B785" s="45"/>
      <c r="C785" s="221" t="s">
        <v>1728</v>
      </c>
      <c r="D785" s="221" t="s">
        <v>179</v>
      </c>
      <c r="E785" s="222" t="s">
        <v>1729</v>
      </c>
      <c r="F785" s="223" t="s">
        <v>1730</v>
      </c>
      <c r="G785" s="224" t="s">
        <v>198</v>
      </c>
      <c r="H785" s="225">
        <v>85.540000000000006</v>
      </c>
      <c r="I785" s="226"/>
      <c r="J785" s="227">
        <f>ROUND(I785*H785,2)</f>
        <v>0</v>
      </c>
      <c r="K785" s="223" t="s">
        <v>182</v>
      </c>
      <c r="L785" s="71"/>
      <c r="M785" s="228" t="s">
        <v>24</v>
      </c>
      <c r="N785" s="229" t="s">
        <v>48</v>
      </c>
      <c r="O785" s="46"/>
      <c r="P785" s="230">
        <f>O785*H785</f>
        <v>0</v>
      </c>
      <c r="Q785" s="230">
        <v>0.00027999999999999998</v>
      </c>
      <c r="R785" s="230">
        <f>Q785*H785</f>
        <v>0.023951199999999999</v>
      </c>
      <c r="S785" s="230">
        <v>0</v>
      </c>
      <c r="T785" s="231">
        <f>S785*H785</f>
        <v>0</v>
      </c>
      <c r="AR785" s="23" t="s">
        <v>254</v>
      </c>
      <c r="AT785" s="23" t="s">
        <v>179</v>
      </c>
      <c r="AU785" s="23" t="s">
        <v>86</v>
      </c>
      <c r="AY785" s="23" t="s">
        <v>177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3" t="s">
        <v>25</v>
      </c>
      <c r="BK785" s="232">
        <f>ROUND(I785*H785,2)</f>
        <v>0</v>
      </c>
      <c r="BL785" s="23" t="s">
        <v>254</v>
      </c>
      <c r="BM785" s="23" t="s">
        <v>1731</v>
      </c>
    </row>
    <row r="786" s="11" customFormat="1">
      <c r="B786" s="233"/>
      <c r="C786" s="234"/>
      <c r="D786" s="235" t="s">
        <v>185</v>
      </c>
      <c r="E786" s="236" t="s">
        <v>24</v>
      </c>
      <c r="F786" s="237" t="s">
        <v>1732</v>
      </c>
      <c r="G786" s="234"/>
      <c r="H786" s="238">
        <v>85.540000000000006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AT786" s="244" t="s">
        <v>185</v>
      </c>
      <c r="AU786" s="244" t="s">
        <v>86</v>
      </c>
      <c r="AV786" s="11" t="s">
        <v>86</v>
      </c>
      <c r="AW786" s="11" t="s">
        <v>40</v>
      </c>
      <c r="AX786" s="11" t="s">
        <v>25</v>
      </c>
      <c r="AY786" s="244" t="s">
        <v>177</v>
      </c>
    </row>
    <row r="787" s="1" customFormat="1" ht="16.5" customHeight="1">
      <c r="B787" s="45"/>
      <c r="C787" s="221" t="s">
        <v>1733</v>
      </c>
      <c r="D787" s="221" t="s">
        <v>179</v>
      </c>
      <c r="E787" s="222" t="s">
        <v>1734</v>
      </c>
      <c r="F787" s="223" t="s">
        <v>1735</v>
      </c>
      <c r="G787" s="224" t="s">
        <v>257</v>
      </c>
      <c r="H787" s="225">
        <v>2.5899999999999999</v>
      </c>
      <c r="I787" s="226"/>
      <c r="J787" s="227">
        <f>ROUND(I787*H787,2)</f>
        <v>0</v>
      </c>
      <c r="K787" s="223" t="s">
        <v>182</v>
      </c>
      <c r="L787" s="71"/>
      <c r="M787" s="228" t="s">
        <v>24</v>
      </c>
      <c r="N787" s="229" t="s">
        <v>48</v>
      </c>
      <c r="O787" s="46"/>
      <c r="P787" s="230">
        <f>O787*H787</f>
        <v>0</v>
      </c>
      <c r="Q787" s="230">
        <v>0</v>
      </c>
      <c r="R787" s="230">
        <f>Q787*H787</f>
        <v>0</v>
      </c>
      <c r="S787" s="230">
        <v>0</v>
      </c>
      <c r="T787" s="231">
        <f>S787*H787</f>
        <v>0</v>
      </c>
      <c r="AR787" s="23" t="s">
        <v>254</v>
      </c>
      <c r="AT787" s="23" t="s">
        <v>179</v>
      </c>
      <c r="AU787" s="23" t="s">
        <v>86</v>
      </c>
      <c r="AY787" s="23" t="s">
        <v>177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23" t="s">
        <v>25</v>
      </c>
      <c r="BK787" s="232">
        <f>ROUND(I787*H787,2)</f>
        <v>0</v>
      </c>
      <c r="BL787" s="23" t="s">
        <v>254</v>
      </c>
      <c r="BM787" s="23" t="s">
        <v>1736</v>
      </c>
    </row>
    <row r="788" s="10" customFormat="1" ht="29.88" customHeight="1">
      <c r="B788" s="205"/>
      <c r="C788" s="206"/>
      <c r="D788" s="207" t="s">
        <v>76</v>
      </c>
      <c r="E788" s="219" t="s">
        <v>1737</v>
      </c>
      <c r="F788" s="219" t="s">
        <v>1738</v>
      </c>
      <c r="G788" s="206"/>
      <c r="H788" s="206"/>
      <c r="I788" s="209"/>
      <c r="J788" s="220">
        <f>BK788</f>
        <v>0</v>
      </c>
      <c r="K788" s="206"/>
      <c r="L788" s="211"/>
      <c r="M788" s="212"/>
      <c r="N788" s="213"/>
      <c r="O788" s="213"/>
      <c r="P788" s="214">
        <f>SUM(P789:P832)</f>
        <v>0</v>
      </c>
      <c r="Q788" s="213"/>
      <c r="R788" s="214">
        <f>SUM(R789:R832)</f>
        <v>10.24617909</v>
      </c>
      <c r="S788" s="213"/>
      <c r="T788" s="215">
        <f>SUM(T789:T832)</f>
        <v>0.75000000000000011</v>
      </c>
      <c r="AR788" s="216" t="s">
        <v>86</v>
      </c>
      <c r="AT788" s="217" t="s">
        <v>76</v>
      </c>
      <c r="AU788" s="217" t="s">
        <v>25</v>
      </c>
      <c r="AY788" s="216" t="s">
        <v>177</v>
      </c>
      <c r="BK788" s="218">
        <f>SUM(BK789:BK832)</f>
        <v>0</v>
      </c>
    </row>
    <row r="789" s="1" customFormat="1" ht="25.5" customHeight="1">
      <c r="B789" s="45"/>
      <c r="C789" s="221" t="s">
        <v>1739</v>
      </c>
      <c r="D789" s="221" t="s">
        <v>179</v>
      </c>
      <c r="E789" s="222" t="s">
        <v>1740</v>
      </c>
      <c r="F789" s="223" t="s">
        <v>1741</v>
      </c>
      <c r="G789" s="224" t="s">
        <v>112</v>
      </c>
      <c r="H789" s="225">
        <v>31.382000000000001</v>
      </c>
      <c r="I789" s="226"/>
      <c r="J789" s="227">
        <f>ROUND(I789*H789,2)</f>
        <v>0</v>
      </c>
      <c r="K789" s="223" t="s">
        <v>182</v>
      </c>
      <c r="L789" s="71"/>
      <c r="M789" s="228" t="s">
        <v>24</v>
      </c>
      <c r="N789" s="229" t="s">
        <v>48</v>
      </c>
      <c r="O789" s="46"/>
      <c r="P789" s="230">
        <f>O789*H789</f>
        <v>0</v>
      </c>
      <c r="Q789" s="230">
        <v>0</v>
      </c>
      <c r="R789" s="230">
        <f>Q789*H789</f>
        <v>0</v>
      </c>
      <c r="S789" s="230">
        <v>0</v>
      </c>
      <c r="T789" s="231">
        <f>S789*H789</f>
        <v>0</v>
      </c>
      <c r="AR789" s="23" t="s">
        <v>254</v>
      </c>
      <c r="AT789" s="23" t="s">
        <v>179</v>
      </c>
      <c r="AU789" s="23" t="s">
        <v>86</v>
      </c>
      <c r="AY789" s="23" t="s">
        <v>177</v>
      </c>
      <c r="BE789" s="232">
        <f>IF(N789="základní",J789,0)</f>
        <v>0</v>
      </c>
      <c r="BF789" s="232">
        <f>IF(N789="snížená",J789,0)</f>
        <v>0</v>
      </c>
      <c r="BG789" s="232">
        <f>IF(N789="zákl. přenesená",J789,0)</f>
        <v>0</v>
      </c>
      <c r="BH789" s="232">
        <f>IF(N789="sníž. přenesená",J789,0)</f>
        <v>0</v>
      </c>
      <c r="BI789" s="232">
        <f>IF(N789="nulová",J789,0)</f>
        <v>0</v>
      </c>
      <c r="BJ789" s="23" t="s">
        <v>25</v>
      </c>
      <c r="BK789" s="232">
        <f>ROUND(I789*H789,2)</f>
        <v>0</v>
      </c>
      <c r="BL789" s="23" t="s">
        <v>254</v>
      </c>
      <c r="BM789" s="23" t="s">
        <v>1742</v>
      </c>
    </row>
    <row r="790" s="11" customFormat="1">
      <c r="B790" s="233"/>
      <c r="C790" s="234"/>
      <c r="D790" s="235" t="s">
        <v>185</v>
      </c>
      <c r="E790" s="236" t="s">
        <v>24</v>
      </c>
      <c r="F790" s="237" t="s">
        <v>1743</v>
      </c>
      <c r="G790" s="234"/>
      <c r="H790" s="238">
        <v>31.382000000000001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AT790" s="244" t="s">
        <v>185</v>
      </c>
      <c r="AU790" s="244" t="s">
        <v>86</v>
      </c>
      <c r="AV790" s="11" t="s">
        <v>86</v>
      </c>
      <c r="AW790" s="11" t="s">
        <v>40</v>
      </c>
      <c r="AX790" s="11" t="s">
        <v>25</v>
      </c>
      <c r="AY790" s="244" t="s">
        <v>177</v>
      </c>
    </row>
    <row r="791" s="1" customFormat="1" ht="63.75" customHeight="1">
      <c r="B791" s="45"/>
      <c r="C791" s="256" t="s">
        <v>1744</v>
      </c>
      <c r="D791" s="256" t="s">
        <v>266</v>
      </c>
      <c r="E791" s="257" t="s">
        <v>1745</v>
      </c>
      <c r="F791" s="258" t="s">
        <v>1746</v>
      </c>
      <c r="G791" s="259" t="s">
        <v>274</v>
      </c>
      <c r="H791" s="260">
        <v>1</v>
      </c>
      <c r="I791" s="261"/>
      <c r="J791" s="262">
        <f>ROUND(I791*H791,2)</f>
        <v>0</v>
      </c>
      <c r="K791" s="258" t="s">
        <v>24</v>
      </c>
      <c r="L791" s="263"/>
      <c r="M791" s="264" t="s">
        <v>24</v>
      </c>
      <c r="N791" s="265" t="s">
        <v>48</v>
      </c>
      <c r="O791" s="46"/>
      <c r="P791" s="230">
        <f>O791*H791</f>
        <v>0</v>
      </c>
      <c r="Q791" s="230">
        <v>0.025000000000000001</v>
      </c>
      <c r="R791" s="230">
        <f>Q791*H791</f>
        <v>0.025000000000000001</v>
      </c>
      <c r="S791" s="230">
        <v>0</v>
      </c>
      <c r="T791" s="231">
        <f>S791*H791</f>
        <v>0</v>
      </c>
      <c r="AR791" s="23" t="s">
        <v>330</v>
      </c>
      <c r="AT791" s="23" t="s">
        <v>266</v>
      </c>
      <c r="AU791" s="23" t="s">
        <v>86</v>
      </c>
      <c r="AY791" s="23" t="s">
        <v>177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23" t="s">
        <v>25</v>
      </c>
      <c r="BK791" s="232">
        <f>ROUND(I791*H791,2)</f>
        <v>0</v>
      </c>
      <c r="BL791" s="23" t="s">
        <v>254</v>
      </c>
      <c r="BM791" s="23" t="s">
        <v>1747</v>
      </c>
    </row>
    <row r="792" s="11" customFormat="1">
      <c r="B792" s="233"/>
      <c r="C792" s="234"/>
      <c r="D792" s="235" t="s">
        <v>185</v>
      </c>
      <c r="E792" s="236" t="s">
        <v>24</v>
      </c>
      <c r="F792" s="237" t="s">
        <v>1662</v>
      </c>
      <c r="G792" s="234"/>
      <c r="H792" s="238">
        <v>1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AT792" s="244" t="s">
        <v>185</v>
      </c>
      <c r="AU792" s="244" t="s">
        <v>86</v>
      </c>
      <c r="AV792" s="11" t="s">
        <v>86</v>
      </c>
      <c r="AW792" s="11" t="s">
        <v>40</v>
      </c>
      <c r="AX792" s="11" t="s">
        <v>25</v>
      </c>
      <c r="AY792" s="244" t="s">
        <v>177</v>
      </c>
    </row>
    <row r="793" s="1" customFormat="1" ht="63.75" customHeight="1">
      <c r="B793" s="45"/>
      <c r="C793" s="256" t="s">
        <v>1748</v>
      </c>
      <c r="D793" s="256" t="s">
        <v>266</v>
      </c>
      <c r="E793" s="257" t="s">
        <v>1749</v>
      </c>
      <c r="F793" s="258" t="s">
        <v>1750</v>
      </c>
      <c r="G793" s="259" t="s">
        <v>274</v>
      </c>
      <c r="H793" s="260">
        <v>1</v>
      </c>
      <c r="I793" s="261"/>
      <c r="J793" s="262">
        <f>ROUND(I793*H793,2)</f>
        <v>0</v>
      </c>
      <c r="K793" s="258" t="s">
        <v>24</v>
      </c>
      <c r="L793" s="263"/>
      <c r="M793" s="264" t="s">
        <v>24</v>
      </c>
      <c r="N793" s="265" t="s">
        <v>48</v>
      </c>
      <c r="O793" s="46"/>
      <c r="P793" s="230">
        <f>O793*H793</f>
        <v>0</v>
      </c>
      <c r="Q793" s="230">
        <v>0.025000000000000001</v>
      </c>
      <c r="R793" s="230">
        <f>Q793*H793</f>
        <v>0.025000000000000001</v>
      </c>
      <c r="S793" s="230">
        <v>0</v>
      </c>
      <c r="T793" s="231">
        <f>S793*H793</f>
        <v>0</v>
      </c>
      <c r="AR793" s="23" t="s">
        <v>330</v>
      </c>
      <c r="AT793" s="23" t="s">
        <v>266</v>
      </c>
      <c r="AU793" s="23" t="s">
        <v>86</v>
      </c>
      <c r="AY793" s="23" t="s">
        <v>177</v>
      </c>
      <c r="BE793" s="232">
        <f>IF(N793="základní",J793,0)</f>
        <v>0</v>
      </c>
      <c r="BF793" s="232">
        <f>IF(N793="snížená",J793,0)</f>
        <v>0</v>
      </c>
      <c r="BG793" s="232">
        <f>IF(N793="zákl. přenesená",J793,0)</f>
        <v>0</v>
      </c>
      <c r="BH793" s="232">
        <f>IF(N793="sníž. přenesená",J793,0)</f>
        <v>0</v>
      </c>
      <c r="BI793" s="232">
        <f>IF(N793="nulová",J793,0)</f>
        <v>0</v>
      </c>
      <c r="BJ793" s="23" t="s">
        <v>25</v>
      </c>
      <c r="BK793" s="232">
        <f>ROUND(I793*H793,2)</f>
        <v>0</v>
      </c>
      <c r="BL793" s="23" t="s">
        <v>254</v>
      </c>
      <c r="BM793" s="23" t="s">
        <v>1751</v>
      </c>
    </row>
    <row r="794" s="11" customFormat="1">
      <c r="B794" s="233"/>
      <c r="C794" s="234"/>
      <c r="D794" s="235" t="s">
        <v>185</v>
      </c>
      <c r="E794" s="236" t="s">
        <v>24</v>
      </c>
      <c r="F794" s="237" t="s">
        <v>1662</v>
      </c>
      <c r="G794" s="234"/>
      <c r="H794" s="238">
        <v>1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AT794" s="244" t="s">
        <v>185</v>
      </c>
      <c r="AU794" s="244" t="s">
        <v>86</v>
      </c>
      <c r="AV794" s="11" t="s">
        <v>86</v>
      </c>
      <c r="AW794" s="11" t="s">
        <v>40</v>
      </c>
      <c r="AX794" s="11" t="s">
        <v>25</v>
      </c>
      <c r="AY794" s="244" t="s">
        <v>177</v>
      </c>
    </row>
    <row r="795" s="1" customFormat="1" ht="25.5" customHeight="1">
      <c r="B795" s="45"/>
      <c r="C795" s="221" t="s">
        <v>1752</v>
      </c>
      <c r="D795" s="221" t="s">
        <v>179</v>
      </c>
      <c r="E795" s="222" t="s">
        <v>1753</v>
      </c>
      <c r="F795" s="223" t="s">
        <v>1754</v>
      </c>
      <c r="G795" s="224" t="s">
        <v>198</v>
      </c>
      <c r="H795" s="225">
        <v>28</v>
      </c>
      <c r="I795" s="226"/>
      <c r="J795" s="227">
        <f>ROUND(I795*H795,2)</f>
        <v>0</v>
      </c>
      <c r="K795" s="223" t="s">
        <v>182</v>
      </c>
      <c r="L795" s="71"/>
      <c r="M795" s="228" t="s">
        <v>24</v>
      </c>
      <c r="N795" s="229" t="s">
        <v>48</v>
      </c>
      <c r="O795" s="46"/>
      <c r="P795" s="230">
        <f>O795*H795</f>
        <v>0</v>
      </c>
      <c r="Q795" s="230">
        <v>0</v>
      </c>
      <c r="R795" s="230">
        <f>Q795*H795</f>
        <v>0</v>
      </c>
      <c r="S795" s="230">
        <v>0.025000000000000001</v>
      </c>
      <c r="T795" s="231">
        <f>S795*H795</f>
        <v>0.70000000000000007</v>
      </c>
      <c r="AR795" s="23" t="s">
        <v>254</v>
      </c>
      <c r="AT795" s="23" t="s">
        <v>179</v>
      </c>
      <c r="AU795" s="23" t="s">
        <v>86</v>
      </c>
      <c r="AY795" s="23" t="s">
        <v>177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23" t="s">
        <v>25</v>
      </c>
      <c r="BK795" s="232">
        <f>ROUND(I795*H795,2)</f>
        <v>0</v>
      </c>
      <c r="BL795" s="23" t="s">
        <v>254</v>
      </c>
      <c r="BM795" s="23" t="s">
        <v>1755</v>
      </c>
    </row>
    <row r="796" s="11" customFormat="1">
      <c r="B796" s="233"/>
      <c r="C796" s="234"/>
      <c r="D796" s="235" t="s">
        <v>185</v>
      </c>
      <c r="E796" s="236" t="s">
        <v>24</v>
      </c>
      <c r="F796" s="237" t="s">
        <v>1603</v>
      </c>
      <c r="G796" s="234"/>
      <c r="H796" s="238">
        <v>28</v>
      </c>
      <c r="I796" s="239"/>
      <c r="J796" s="234"/>
      <c r="K796" s="234"/>
      <c r="L796" s="240"/>
      <c r="M796" s="241"/>
      <c r="N796" s="242"/>
      <c r="O796" s="242"/>
      <c r="P796" s="242"/>
      <c r="Q796" s="242"/>
      <c r="R796" s="242"/>
      <c r="S796" s="242"/>
      <c r="T796" s="243"/>
      <c r="AT796" s="244" t="s">
        <v>185</v>
      </c>
      <c r="AU796" s="244" t="s">
        <v>86</v>
      </c>
      <c r="AV796" s="11" t="s">
        <v>86</v>
      </c>
      <c r="AW796" s="11" t="s">
        <v>40</v>
      </c>
      <c r="AX796" s="11" t="s">
        <v>25</v>
      </c>
      <c r="AY796" s="244" t="s">
        <v>177</v>
      </c>
    </row>
    <row r="797" s="1" customFormat="1" ht="16.5" customHeight="1">
      <c r="B797" s="45"/>
      <c r="C797" s="221" t="s">
        <v>1756</v>
      </c>
      <c r="D797" s="221" t="s">
        <v>179</v>
      </c>
      <c r="E797" s="222" t="s">
        <v>1757</v>
      </c>
      <c r="F797" s="223" t="s">
        <v>1758</v>
      </c>
      <c r="G797" s="224" t="s">
        <v>274</v>
      </c>
      <c r="H797" s="225">
        <v>1</v>
      </c>
      <c r="I797" s="226"/>
      <c r="J797" s="227">
        <f>ROUND(I797*H797,2)</f>
        <v>0</v>
      </c>
      <c r="K797" s="223" t="s">
        <v>24</v>
      </c>
      <c r="L797" s="71"/>
      <c r="M797" s="228" t="s">
        <v>24</v>
      </c>
      <c r="N797" s="229" t="s">
        <v>48</v>
      </c>
      <c r="O797" s="46"/>
      <c r="P797" s="230">
        <f>O797*H797</f>
        <v>0</v>
      </c>
      <c r="Q797" s="230">
        <v>0</v>
      </c>
      <c r="R797" s="230">
        <f>Q797*H797</f>
        <v>0</v>
      </c>
      <c r="S797" s="230">
        <v>0</v>
      </c>
      <c r="T797" s="231">
        <f>S797*H797</f>
        <v>0</v>
      </c>
      <c r="AR797" s="23" t="s">
        <v>254</v>
      </c>
      <c r="AT797" s="23" t="s">
        <v>179</v>
      </c>
      <c r="AU797" s="23" t="s">
        <v>86</v>
      </c>
      <c r="AY797" s="23" t="s">
        <v>177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23" t="s">
        <v>25</v>
      </c>
      <c r="BK797" s="232">
        <f>ROUND(I797*H797,2)</f>
        <v>0</v>
      </c>
      <c r="BL797" s="23" t="s">
        <v>254</v>
      </c>
      <c r="BM797" s="23" t="s">
        <v>1759</v>
      </c>
    </row>
    <row r="798" s="1" customFormat="1" ht="38.25" customHeight="1">
      <c r="B798" s="45"/>
      <c r="C798" s="221" t="s">
        <v>1760</v>
      </c>
      <c r="D798" s="221" t="s">
        <v>179</v>
      </c>
      <c r="E798" s="222" t="s">
        <v>1761</v>
      </c>
      <c r="F798" s="223" t="s">
        <v>1762</v>
      </c>
      <c r="G798" s="224" t="s">
        <v>274</v>
      </c>
      <c r="H798" s="225">
        <v>1</v>
      </c>
      <c r="I798" s="226"/>
      <c r="J798" s="227">
        <f>ROUND(I798*H798,2)</f>
        <v>0</v>
      </c>
      <c r="K798" s="223" t="s">
        <v>24</v>
      </c>
      <c r="L798" s="71"/>
      <c r="M798" s="228" t="s">
        <v>24</v>
      </c>
      <c r="N798" s="229" t="s">
        <v>48</v>
      </c>
      <c r="O798" s="46"/>
      <c r="P798" s="230">
        <f>O798*H798</f>
        <v>0</v>
      </c>
      <c r="Q798" s="230">
        <v>0.00050000000000000001</v>
      </c>
      <c r="R798" s="230">
        <f>Q798*H798</f>
        <v>0.00050000000000000001</v>
      </c>
      <c r="S798" s="230">
        <v>0</v>
      </c>
      <c r="T798" s="231">
        <f>S798*H798</f>
        <v>0</v>
      </c>
      <c r="AR798" s="23" t="s">
        <v>254</v>
      </c>
      <c r="AT798" s="23" t="s">
        <v>179</v>
      </c>
      <c r="AU798" s="23" t="s">
        <v>86</v>
      </c>
      <c r="AY798" s="23" t="s">
        <v>177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3" t="s">
        <v>25</v>
      </c>
      <c r="BK798" s="232">
        <f>ROUND(I798*H798,2)</f>
        <v>0</v>
      </c>
      <c r="BL798" s="23" t="s">
        <v>254</v>
      </c>
      <c r="BM798" s="23" t="s">
        <v>1763</v>
      </c>
    </row>
    <row r="799" s="11" customFormat="1">
      <c r="B799" s="233"/>
      <c r="C799" s="234"/>
      <c r="D799" s="235" t="s">
        <v>185</v>
      </c>
      <c r="E799" s="236" t="s">
        <v>24</v>
      </c>
      <c r="F799" s="237" t="s">
        <v>1764</v>
      </c>
      <c r="G799" s="234"/>
      <c r="H799" s="238">
        <v>1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AT799" s="244" t="s">
        <v>185</v>
      </c>
      <c r="AU799" s="244" t="s">
        <v>86</v>
      </c>
      <c r="AV799" s="11" t="s">
        <v>86</v>
      </c>
      <c r="AW799" s="11" t="s">
        <v>40</v>
      </c>
      <c r="AX799" s="11" t="s">
        <v>25</v>
      </c>
      <c r="AY799" s="244" t="s">
        <v>177</v>
      </c>
    </row>
    <row r="800" s="1" customFormat="1" ht="38.25" customHeight="1">
      <c r="B800" s="45"/>
      <c r="C800" s="221" t="s">
        <v>1765</v>
      </c>
      <c r="D800" s="221" t="s">
        <v>179</v>
      </c>
      <c r="E800" s="222" t="s">
        <v>1766</v>
      </c>
      <c r="F800" s="223" t="s">
        <v>1767</v>
      </c>
      <c r="G800" s="224" t="s">
        <v>274</v>
      </c>
      <c r="H800" s="225">
        <v>1</v>
      </c>
      <c r="I800" s="226"/>
      <c r="J800" s="227">
        <f>ROUND(I800*H800,2)</f>
        <v>0</v>
      </c>
      <c r="K800" s="223" t="s">
        <v>24</v>
      </c>
      <c r="L800" s="71"/>
      <c r="M800" s="228" t="s">
        <v>24</v>
      </c>
      <c r="N800" s="229" t="s">
        <v>48</v>
      </c>
      <c r="O800" s="46"/>
      <c r="P800" s="230">
        <f>O800*H800</f>
        <v>0</v>
      </c>
      <c r="Q800" s="230">
        <v>0.00050000000000000001</v>
      </c>
      <c r="R800" s="230">
        <f>Q800*H800</f>
        <v>0.00050000000000000001</v>
      </c>
      <c r="S800" s="230">
        <v>0</v>
      </c>
      <c r="T800" s="231">
        <f>S800*H800</f>
        <v>0</v>
      </c>
      <c r="AR800" s="23" t="s">
        <v>254</v>
      </c>
      <c r="AT800" s="23" t="s">
        <v>179</v>
      </c>
      <c r="AU800" s="23" t="s">
        <v>86</v>
      </c>
      <c r="AY800" s="23" t="s">
        <v>177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3" t="s">
        <v>25</v>
      </c>
      <c r="BK800" s="232">
        <f>ROUND(I800*H800,2)</f>
        <v>0</v>
      </c>
      <c r="BL800" s="23" t="s">
        <v>254</v>
      </c>
      <c r="BM800" s="23" t="s">
        <v>1768</v>
      </c>
    </row>
    <row r="801" s="11" customFormat="1">
      <c r="B801" s="233"/>
      <c r="C801" s="234"/>
      <c r="D801" s="235" t="s">
        <v>185</v>
      </c>
      <c r="E801" s="236" t="s">
        <v>24</v>
      </c>
      <c r="F801" s="237" t="s">
        <v>1764</v>
      </c>
      <c r="G801" s="234"/>
      <c r="H801" s="238">
        <v>1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AT801" s="244" t="s">
        <v>185</v>
      </c>
      <c r="AU801" s="244" t="s">
        <v>86</v>
      </c>
      <c r="AV801" s="11" t="s">
        <v>86</v>
      </c>
      <c r="AW801" s="11" t="s">
        <v>40</v>
      </c>
      <c r="AX801" s="11" t="s">
        <v>25</v>
      </c>
      <c r="AY801" s="244" t="s">
        <v>177</v>
      </c>
    </row>
    <row r="802" s="1" customFormat="1" ht="38.25" customHeight="1">
      <c r="B802" s="45"/>
      <c r="C802" s="221" t="s">
        <v>1769</v>
      </c>
      <c r="D802" s="221" t="s">
        <v>179</v>
      </c>
      <c r="E802" s="222" t="s">
        <v>1770</v>
      </c>
      <c r="F802" s="223" t="s">
        <v>1771</v>
      </c>
      <c r="G802" s="224" t="s">
        <v>274</v>
      </c>
      <c r="H802" s="225">
        <v>1</v>
      </c>
      <c r="I802" s="226"/>
      <c r="J802" s="227">
        <f>ROUND(I802*H802,2)</f>
        <v>0</v>
      </c>
      <c r="K802" s="223" t="s">
        <v>24</v>
      </c>
      <c r="L802" s="71"/>
      <c r="M802" s="228" t="s">
        <v>24</v>
      </c>
      <c r="N802" s="229" t="s">
        <v>48</v>
      </c>
      <c r="O802" s="46"/>
      <c r="P802" s="230">
        <f>O802*H802</f>
        <v>0</v>
      </c>
      <c r="Q802" s="230">
        <v>0.00050000000000000001</v>
      </c>
      <c r="R802" s="230">
        <f>Q802*H802</f>
        <v>0.00050000000000000001</v>
      </c>
      <c r="S802" s="230">
        <v>0</v>
      </c>
      <c r="T802" s="231">
        <f>S802*H802</f>
        <v>0</v>
      </c>
      <c r="AR802" s="23" t="s">
        <v>254</v>
      </c>
      <c r="AT802" s="23" t="s">
        <v>179</v>
      </c>
      <c r="AU802" s="23" t="s">
        <v>86</v>
      </c>
      <c r="AY802" s="23" t="s">
        <v>177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23" t="s">
        <v>25</v>
      </c>
      <c r="BK802" s="232">
        <f>ROUND(I802*H802,2)</f>
        <v>0</v>
      </c>
      <c r="BL802" s="23" t="s">
        <v>254</v>
      </c>
      <c r="BM802" s="23" t="s">
        <v>1772</v>
      </c>
    </row>
    <row r="803" s="11" customFormat="1">
      <c r="B803" s="233"/>
      <c r="C803" s="234"/>
      <c r="D803" s="235" t="s">
        <v>185</v>
      </c>
      <c r="E803" s="236" t="s">
        <v>24</v>
      </c>
      <c r="F803" s="237" t="s">
        <v>1764</v>
      </c>
      <c r="G803" s="234"/>
      <c r="H803" s="238">
        <v>1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AT803" s="244" t="s">
        <v>185</v>
      </c>
      <c r="AU803" s="244" t="s">
        <v>86</v>
      </c>
      <c r="AV803" s="11" t="s">
        <v>86</v>
      </c>
      <c r="AW803" s="11" t="s">
        <v>40</v>
      </c>
      <c r="AX803" s="11" t="s">
        <v>25</v>
      </c>
      <c r="AY803" s="244" t="s">
        <v>177</v>
      </c>
    </row>
    <row r="804" s="1" customFormat="1" ht="38.25" customHeight="1">
      <c r="B804" s="45"/>
      <c r="C804" s="221" t="s">
        <v>1773</v>
      </c>
      <c r="D804" s="221" t="s">
        <v>179</v>
      </c>
      <c r="E804" s="222" t="s">
        <v>1774</v>
      </c>
      <c r="F804" s="223" t="s">
        <v>1775</v>
      </c>
      <c r="G804" s="224" t="s">
        <v>274</v>
      </c>
      <c r="H804" s="225">
        <v>1</v>
      </c>
      <c r="I804" s="226"/>
      <c r="J804" s="227">
        <f>ROUND(I804*H804,2)</f>
        <v>0</v>
      </c>
      <c r="K804" s="223" t="s">
        <v>24</v>
      </c>
      <c r="L804" s="71"/>
      <c r="M804" s="228" t="s">
        <v>24</v>
      </c>
      <c r="N804" s="229" t="s">
        <v>48</v>
      </c>
      <c r="O804" s="46"/>
      <c r="P804" s="230">
        <f>O804*H804</f>
        <v>0</v>
      </c>
      <c r="Q804" s="230">
        <v>0.00050000000000000001</v>
      </c>
      <c r="R804" s="230">
        <f>Q804*H804</f>
        <v>0.00050000000000000001</v>
      </c>
      <c r="S804" s="230">
        <v>0</v>
      </c>
      <c r="T804" s="231">
        <f>S804*H804</f>
        <v>0</v>
      </c>
      <c r="AR804" s="23" t="s">
        <v>254</v>
      </c>
      <c r="AT804" s="23" t="s">
        <v>179</v>
      </c>
      <c r="AU804" s="23" t="s">
        <v>86</v>
      </c>
      <c r="AY804" s="23" t="s">
        <v>177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23" t="s">
        <v>25</v>
      </c>
      <c r="BK804" s="232">
        <f>ROUND(I804*H804,2)</f>
        <v>0</v>
      </c>
      <c r="BL804" s="23" t="s">
        <v>254</v>
      </c>
      <c r="BM804" s="23" t="s">
        <v>1776</v>
      </c>
    </row>
    <row r="805" s="11" customFormat="1">
      <c r="B805" s="233"/>
      <c r="C805" s="234"/>
      <c r="D805" s="235" t="s">
        <v>185</v>
      </c>
      <c r="E805" s="236" t="s">
        <v>24</v>
      </c>
      <c r="F805" s="237" t="s">
        <v>1764</v>
      </c>
      <c r="G805" s="234"/>
      <c r="H805" s="238">
        <v>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AT805" s="244" t="s">
        <v>185</v>
      </c>
      <c r="AU805" s="244" t="s">
        <v>86</v>
      </c>
      <c r="AV805" s="11" t="s">
        <v>86</v>
      </c>
      <c r="AW805" s="11" t="s">
        <v>40</v>
      </c>
      <c r="AX805" s="11" t="s">
        <v>25</v>
      </c>
      <c r="AY805" s="244" t="s">
        <v>177</v>
      </c>
    </row>
    <row r="806" s="1" customFormat="1" ht="38.25" customHeight="1">
      <c r="B806" s="45"/>
      <c r="C806" s="221" t="s">
        <v>1777</v>
      </c>
      <c r="D806" s="221" t="s">
        <v>179</v>
      </c>
      <c r="E806" s="222" t="s">
        <v>1778</v>
      </c>
      <c r="F806" s="223" t="s">
        <v>1779</v>
      </c>
      <c r="G806" s="224" t="s">
        <v>274</v>
      </c>
      <c r="H806" s="225">
        <v>1</v>
      </c>
      <c r="I806" s="226"/>
      <c r="J806" s="227">
        <f>ROUND(I806*H806,2)</f>
        <v>0</v>
      </c>
      <c r="K806" s="223" t="s">
        <v>24</v>
      </c>
      <c r="L806" s="71"/>
      <c r="M806" s="228" t="s">
        <v>24</v>
      </c>
      <c r="N806" s="229" t="s">
        <v>48</v>
      </c>
      <c r="O806" s="46"/>
      <c r="P806" s="230">
        <f>O806*H806</f>
        <v>0</v>
      </c>
      <c r="Q806" s="230">
        <v>0.00050000000000000001</v>
      </c>
      <c r="R806" s="230">
        <f>Q806*H806</f>
        <v>0.00050000000000000001</v>
      </c>
      <c r="S806" s="230">
        <v>0</v>
      </c>
      <c r="T806" s="231">
        <f>S806*H806</f>
        <v>0</v>
      </c>
      <c r="AR806" s="23" t="s">
        <v>254</v>
      </c>
      <c r="AT806" s="23" t="s">
        <v>179</v>
      </c>
      <c r="AU806" s="23" t="s">
        <v>86</v>
      </c>
      <c r="AY806" s="23" t="s">
        <v>177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23" t="s">
        <v>25</v>
      </c>
      <c r="BK806" s="232">
        <f>ROUND(I806*H806,2)</f>
        <v>0</v>
      </c>
      <c r="BL806" s="23" t="s">
        <v>254</v>
      </c>
      <c r="BM806" s="23" t="s">
        <v>1780</v>
      </c>
    </row>
    <row r="807" s="11" customFormat="1">
      <c r="B807" s="233"/>
      <c r="C807" s="234"/>
      <c r="D807" s="235" t="s">
        <v>185</v>
      </c>
      <c r="E807" s="236" t="s">
        <v>24</v>
      </c>
      <c r="F807" s="237" t="s">
        <v>1764</v>
      </c>
      <c r="G807" s="234"/>
      <c r="H807" s="238">
        <v>1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AT807" s="244" t="s">
        <v>185</v>
      </c>
      <c r="AU807" s="244" t="s">
        <v>86</v>
      </c>
      <c r="AV807" s="11" t="s">
        <v>86</v>
      </c>
      <c r="AW807" s="11" t="s">
        <v>40</v>
      </c>
      <c r="AX807" s="11" t="s">
        <v>25</v>
      </c>
      <c r="AY807" s="244" t="s">
        <v>177</v>
      </c>
    </row>
    <row r="808" s="1" customFormat="1" ht="25.5" customHeight="1">
      <c r="B808" s="45"/>
      <c r="C808" s="221" t="s">
        <v>1781</v>
      </c>
      <c r="D808" s="221" t="s">
        <v>179</v>
      </c>
      <c r="E808" s="222" t="s">
        <v>1782</v>
      </c>
      <c r="F808" s="223" t="s">
        <v>1783</v>
      </c>
      <c r="G808" s="224" t="s">
        <v>1129</v>
      </c>
      <c r="H808" s="225">
        <v>2609</v>
      </c>
      <c r="I808" s="226"/>
      <c r="J808" s="227">
        <f>ROUND(I808*H808,2)</f>
        <v>0</v>
      </c>
      <c r="K808" s="223" t="s">
        <v>182</v>
      </c>
      <c r="L808" s="71"/>
      <c r="M808" s="228" t="s">
        <v>24</v>
      </c>
      <c r="N808" s="229" t="s">
        <v>48</v>
      </c>
      <c r="O808" s="46"/>
      <c r="P808" s="230">
        <f>O808*H808</f>
        <v>0</v>
      </c>
      <c r="Q808" s="230">
        <v>5.0000000000000002E-05</v>
      </c>
      <c r="R808" s="230">
        <f>Q808*H808</f>
        <v>0.13045000000000001</v>
      </c>
      <c r="S808" s="230">
        <v>0</v>
      </c>
      <c r="T808" s="231">
        <f>S808*H808</f>
        <v>0</v>
      </c>
      <c r="AR808" s="23" t="s">
        <v>254</v>
      </c>
      <c r="AT808" s="23" t="s">
        <v>179</v>
      </c>
      <c r="AU808" s="23" t="s">
        <v>86</v>
      </c>
      <c r="AY808" s="23" t="s">
        <v>177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23" t="s">
        <v>25</v>
      </c>
      <c r="BK808" s="232">
        <f>ROUND(I808*H808,2)</f>
        <v>0</v>
      </c>
      <c r="BL808" s="23" t="s">
        <v>254</v>
      </c>
      <c r="BM808" s="23" t="s">
        <v>1784</v>
      </c>
    </row>
    <row r="809" s="1" customFormat="1" ht="38.25" customHeight="1">
      <c r="B809" s="45"/>
      <c r="C809" s="256" t="s">
        <v>1785</v>
      </c>
      <c r="D809" s="256" t="s">
        <v>266</v>
      </c>
      <c r="E809" s="257" t="s">
        <v>1786</v>
      </c>
      <c r="F809" s="258" t="s">
        <v>1787</v>
      </c>
      <c r="G809" s="259" t="s">
        <v>112</v>
      </c>
      <c r="H809" s="260">
        <v>13.859999999999999</v>
      </c>
      <c r="I809" s="261"/>
      <c r="J809" s="262">
        <f>ROUND(I809*H809,2)</f>
        <v>0</v>
      </c>
      <c r="K809" s="258" t="s">
        <v>24</v>
      </c>
      <c r="L809" s="263"/>
      <c r="M809" s="264" t="s">
        <v>24</v>
      </c>
      <c r="N809" s="265" t="s">
        <v>48</v>
      </c>
      <c r="O809" s="46"/>
      <c r="P809" s="230">
        <f>O809*H809</f>
        <v>0</v>
      </c>
      <c r="Q809" s="230">
        <v>0.048000000000000001</v>
      </c>
      <c r="R809" s="230">
        <f>Q809*H809</f>
        <v>0.66527999999999998</v>
      </c>
      <c r="S809" s="230">
        <v>0</v>
      </c>
      <c r="T809" s="231">
        <f>S809*H809</f>
        <v>0</v>
      </c>
      <c r="AR809" s="23" t="s">
        <v>330</v>
      </c>
      <c r="AT809" s="23" t="s">
        <v>266</v>
      </c>
      <c r="AU809" s="23" t="s">
        <v>86</v>
      </c>
      <c r="AY809" s="23" t="s">
        <v>177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23" t="s">
        <v>25</v>
      </c>
      <c r="BK809" s="232">
        <f>ROUND(I809*H809,2)</f>
        <v>0</v>
      </c>
      <c r="BL809" s="23" t="s">
        <v>254</v>
      </c>
      <c r="BM809" s="23" t="s">
        <v>1788</v>
      </c>
    </row>
    <row r="810" s="11" customFormat="1">
      <c r="B810" s="233"/>
      <c r="C810" s="234"/>
      <c r="D810" s="235" t="s">
        <v>185</v>
      </c>
      <c r="E810" s="236" t="s">
        <v>24</v>
      </c>
      <c r="F810" s="237" t="s">
        <v>1789</v>
      </c>
      <c r="G810" s="234"/>
      <c r="H810" s="238">
        <v>13.859999999999999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AT810" s="244" t="s">
        <v>185</v>
      </c>
      <c r="AU810" s="244" t="s">
        <v>86</v>
      </c>
      <c r="AV810" s="11" t="s">
        <v>86</v>
      </c>
      <c r="AW810" s="11" t="s">
        <v>40</v>
      </c>
      <c r="AX810" s="11" t="s">
        <v>25</v>
      </c>
      <c r="AY810" s="244" t="s">
        <v>177</v>
      </c>
    </row>
    <row r="811" s="1" customFormat="1" ht="38.25" customHeight="1">
      <c r="B811" s="45"/>
      <c r="C811" s="256" t="s">
        <v>1790</v>
      </c>
      <c r="D811" s="256" t="s">
        <v>266</v>
      </c>
      <c r="E811" s="257" t="s">
        <v>1791</v>
      </c>
      <c r="F811" s="258" t="s">
        <v>1792</v>
      </c>
      <c r="G811" s="259" t="s">
        <v>274</v>
      </c>
      <c r="H811" s="260">
        <v>27</v>
      </c>
      <c r="I811" s="261"/>
      <c r="J811" s="262">
        <f>ROUND(I811*H811,2)</f>
        <v>0</v>
      </c>
      <c r="K811" s="258" t="s">
        <v>24</v>
      </c>
      <c r="L811" s="263"/>
      <c r="M811" s="264" t="s">
        <v>24</v>
      </c>
      <c r="N811" s="265" t="s">
        <v>48</v>
      </c>
      <c r="O811" s="46"/>
      <c r="P811" s="230">
        <f>O811*H811</f>
        <v>0</v>
      </c>
      <c r="Q811" s="230">
        <v>0.071999999999999995</v>
      </c>
      <c r="R811" s="230">
        <f>Q811*H811</f>
        <v>1.944</v>
      </c>
      <c r="S811" s="230">
        <v>0</v>
      </c>
      <c r="T811" s="231">
        <f>S811*H811</f>
        <v>0</v>
      </c>
      <c r="AR811" s="23" t="s">
        <v>330</v>
      </c>
      <c r="AT811" s="23" t="s">
        <v>266</v>
      </c>
      <c r="AU811" s="23" t="s">
        <v>86</v>
      </c>
      <c r="AY811" s="23" t="s">
        <v>177</v>
      </c>
      <c r="BE811" s="232">
        <f>IF(N811="základní",J811,0)</f>
        <v>0</v>
      </c>
      <c r="BF811" s="232">
        <f>IF(N811="snížená",J811,0)</f>
        <v>0</v>
      </c>
      <c r="BG811" s="232">
        <f>IF(N811="zákl. přenesená",J811,0)</f>
        <v>0</v>
      </c>
      <c r="BH811" s="232">
        <f>IF(N811="sníž. přenesená",J811,0)</f>
        <v>0</v>
      </c>
      <c r="BI811" s="232">
        <f>IF(N811="nulová",J811,0)</f>
        <v>0</v>
      </c>
      <c r="BJ811" s="23" t="s">
        <v>25</v>
      </c>
      <c r="BK811" s="232">
        <f>ROUND(I811*H811,2)</f>
        <v>0</v>
      </c>
      <c r="BL811" s="23" t="s">
        <v>254</v>
      </c>
      <c r="BM811" s="23" t="s">
        <v>1793</v>
      </c>
    </row>
    <row r="812" s="1" customFormat="1" ht="25.5" customHeight="1">
      <c r="B812" s="45"/>
      <c r="C812" s="221" t="s">
        <v>1794</v>
      </c>
      <c r="D812" s="221" t="s">
        <v>179</v>
      </c>
      <c r="E812" s="222" t="s">
        <v>1795</v>
      </c>
      <c r="F812" s="223" t="s">
        <v>1796</v>
      </c>
      <c r="G812" s="224" t="s">
        <v>1129</v>
      </c>
      <c r="H812" s="225">
        <v>31.68</v>
      </c>
      <c r="I812" s="226"/>
      <c r="J812" s="227">
        <f>ROUND(I812*H812,2)</f>
        <v>0</v>
      </c>
      <c r="K812" s="223" t="s">
        <v>182</v>
      </c>
      <c r="L812" s="71"/>
      <c r="M812" s="228" t="s">
        <v>24</v>
      </c>
      <c r="N812" s="229" t="s">
        <v>48</v>
      </c>
      <c r="O812" s="46"/>
      <c r="P812" s="230">
        <f>O812*H812</f>
        <v>0</v>
      </c>
      <c r="Q812" s="230">
        <v>6.0000000000000002E-05</v>
      </c>
      <c r="R812" s="230">
        <f>Q812*H812</f>
        <v>0.0019008</v>
      </c>
      <c r="S812" s="230">
        <v>0</v>
      </c>
      <c r="T812" s="231">
        <f>S812*H812</f>
        <v>0</v>
      </c>
      <c r="AR812" s="23" t="s">
        <v>254</v>
      </c>
      <c r="AT812" s="23" t="s">
        <v>179</v>
      </c>
      <c r="AU812" s="23" t="s">
        <v>86</v>
      </c>
      <c r="AY812" s="23" t="s">
        <v>177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3" t="s">
        <v>25</v>
      </c>
      <c r="BK812" s="232">
        <f>ROUND(I812*H812,2)</f>
        <v>0</v>
      </c>
      <c r="BL812" s="23" t="s">
        <v>254</v>
      </c>
      <c r="BM812" s="23" t="s">
        <v>1797</v>
      </c>
    </row>
    <row r="813" s="11" customFormat="1">
      <c r="B813" s="233"/>
      <c r="C813" s="234"/>
      <c r="D813" s="235" t="s">
        <v>185</v>
      </c>
      <c r="E813" s="236" t="s">
        <v>24</v>
      </c>
      <c r="F813" s="237" t="s">
        <v>1798</v>
      </c>
      <c r="G813" s="234"/>
      <c r="H813" s="238">
        <v>31.68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AT813" s="244" t="s">
        <v>185</v>
      </c>
      <c r="AU813" s="244" t="s">
        <v>86</v>
      </c>
      <c r="AV813" s="11" t="s">
        <v>86</v>
      </c>
      <c r="AW813" s="11" t="s">
        <v>40</v>
      </c>
      <c r="AX813" s="11" t="s">
        <v>25</v>
      </c>
      <c r="AY813" s="244" t="s">
        <v>177</v>
      </c>
    </row>
    <row r="814" s="1" customFormat="1" ht="38.25" customHeight="1">
      <c r="B814" s="45"/>
      <c r="C814" s="256" t="s">
        <v>1799</v>
      </c>
      <c r="D814" s="256" t="s">
        <v>266</v>
      </c>
      <c r="E814" s="257" t="s">
        <v>1800</v>
      </c>
      <c r="F814" s="258" t="s">
        <v>1801</v>
      </c>
      <c r="G814" s="259" t="s">
        <v>1690</v>
      </c>
      <c r="H814" s="260">
        <v>3</v>
      </c>
      <c r="I814" s="261"/>
      <c r="J814" s="262">
        <f>ROUND(I814*H814,2)</f>
        <v>0</v>
      </c>
      <c r="K814" s="258" t="s">
        <v>24</v>
      </c>
      <c r="L814" s="263"/>
      <c r="M814" s="264" t="s">
        <v>24</v>
      </c>
      <c r="N814" s="265" t="s">
        <v>48</v>
      </c>
      <c r="O814" s="46"/>
      <c r="P814" s="230">
        <f>O814*H814</f>
        <v>0</v>
      </c>
      <c r="Q814" s="230">
        <v>0.153</v>
      </c>
      <c r="R814" s="230">
        <f>Q814*H814</f>
        <v>0.45899999999999996</v>
      </c>
      <c r="S814" s="230">
        <v>0</v>
      </c>
      <c r="T814" s="231">
        <f>S814*H814</f>
        <v>0</v>
      </c>
      <c r="AR814" s="23" t="s">
        <v>330</v>
      </c>
      <c r="AT814" s="23" t="s">
        <v>266</v>
      </c>
      <c r="AU814" s="23" t="s">
        <v>86</v>
      </c>
      <c r="AY814" s="23" t="s">
        <v>177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3" t="s">
        <v>25</v>
      </c>
      <c r="BK814" s="232">
        <f>ROUND(I814*H814,2)</f>
        <v>0</v>
      </c>
      <c r="BL814" s="23" t="s">
        <v>254</v>
      </c>
      <c r="BM814" s="23" t="s">
        <v>1802</v>
      </c>
    </row>
    <row r="815" s="1" customFormat="1" ht="25.5" customHeight="1">
      <c r="B815" s="45"/>
      <c r="C815" s="221" t="s">
        <v>1803</v>
      </c>
      <c r="D815" s="221" t="s">
        <v>179</v>
      </c>
      <c r="E815" s="222" t="s">
        <v>1804</v>
      </c>
      <c r="F815" s="223" t="s">
        <v>1805</v>
      </c>
      <c r="G815" s="224" t="s">
        <v>1129</v>
      </c>
      <c r="H815" s="225">
        <v>0.124</v>
      </c>
      <c r="I815" s="226"/>
      <c r="J815" s="227">
        <f>ROUND(I815*H815,2)</f>
        <v>0</v>
      </c>
      <c r="K815" s="223" t="s">
        <v>182</v>
      </c>
      <c r="L815" s="71"/>
      <c r="M815" s="228" t="s">
        <v>24</v>
      </c>
      <c r="N815" s="229" t="s">
        <v>48</v>
      </c>
      <c r="O815" s="46"/>
      <c r="P815" s="230">
        <f>O815*H815</f>
        <v>0</v>
      </c>
      <c r="Q815" s="230">
        <v>5.0000000000000002E-05</v>
      </c>
      <c r="R815" s="230">
        <f>Q815*H815</f>
        <v>6.1999999999999999E-06</v>
      </c>
      <c r="S815" s="230">
        <v>0</v>
      </c>
      <c r="T815" s="231">
        <f>S815*H815</f>
        <v>0</v>
      </c>
      <c r="AR815" s="23" t="s">
        <v>254</v>
      </c>
      <c r="AT815" s="23" t="s">
        <v>179</v>
      </c>
      <c r="AU815" s="23" t="s">
        <v>86</v>
      </c>
      <c r="AY815" s="23" t="s">
        <v>177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23" t="s">
        <v>25</v>
      </c>
      <c r="BK815" s="232">
        <f>ROUND(I815*H815,2)</f>
        <v>0</v>
      </c>
      <c r="BL815" s="23" t="s">
        <v>254</v>
      </c>
      <c r="BM815" s="23" t="s">
        <v>1806</v>
      </c>
    </row>
    <row r="816" s="1" customFormat="1" ht="25.5" customHeight="1">
      <c r="B816" s="45"/>
      <c r="C816" s="256" t="s">
        <v>1807</v>
      </c>
      <c r="D816" s="256" t="s">
        <v>266</v>
      </c>
      <c r="E816" s="257" t="s">
        <v>1808</v>
      </c>
      <c r="F816" s="258" t="s">
        <v>1809</v>
      </c>
      <c r="G816" s="259" t="s">
        <v>257</v>
      </c>
      <c r="H816" s="260">
        <v>0.124</v>
      </c>
      <c r="I816" s="261"/>
      <c r="J816" s="262">
        <f>ROUND(I816*H816,2)</f>
        <v>0</v>
      </c>
      <c r="K816" s="258" t="s">
        <v>182</v>
      </c>
      <c r="L816" s="263"/>
      <c r="M816" s="264" t="s">
        <v>24</v>
      </c>
      <c r="N816" s="265" t="s">
        <v>48</v>
      </c>
      <c r="O816" s="46"/>
      <c r="P816" s="230">
        <f>O816*H816</f>
        <v>0</v>
      </c>
      <c r="Q816" s="230">
        <v>1</v>
      </c>
      <c r="R816" s="230">
        <f>Q816*H816</f>
        <v>0.124</v>
      </c>
      <c r="S816" s="230">
        <v>0</v>
      </c>
      <c r="T816" s="231">
        <f>S816*H816</f>
        <v>0</v>
      </c>
      <c r="AR816" s="23" t="s">
        <v>330</v>
      </c>
      <c r="AT816" s="23" t="s">
        <v>266</v>
      </c>
      <c r="AU816" s="23" t="s">
        <v>86</v>
      </c>
      <c r="AY816" s="23" t="s">
        <v>177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23" t="s">
        <v>25</v>
      </c>
      <c r="BK816" s="232">
        <f>ROUND(I816*H816,2)</f>
        <v>0</v>
      </c>
      <c r="BL816" s="23" t="s">
        <v>254</v>
      </c>
      <c r="BM816" s="23" t="s">
        <v>1810</v>
      </c>
    </row>
    <row r="817" s="11" customFormat="1">
      <c r="B817" s="233"/>
      <c r="C817" s="234"/>
      <c r="D817" s="235" t="s">
        <v>185</v>
      </c>
      <c r="E817" s="236" t="s">
        <v>24</v>
      </c>
      <c r="F817" s="237" t="s">
        <v>1811</v>
      </c>
      <c r="G817" s="234"/>
      <c r="H817" s="238">
        <v>0.124</v>
      </c>
      <c r="I817" s="239"/>
      <c r="J817" s="234"/>
      <c r="K817" s="234"/>
      <c r="L817" s="240"/>
      <c r="M817" s="241"/>
      <c r="N817" s="242"/>
      <c r="O817" s="242"/>
      <c r="P817" s="242"/>
      <c r="Q817" s="242"/>
      <c r="R817" s="242"/>
      <c r="S817" s="242"/>
      <c r="T817" s="243"/>
      <c r="AT817" s="244" t="s">
        <v>185</v>
      </c>
      <c r="AU817" s="244" t="s">
        <v>86</v>
      </c>
      <c r="AV817" s="11" t="s">
        <v>86</v>
      </c>
      <c r="AW817" s="11" t="s">
        <v>40</v>
      </c>
      <c r="AX817" s="11" t="s">
        <v>25</v>
      </c>
      <c r="AY817" s="244" t="s">
        <v>177</v>
      </c>
    </row>
    <row r="818" s="1" customFormat="1" ht="25.5" customHeight="1">
      <c r="B818" s="45"/>
      <c r="C818" s="221" t="s">
        <v>1812</v>
      </c>
      <c r="D818" s="221" t="s">
        <v>179</v>
      </c>
      <c r="E818" s="222" t="s">
        <v>1813</v>
      </c>
      <c r="F818" s="223" t="s">
        <v>1814</v>
      </c>
      <c r="G818" s="224" t="s">
        <v>1129</v>
      </c>
      <c r="H818" s="225">
        <v>7221</v>
      </c>
      <c r="I818" s="226"/>
      <c r="J818" s="227">
        <f>ROUND(I818*H818,2)</f>
        <v>0</v>
      </c>
      <c r="K818" s="223" t="s">
        <v>182</v>
      </c>
      <c r="L818" s="71"/>
      <c r="M818" s="228" t="s">
        <v>24</v>
      </c>
      <c r="N818" s="229" t="s">
        <v>48</v>
      </c>
      <c r="O818" s="46"/>
      <c r="P818" s="230">
        <f>O818*H818</f>
        <v>0</v>
      </c>
      <c r="Q818" s="230">
        <v>5.0000000000000002E-05</v>
      </c>
      <c r="R818" s="230">
        <f>Q818*H818</f>
        <v>0.36105000000000004</v>
      </c>
      <c r="S818" s="230">
        <v>0</v>
      </c>
      <c r="T818" s="231">
        <f>S818*H818</f>
        <v>0</v>
      </c>
      <c r="AR818" s="23" t="s">
        <v>254</v>
      </c>
      <c r="AT818" s="23" t="s">
        <v>179</v>
      </c>
      <c r="AU818" s="23" t="s">
        <v>86</v>
      </c>
      <c r="AY818" s="23" t="s">
        <v>177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3" t="s">
        <v>25</v>
      </c>
      <c r="BK818" s="232">
        <f>ROUND(I818*H818,2)</f>
        <v>0</v>
      </c>
      <c r="BL818" s="23" t="s">
        <v>254</v>
      </c>
      <c r="BM818" s="23" t="s">
        <v>1815</v>
      </c>
    </row>
    <row r="819" s="11" customFormat="1">
      <c r="B819" s="233"/>
      <c r="C819" s="234"/>
      <c r="D819" s="235" t="s">
        <v>185</v>
      </c>
      <c r="E819" s="236" t="s">
        <v>24</v>
      </c>
      <c r="F819" s="237" t="s">
        <v>1816</v>
      </c>
      <c r="G819" s="234"/>
      <c r="H819" s="238">
        <v>7221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AT819" s="244" t="s">
        <v>185</v>
      </c>
      <c r="AU819" s="244" t="s">
        <v>86</v>
      </c>
      <c r="AV819" s="11" t="s">
        <v>86</v>
      </c>
      <c r="AW819" s="11" t="s">
        <v>40</v>
      </c>
      <c r="AX819" s="11" t="s">
        <v>25</v>
      </c>
      <c r="AY819" s="244" t="s">
        <v>177</v>
      </c>
    </row>
    <row r="820" s="1" customFormat="1" ht="16.5" customHeight="1">
      <c r="B820" s="45"/>
      <c r="C820" s="256" t="s">
        <v>1817</v>
      </c>
      <c r="D820" s="256" t="s">
        <v>266</v>
      </c>
      <c r="E820" s="257" t="s">
        <v>1818</v>
      </c>
      <c r="F820" s="258" t="s">
        <v>1819</v>
      </c>
      <c r="G820" s="259" t="s">
        <v>257</v>
      </c>
      <c r="H820" s="260">
        <v>1.1950000000000001</v>
      </c>
      <c r="I820" s="261"/>
      <c r="J820" s="262">
        <f>ROUND(I820*H820,2)</f>
        <v>0</v>
      </c>
      <c r="K820" s="258" t="s">
        <v>182</v>
      </c>
      <c r="L820" s="263"/>
      <c r="M820" s="264" t="s">
        <v>24</v>
      </c>
      <c r="N820" s="265" t="s">
        <v>48</v>
      </c>
      <c r="O820" s="46"/>
      <c r="P820" s="230">
        <f>O820*H820</f>
        <v>0</v>
      </c>
      <c r="Q820" s="230">
        <v>1</v>
      </c>
      <c r="R820" s="230">
        <f>Q820*H820</f>
        <v>1.1950000000000001</v>
      </c>
      <c r="S820" s="230">
        <v>0</v>
      </c>
      <c r="T820" s="231">
        <f>S820*H820</f>
        <v>0</v>
      </c>
      <c r="AR820" s="23" t="s">
        <v>330</v>
      </c>
      <c r="AT820" s="23" t="s">
        <v>266</v>
      </c>
      <c r="AU820" s="23" t="s">
        <v>86</v>
      </c>
      <c r="AY820" s="23" t="s">
        <v>177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23" t="s">
        <v>25</v>
      </c>
      <c r="BK820" s="232">
        <f>ROUND(I820*H820,2)</f>
        <v>0</v>
      </c>
      <c r="BL820" s="23" t="s">
        <v>254</v>
      </c>
      <c r="BM820" s="23" t="s">
        <v>1820</v>
      </c>
    </row>
    <row r="821" s="11" customFormat="1">
      <c r="B821" s="233"/>
      <c r="C821" s="234"/>
      <c r="D821" s="235" t="s">
        <v>185</v>
      </c>
      <c r="E821" s="236" t="s">
        <v>24</v>
      </c>
      <c r="F821" s="237" t="s">
        <v>1821</v>
      </c>
      <c r="G821" s="234"/>
      <c r="H821" s="238">
        <v>1.1950000000000001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AT821" s="244" t="s">
        <v>185</v>
      </c>
      <c r="AU821" s="244" t="s">
        <v>86</v>
      </c>
      <c r="AV821" s="11" t="s">
        <v>86</v>
      </c>
      <c r="AW821" s="11" t="s">
        <v>40</v>
      </c>
      <c r="AX821" s="11" t="s">
        <v>25</v>
      </c>
      <c r="AY821" s="244" t="s">
        <v>177</v>
      </c>
    </row>
    <row r="822" s="1" customFormat="1" ht="25.5" customHeight="1">
      <c r="B822" s="45"/>
      <c r="C822" s="256" t="s">
        <v>1822</v>
      </c>
      <c r="D822" s="256" t="s">
        <v>266</v>
      </c>
      <c r="E822" s="257" t="s">
        <v>1823</v>
      </c>
      <c r="F822" s="258" t="s">
        <v>1824</v>
      </c>
      <c r="G822" s="259" t="s">
        <v>257</v>
      </c>
      <c r="H822" s="260">
        <v>3.0760000000000001</v>
      </c>
      <c r="I822" s="261"/>
      <c r="J822" s="262">
        <f>ROUND(I822*H822,2)</f>
        <v>0</v>
      </c>
      <c r="K822" s="258" t="s">
        <v>182</v>
      </c>
      <c r="L822" s="263"/>
      <c r="M822" s="264" t="s">
        <v>24</v>
      </c>
      <c r="N822" s="265" t="s">
        <v>48</v>
      </c>
      <c r="O822" s="46"/>
      <c r="P822" s="230">
        <f>O822*H822</f>
        <v>0</v>
      </c>
      <c r="Q822" s="230">
        <v>1</v>
      </c>
      <c r="R822" s="230">
        <f>Q822*H822</f>
        <v>3.0760000000000001</v>
      </c>
      <c r="S822" s="230">
        <v>0</v>
      </c>
      <c r="T822" s="231">
        <f>S822*H822</f>
        <v>0</v>
      </c>
      <c r="AR822" s="23" t="s">
        <v>330</v>
      </c>
      <c r="AT822" s="23" t="s">
        <v>266</v>
      </c>
      <c r="AU822" s="23" t="s">
        <v>86</v>
      </c>
      <c r="AY822" s="23" t="s">
        <v>177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23" t="s">
        <v>25</v>
      </c>
      <c r="BK822" s="232">
        <f>ROUND(I822*H822,2)</f>
        <v>0</v>
      </c>
      <c r="BL822" s="23" t="s">
        <v>254</v>
      </c>
      <c r="BM822" s="23" t="s">
        <v>1825</v>
      </c>
    </row>
    <row r="823" s="11" customFormat="1">
      <c r="B823" s="233"/>
      <c r="C823" s="234"/>
      <c r="D823" s="235" t="s">
        <v>185</v>
      </c>
      <c r="E823" s="236" t="s">
        <v>24</v>
      </c>
      <c r="F823" s="237" t="s">
        <v>1826</v>
      </c>
      <c r="G823" s="234"/>
      <c r="H823" s="238">
        <v>3.0760000000000001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AT823" s="244" t="s">
        <v>185</v>
      </c>
      <c r="AU823" s="244" t="s">
        <v>86</v>
      </c>
      <c r="AV823" s="11" t="s">
        <v>86</v>
      </c>
      <c r="AW823" s="11" t="s">
        <v>40</v>
      </c>
      <c r="AX823" s="11" t="s">
        <v>25</v>
      </c>
      <c r="AY823" s="244" t="s">
        <v>177</v>
      </c>
    </row>
    <row r="824" s="1" customFormat="1" ht="25.5" customHeight="1">
      <c r="B824" s="45"/>
      <c r="C824" s="256" t="s">
        <v>1827</v>
      </c>
      <c r="D824" s="256" t="s">
        <v>266</v>
      </c>
      <c r="E824" s="257" t="s">
        <v>1828</v>
      </c>
      <c r="F824" s="258" t="s">
        <v>1829</v>
      </c>
      <c r="G824" s="259" t="s">
        <v>257</v>
      </c>
      <c r="H824" s="260">
        <v>2.234</v>
      </c>
      <c r="I824" s="261"/>
      <c r="J824" s="262">
        <f>ROUND(I824*H824,2)</f>
        <v>0</v>
      </c>
      <c r="K824" s="258" t="s">
        <v>182</v>
      </c>
      <c r="L824" s="263"/>
      <c r="M824" s="264" t="s">
        <v>24</v>
      </c>
      <c r="N824" s="265" t="s">
        <v>48</v>
      </c>
      <c r="O824" s="46"/>
      <c r="P824" s="230">
        <f>O824*H824</f>
        <v>0</v>
      </c>
      <c r="Q824" s="230">
        <v>1</v>
      </c>
      <c r="R824" s="230">
        <f>Q824*H824</f>
        <v>2.234</v>
      </c>
      <c r="S824" s="230">
        <v>0</v>
      </c>
      <c r="T824" s="231">
        <f>S824*H824</f>
        <v>0</v>
      </c>
      <c r="AR824" s="23" t="s">
        <v>330</v>
      </c>
      <c r="AT824" s="23" t="s">
        <v>266</v>
      </c>
      <c r="AU824" s="23" t="s">
        <v>86</v>
      </c>
      <c r="AY824" s="23" t="s">
        <v>177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23" t="s">
        <v>25</v>
      </c>
      <c r="BK824" s="232">
        <f>ROUND(I824*H824,2)</f>
        <v>0</v>
      </c>
      <c r="BL824" s="23" t="s">
        <v>254</v>
      </c>
      <c r="BM824" s="23" t="s">
        <v>1830</v>
      </c>
    </row>
    <row r="825" s="11" customFormat="1">
      <c r="B825" s="233"/>
      <c r="C825" s="234"/>
      <c r="D825" s="235" t="s">
        <v>185</v>
      </c>
      <c r="E825" s="236" t="s">
        <v>24</v>
      </c>
      <c r="F825" s="237" t="s">
        <v>1831</v>
      </c>
      <c r="G825" s="234"/>
      <c r="H825" s="238">
        <v>2.234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AT825" s="244" t="s">
        <v>185</v>
      </c>
      <c r="AU825" s="244" t="s">
        <v>86</v>
      </c>
      <c r="AV825" s="11" t="s">
        <v>86</v>
      </c>
      <c r="AW825" s="11" t="s">
        <v>40</v>
      </c>
      <c r="AX825" s="11" t="s">
        <v>25</v>
      </c>
      <c r="AY825" s="244" t="s">
        <v>177</v>
      </c>
    </row>
    <row r="826" s="1" customFormat="1" ht="25.5" customHeight="1">
      <c r="B826" s="45"/>
      <c r="C826" s="256" t="s">
        <v>1832</v>
      </c>
      <c r="D826" s="256" t="s">
        <v>266</v>
      </c>
      <c r="E826" s="257" t="s">
        <v>1833</v>
      </c>
      <c r="F826" s="258" t="s">
        <v>1834</v>
      </c>
      <c r="G826" s="259" t="s">
        <v>198</v>
      </c>
      <c r="H826" s="260">
        <v>0.47499999999999998</v>
      </c>
      <c r="I826" s="261"/>
      <c r="J826" s="262">
        <f>ROUND(I826*H826,2)</f>
        <v>0</v>
      </c>
      <c r="K826" s="258" t="s">
        <v>182</v>
      </c>
      <c r="L826" s="263"/>
      <c r="M826" s="264" t="s">
        <v>24</v>
      </c>
      <c r="N826" s="265" t="s">
        <v>48</v>
      </c>
      <c r="O826" s="46"/>
      <c r="P826" s="230">
        <f>O826*H826</f>
        <v>0</v>
      </c>
      <c r="Q826" s="230">
        <v>0.0056699999999999997</v>
      </c>
      <c r="R826" s="230">
        <f>Q826*H826</f>
        <v>0.0026932499999999999</v>
      </c>
      <c r="S826" s="230">
        <v>0</v>
      </c>
      <c r="T826" s="231">
        <f>S826*H826</f>
        <v>0</v>
      </c>
      <c r="AR826" s="23" t="s">
        <v>330</v>
      </c>
      <c r="AT826" s="23" t="s">
        <v>266</v>
      </c>
      <c r="AU826" s="23" t="s">
        <v>86</v>
      </c>
      <c r="AY826" s="23" t="s">
        <v>177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23" t="s">
        <v>25</v>
      </c>
      <c r="BK826" s="232">
        <f>ROUND(I826*H826,2)</f>
        <v>0</v>
      </c>
      <c r="BL826" s="23" t="s">
        <v>254</v>
      </c>
      <c r="BM826" s="23" t="s">
        <v>1835</v>
      </c>
    </row>
    <row r="827" s="11" customFormat="1">
      <c r="B827" s="233"/>
      <c r="C827" s="234"/>
      <c r="D827" s="235" t="s">
        <v>185</v>
      </c>
      <c r="E827" s="236" t="s">
        <v>24</v>
      </c>
      <c r="F827" s="237" t="s">
        <v>1836</v>
      </c>
      <c r="G827" s="234"/>
      <c r="H827" s="238">
        <v>0.47499999999999998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AT827" s="244" t="s">
        <v>185</v>
      </c>
      <c r="AU827" s="244" t="s">
        <v>86</v>
      </c>
      <c r="AV827" s="11" t="s">
        <v>86</v>
      </c>
      <c r="AW827" s="11" t="s">
        <v>40</v>
      </c>
      <c r="AX827" s="11" t="s">
        <v>25</v>
      </c>
      <c r="AY827" s="244" t="s">
        <v>177</v>
      </c>
    </row>
    <row r="828" s="1" customFormat="1" ht="25.5" customHeight="1">
      <c r="B828" s="45"/>
      <c r="C828" s="256" t="s">
        <v>1837</v>
      </c>
      <c r="D828" s="256" t="s">
        <v>266</v>
      </c>
      <c r="E828" s="257" t="s">
        <v>1838</v>
      </c>
      <c r="F828" s="258" t="s">
        <v>1839</v>
      </c>
      <c r="G828" s="259" t="s">
        <v>198</v>
      </c>
      <c r="H828" s="260">
        <v>0.24099999999999999</v>
      </c>
      <c r="I828" s="261"/>
      <c r="J828" s="262">
        <f>ROUND(I828*H828,2)</f>
        <v>0</v>
      </c>
      <c r="K828" s="258" t="s">
        <v>24</v>
      </c>
      <c r="L828" s="263"/>
      <c r="M828" s="264" t="s">
        <v>24</v>
      </c>
      <c r="N828" s="265" t="s">
        <v>48</v>
      </c>
      <c r="O828" s="46"/>
      <c r="P828" s="230">
        <f>O828*H828</f>
        <v>0</v>
      </c>
      <c r="Q828" s="230">
        <v>0.00124</v>
      </c>
      <c r="R828" s="230">
        <f>Q828*H828</f>
        <v>0.00029883999999999998</v>
      </c>
      <c r="S828" s="230">
        <v>0</v>
      </c>
      <c r="T828" s="231">
        <f>S828*H828</f>
        <v>0</v>
      </c>
      <c r="AR828" s="23" t="s">
        <v>330</v>
      </c>
      <c r="AT828" s="23" t="s">
        <v>266</v>
      </c>
      <c r="AU828" s="23" t="s">
        <v>86</v>
      </c>
      <c r="AY828" s="23" t="s">
        <v>177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3" t="s">
        <v>25</v>
      </c>
      <c r="BK828" s="232">
        <f>ROUND(I828*H828,2)</f>
        <v>0</v>
      </c>
      <c r="BL828" s="23" t="s">
        <v>254</v>
      </c>
      <c r="BM828" s="23" t="s">
        <v>1840</v>
      </c>
    </row>
    <row r="829" s="11" customFormat="1">
      <c r="B829" s="233"/>
      <c r="C829" s="234"/>
      <c r="D829" s="235" t="s">
        <v>185</v>
      </c>
      <c r="E829" s="236" t="s">
        <v>24</v>
      </c>
      <c r="F829" s="237" t="s">
        <v>1841</v>
      </c>
      <c r="G829" s="234"/>
      <c r="H829" s="238">
        <v>0.24099999999999999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AT829" s="244" t="s">
        <v>185</v>
      </c>
      <c r="AU829" s="244" t="s">
        <v>86</v>
      </c>
      <c r="AV829" s="11" t="s">
        <v>86</v>
      </c>
      <c r="AW829" s="11" t="s">
        <v>40</v>
      </c>
      <c r="AX829" s="11" t="s">
        <v>25</v>
      </c>
      <c r="AY829" s="244" t="s">
        <v>177</v>
      </c>
    </row>
    <row r="830" s="1" customFormat="1" ht="25.5" customHeight="1">
      <c r="B830" s="45"/>
      <c r="C830" s="221" t="s">
        <v>1842</v>
      </c>
      <c r="D830" s="221" t="s">
        <v>179</v>
      </c>
      <c r="E830" s="222" t="s">
        <v>1843</v>
      </c>
      <c r="F830" s="223" t="s">
        <v>1844</v>
      </c>
      <c r="G830" s="224" t="s">
        <v>1129</v>
      </c>
      <c r="H830" s="225">
        <v>50</v>
      </c>
      <c r="I830" s="226"/>
      <c r="J830" s="227">
        <f>ROUND(I830*H830,2)</f>
        <v>0</v>
      </c>
      <c r="K830" s="223" t="s">
        <v>182</v>
      </c>
      <c r="L830" s="71"/>
      <c r="M830" s="228" t="s">
        <v>24</v>
      </c>
      <c r="N830" s="229" t="s">
        <v>48</v>
      </c>
      <c r="O830" s="46"/>
      <c r="P830" s="230">
        <f>O830*H830</f>
        <v>0</v>
      </c>
      <c r="Q830" s="230">
        <v>0</v>
      </c>
      <c r="R830" s="230">
        <f>Q830*H830</f>
        <v>0</v>
      </c>
      <c r="S830" s="230">
        <v>0.001</v>
      </c>
      <c r="T830" s="231">
        <f>S830*H830</f>
        <v>0.050000000000000003</v>
      </c>
      <c r="AR830" s="23" t="s">
        <v>254</v>
      </c>
      <c r="AT830" s="23" t="s">
        <v>179</v>
      </c>
      <c r="AU830" s="23" t="s">
        <v>86</v>
      </c>
      <c r="AY830" s="23" t="s">
        <v>177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23" t="s">
        <v>25</v>
      </c>
      <c r="BK830" s="232">
        <f>ROUND(I830*H830,2)</f>
        <v>0</v>
      </c>
      <c r="BL830" s="23" t="s">
        <v>254</v>
      </c>
      <c r="BM830" s="23" t="s">
        <v>1845</v>
      </c>
    </row>
    <row r="831" s="11" customFormat="1">
      <c r="B831" s="233"/>
      <c r="C831" s="234"/>
      <c r="D831" s="235" t="s">
        <v>185</v>
      </c>
      <c r="E831" s="236" t="s">
        <v>24</v>
      </c>
      <c r="F831" s="237" t="s">
        <v>1846</v>
      </c>
      <c r="G831" s="234"/>
      <c r="H831" s="238">
        <v>50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AT831" s="244" t="s">
        <v>185</v>
      </c>
      <c r="AU831" s="244" t="s">
        <v>86</v>
      </c>
      <c r="AV831" s="11" t="s">
        <v>86</v>
      </c>
      <c r="AW831" s="11" t="s">
        <v>40</v>
      </c>
      <c r="AX831" s="11" t="s">
        <v>25</v>
      </c>
      <c r="AY831" s="244" t="s">
        <v>177</v>
      </c>
    </row>
    <row r="832" s="1" customFormat="1" ht="38.25" customHeight="1">
      <c r="B832" s="45"/>
      <c r="C832" s="221" t="s">
        <v>1847</v>
      </c>
      <c r="D832" s="221" t="s">
        <v>179</v>
      </c>
      <c r="E832" s="222" t="s">
        <v>1848</v>
      </c>
      <c r="F832" s="223" t="s">
        <v>1849</v>
      </c>
      <c r="G832" s="224" t="s">
        <v>257</v>
      </c>
      <c r="H832" s="225">
        <v>10.246</v>
      </c>
      <c r="I832" s="226"/>
      <c r="J832" s="227">
        <f>ROUND(I832*H832,2)</f>
        <v>0</v>
      </c>
      <c r="K832" s="223" t="s">
        <v>182</v>
      </c>
      <c r="L832" s="71"/>
      <c r="M832" s="228" t="s">
        <v>24</v>
      </c>
      <c r="N832" s="229" t="s">
        <v>48</v>
      </c>
      <c r="O832" s="46"/>
      <c r="P832" s="230">
        <f>O832*H832</f>
        <v>0</v>
      </c>
      <c r="Q832" s="230">
        <v>0</v>
      </c>
      <c r="R832" s="230">
        <f>Q832*H832</f>
        <v>0</v>
      </c>
      <c r="S832" s="230">
        <v>0</v>
      </c>
      <c r="T832" s="231">
        <f>S832*H832</f>
        <v>0</v>
      </c>
      <c r="AR832" s="23" t="s">
        <v>254</v>
      </c>
      <c r="AT832" s="23" t="s">
        <v>179</v>
      </c>
      <c r="AU832" s="23" t="s">
        <v>86</v>
      </c>
      <c r="AY832" s="23" t="s">
        <v>177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23" t="s">
        <v>25</v>
      </c>
      <c r="BK832" s="232">
        <f>ROUND(I832*H832,2)</f>
        <v>0</v>
      </c>
      <c r="BL832" s="23" t="s">
        <v>254</v>
      </c>
      <c r="BM832" s="23" t="s">
        <v>1850</v>
      </c>
    </row>
    <row r="833" s="10" customFormat="1" ht="29.88" customHeight="1">
      <c r="B833" s="205"/>
      <c r="C833" s="206"/>
      <c r="D833" s="207" t="s">
        <v>76</v>
      </c>
      <c r="E833" s="219" t="s">
        <v>1851</v>
      </c>
      <c r="F833" s="219" t="s">
        <v>1852</v>
      </c>
      <c r="G833" s="206"/>
      <c r="H833" s="206"/>
      <c r="I833" s="209"/>
      <c r="J833" s="220">
        <f>BK833</f>
        <v>0</v>
      </c>
      <c r="K833" s="206"/>
      <c r="L833" s="211"/>
      <c r="M833" s="212"/>
      <c r="N833" s="213"/>
      <c r="O833" s="213"/>
      <c r="P833" s="214">
        <f>SUM(P834:P849)</f>
        <v>0</v>
      </c>
      <c r="Q833" s="213"/>
      <c r="R833" s="214">
        <f>SUM(R834:R849)</f>
        <v>0.20724039999999999</v>
      </c>
      <c r="S833" s="213"/>
      <c r="T833" s="215">
        <f>SUM(T834:T849)</f>
        <v>0</v>
      </c>
      <c r="AR833" s="216" t="s">
        <v>86</v>
      </c>
      <c r="AT833" s="217" t="s">
        <v>76</v>
      </c>
      <c r="AU833" s="217" t="s">
        <v>25</v>
      </c>
      <c r="AY833" s="216" t="s">
        <v>177</v>
      </c>
      <c r="BK833" s="218">
        <f>SUM(BK834:BK849)</f>
        <v>0</v>
      </c>
    </row>
    <row r="834" s="1" customFormat="1" ht="25.5" customHeight="1">
      <c r="B834" s="45"/>
      <c r="C834" s="221" t="s">
        <v>1853</v>
      </c>
      <c r="D834" s="221" t="s">
        <v>179</v>
      </c>
      <c r="E834" s="222" t="s">
        <v>1854</v>
      </c>
      <c r="F834" s="223" t="s">
        <v>1855</v>
      </c>
      <c r="G834" s="224" t="s">
        <v>112</v>
      </c>
      <c r="H834" s="225">
        <v>4.6200000000000001</v>
      </c>
      <c r="I834" s="226"/>
      <c r="J834" s="227">
        <f>ROUND(I834*H834,2)</f>
        <v>0</v>
      </c>
      <c r="K834" s="223" t="s">
        <v>1225</v>
      </c>
      <c r="L834" s="71"/>
      <c r="M834" s="228" t="s">
        <v>24</v>
      </c>
      <c r="N834" s="229" t="s">
        <v>48</v>
      </c>
      <c r="O834" s="46"/>
      <c r="P834" s="230">
        <f>O834*H834</f>
        <v>0</v>
      </c>
      <c r="Q834" s="230">
        <v>0.0039199999999999999</v>
      </c>
      <c r="R834" s="230">
        <f>Q834*H834</f>
        <v>0.018110399999999999</v>
      </c>
      <c r="S834" s="230">
        <v>0</v>
      </c>
      <c r="T834" s="231">
        <f>S834*H834</f>
        <v>0</v>
      </c>
      <c r="AR834" s="23" t="s">
        <v>254</v>
      </c>
      <c r="AT834" s="23" t="s">
        <v>179</v>
      </c>
      <c r="AU834" s="23" t="s">
        <v>86</v>
      </c>
      <c r="AY834" s="23" t="s">
        <v>177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23" t="s">
        <v>25</v>
      </c>
      <c r="BK834" s="232">
        <f>ROUND(I834*H834,2)</f>
        <v>0</v>
      </c>
      <c r="BL834" s="23" t="s">
        <v>254</v>
      </c>
      <c r="BM834" s="23" t="s">
        <v>1856</v>
      </c>
    </row>
    <row r="835" s="11" customFormat="1">
      <c r="B835" s="233"/>
      <c r="C835" s="234"/>
      <c r="D835" s="235" t="s">
        <v>185</v>
      </c>
      <c r="E835" s="236" t="s">
        <v>24</v>
      </c>
      <c r="F835" s="237" t="s">
        <v>1857</v>
      </c>
      <c r="G835" s="234"/>
      <c r="H835" s="238">
        <v>4.6200000000000001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AT835" s="244" t="s">
        <v>185</v>
      </c>
      <c r="AU835" s="244" t="s">
        <v>86</v>
      </c>
      <c r="AV835" s="11" t="s">
        <v>86</v>
      </c>
      <c r="AW835" s="11" t="s">
        <v>40</v>
      </c>
      <c r="AX835" s="11" t="s">
        <v>25</v>
      </c>
      <c r="AY835" s="244" t="s">
        <v>177</v>
      </c>
    </row>
    <row r="836" s="1" customFormat="1" ht="25.5" customHeight="1">
      <c r="B836" s="45"/>
      <c r="C836" s="256" t="s">
        <v>1858</v>
      </c>
      <c r="D836" s="256" t="s">
        <v>266</v>
      </c>
      <c r="E836" s="257" t="s">
        <v>1859</v>
      </c>
      <c r="F836" s="258" t="s">
        <v>1860</v>
      </c>
      <c r="G836" s="259" t="s">
        <v>112</v>
      </c>
      <c r="H836" s="260">
        <v>5.5899999999999999</v>
      </c>
      <c r="I836" s="261"/>
      <c r="J836" s="262">
        <f>ROUND(I836*H836,2)</f>
        <v>0</v>
      </c>
      <c r="K836" s="258" t="s">
        <v>1225</v>
      </c>
      <c r="L836" s="263"/>
      <c r="M836" s="264" t="s">
        <v>24</v>
      </c>
      <c r="N836" s="265" t="s">
        <v>48</v>
      </c>
      <c r="O836" s="46"/>
      <c r="P836" s="230">
        <f>O836*H836</f>
        <v>0</v>
      </c>
      <c r="Q836" s="230">
        <v>0.022499999999999999</v>
      </c>
      <c r="R836" s="230">
        <f>Q836*H836</f>
        <v>0.125775</v>
      </c>
      <c r="S836" s="230">
        <v>0</v>
      </c>
      <c r="T836" s="231">
        <f>S836*H836</f>
        <v>0</v>
      </c>
      <c r="AR836" s="23" t="s">
        <v>330</v>
      </c>
      <c r="AT836" s="23" t="s">
        <v>266</v>
      </c>
      <c r="AU836" s="23" t="s">
        <v>86</v>
      </c>
      <c r="AY836" s="23" t="s">
        <v>177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23" t="s">
        <v>25</v>
      </c>
      <c r="BK836" s="232">
        <f>ROUND(I836*H836,2)</f>
        <v>0</v>
      </c>
      <c r="BL836" s="23" t="s">
        <v>254</v>
      </c>
      <c r="BM836" s="23" t="s">
        <v>1861</v>
      </c>
    </row>
    <row r="837" s="11" customFormat="1">
      <c r="B837" s="233"/>
      <c r="C837" s="234"/>
      <c r="D837" s="235" t="s">
        <v>185</v>
      </c>
      <c r="E837" s="236" t="s">
        <v>24</v>
      </c>
      <c r="F837" s="237" t="s">
        <v>1862</v>
      </c>
      <c r="G837" s="234"/>
      <c r="H837" s="238">
        <v>5.0819999999999999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AT837" s="244" t="s">
        <v>185</v>
      </c>
      <c r="AU837" s="244" t="s">
        <v>86</v>
      </c>
      <c r="AV837" s="11" t="s">
        <v>86</v>
      </c>
      <c r="AW837" s="11" t="s">
        <v>40</v>
      </c>
      <c r="AX837" s="11" t="s">
        <v>25</v>
      </c>
      <c r="AY837" s="244" t="s">
        <v>177</v>
      </c>
    </row>
    <row r="838" s="11" customFormat="1">
      <c r="B838" s="233"/>
      <c r="C838" s="234"/>
      <c r="D838" s="235" t="s">
        <v>185</v>
      </c>
      <c r="E838" s="234"/>
      <c r="F838" s="237" t="s">
        <v>1863</v>
      </c>
      <c r="G838" s="234"/>
      <c r="H838" s="238">
        <v>5.5899999999999999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AT838" s="244" t="s">
        <v>185</v>
      </c>
      <c r="AU838" s="244" t="s">
        <v>86</v>
      </c>
      <c r="AV838" s="11" t="s">
        <v>86</v>
      </c>
      <c r="AW838" s="11" t="s">
        <v>6</v>
      </c>
      <c r="AX838" s="11" t="s">
        <v>25</v>
      </c>
      <c r="AY838" s="244" t="s">
        <v>177</v>
      </c>
    </row>
    <row r="839" s="1" customFormat="1" ht="16.5" customHeight="1">
      <c r="B839" s="45"/>
      <c r="C839" s="221" t="s">
        <v>1864</v>
      </c>
      <c r="D839" s="221" t="s">
        <v>179</v>
      </c>
      <c r="E839" s="222" t="s">
        <v>1865</v>
      </c>
      <c r="F839" s="223" t="s">
        <v>1866</v>
      </c>
      <c r="G839" s="224" t="s">
        <v>112</v>
      </c>
      <c r="H839" s="225">
        <v>4.6200000000000001</v>
      </c>
      <c r="I839" s="226"/>
      <c r="J839" s="227">
        <f>ROUND(I839*H839,2)</f>
        <v>0</v>
      </c>
      <c r="K839" s="223" t="s">
        <v>1225</v>
      </c>
      <c r="L839" s="71"/>
      <c r="M839" s="228" t="s">
        <v>24</v>
      </c>
      <c r="N839" s="229" t="s">
        <v>48</v>
      </c>
      <c r="O839" s="46"/>
      <c r="P839" s="230">
        <f>O839*H839</f>
        <v>0</v>
      </c>
      <c r="Q839" s="230">
        <v>0.00029999999999999997</v>
      </c>
      <c r="R839" s="230">
        <f>Q839*H839</f>
        <v>0.0013859999999999999</v>
      </c>
      <c r="S839" s="230">
        <v>0</v>
      </c>
      <c r="T839" s="231">
        <f>S839*H839</f>
        <v>0</v>
      </c>
      <c r="AR839" s="23" t="s">
        <v>254</v>
      </c>
      <c r="AT839" s="23" t="s">
        <v>179</v>
      </c>
      <c r="AU839" s="23" t="s">
        <v>86</v>
      </c>
      <c r="AY839" s="23" t="s">
        <v>177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23" t="s">
        <v>25</v>
      </c>
      <c r="BK839" s="232">
        <f>ROUND(I839*H839,2)</f>
        <v>0</v>
      </c>
      <c r="BL839" s="23" t="s">
        <v>254</v>
      </c>
      <c r="BM839" s="23" t="s">
        <v>1867</v>
      </c>
    </row>
    <row r="840" s="1" customFormat="1" ht="25.5" customHeight="1">
      <c r="B840" s="45"/>
      <c r="C840" s="221" t="s">
        <v>1868</v>
      </c>
      <c r="D840" s="221" t="s">
        <v>179</v>
      </c>
      <c r="E840" s="222" t="s">
        <v>1869</v>
      </c>
      <c r="F840" s="223" t="s">
        <v>1870</v>
      </c>
      <c r="G840" s="224" t="s">
        <v>198</v>
      </c>
      <c r="H840" s="225">
        <v>8.9000000000000004</v>
      </c>
      <c r="I840" s="226"/>
      <c r="J840" s="227">
        <f>ROUND(I840*H840,2)</f>
        <v>0</v>
      </c>
      <c r="K840" s="223" t="s">
        <v>1871</v>
      </c>
      <c r="L840" s="71"/>
      <c r="M840" s="228" t="s">
        <v>24</v>
      </c>
      <c r="N840" s="229" t="s">
        <v>48</v>
      </c>
      <c r="O840" s="46"/>
      <c r="P840" s="230">
        <f>O840*H840</f>
        <v>0</v>
      </c>
      <c r="Q840" s="230">
        <v>0.00021000000000000001</v>
      </c>
      <c r="R840" s="230">
        <f>Q840*H840</f>
        <v>0.0018690000000000002</v>
      </c>
      <c r="S840" s="230">
        <v>0</v>
      </c>
      <c r="T840" s="231">
        <f>S840*H840</f>
        <v>0</v>
      </c>
      <c r="AR840" s="23" t="s">
        <v>254</v>
      </c>
      <c r="AT840" s="23" t="s">
        <v>179</v>
      </c>
      <c r="AU840" s="23" t="s">
        <v>86</v>
      </c>
      <c r="AY840" s="23" t="s">
        <v>177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23" t="s">
        <v>25</v>
      </c>
      <c r="BK840" s="232">
        <f>ROUND(I840*H840,2)</f>
        <v>0</v>
      </c>
      <c r="BL840" s="23" t="s">
        <v>254</v>
      </c>
      <c r="BM840" s="23" t="s">
        <v>1872</v>
      </c>
    </row>
    <row r="841" s="11" customFormat="1">
      <c r="B841" s="233"/>
      <c r="C841" s="234"/>
      <c r="D841" s="235" t="s">
        <v>185</v>
      </c>
      <c r="E841" s="236" t="s">
        <v>24</v>
      </c>
      <c r="F841" s="237" t="s">
        <v>1873</v>
      </c>
      <c r="G841" s="234"/>
      <c r="H841" s="238">
        <v>8.9000000000000004</v>
      </c>
      <c r="I841" s="239"/>
      <c r="J841" s="234"/>
      <c r="K841" s="234"/>
      <c r="L841" s="240"/>
      <c r="M841" s="241"/>
      <c r="N841" s="242"/>
      <c r="O841" s="242"/>
      <c r="P841" s="242"/>
      <c r="Q841" s="242"/>
      <c r="R841" s="242"/>
      <c r="S841" s="242"/>
      <c r="T841" s="243"/>
      <c r="AT841" s="244" t="s">
        <v>185</v>
      </c>
      <c r="AU841" s="244" t="s">
        <v>86</v>
      </c>
      <c r="AV841" s="11" t="s">
        <v>86</v>
      </c>
      <c r="AW841" s="11" t="s">
        <v>40</v>
      </c>
      <c r="AX841" s="11" t="s">
        <v>25</v>
      </c>
      <c r="AY841" s="244" t="s">
        <v>177</v>
      </c>
    </row>
    <row r="842" s="1" customFormat="1" ht="16.5" customHeight="1">
      <c r="B842" s="45"/>
      <c r="C842" s="256" t="s">
        <v>1874</v>
      </c>
      <c r="D842" s="256" t="s">
        <v>266</v>
      </c>
      <c r="E842" s="257" t="s">
        <v>1875</v>
      </c>
      <c r="F842" s="258" t="s">
        <v>1876</v>
      </c>
      <c r="G842" s="259" t="s">
        <v>198</v>
      </c>
      <c r="H842" s="260">
        <v>9</v>
      </c>
      <c r="I842" s="261"/>
      <c r="J842" s="262">
        <f>ROUND(I842*H842,2)</f>
        <v>0</v>
      </c>
      <c r="K842" s="258" t="s">
        <v>24</v>
      </c>
      <c r="L842" s="263"/>
      <c r="M842" s="264" t="s">
        <v>24</v>
      </c>
      <c r="N842" s="265" t="s">
        <v>48</v>
      </c>
      <c r="O842" s="46"/>
      <c r="P842" s="230">
        <f>O842*H842</f>
        <v>0</v>
      </c>
      <c r="Q842" s="230">
        <v>0</v>
      </c>
      <c r="R842" s="230">
        <f>Q842*H842</f>
        <v>0</v>
      </c>
      <c r="S842" s="230">
        <v>0</v>
      </c>
      <c r="T842" s="231">
        <f>S842*H842</f>
        <v>0</v>
      </c>
      <c r="AR842" s="23" t="s">
        <v>330</v>
      </c>
      <c r="AT842" s="23" t="s">
        <v>266</v>
      </c>
      <c r="AU842" s="23" t="s">
        <v>86</v>
      </c>
      <c r="AY842" s="23" t="s">
        <v>177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23" t="s">
        <v>25</v>
      </c>
      <c r="BK842" s="232">
        <f>ROUND(I842*H842,2)</f>
        <v>0</v>
      </c>
      <c r="BL842" s="23" t="s">
        <v>254</v>
      </c>
      <c r="BM842" s="23" t="s">
        <v>1877</v>
      </c>
    </row>
    <row r="843" s="1" customFormat="1" ht="16.5" customHeight="1">
      <c r="B843" s="45"/>
      <c r="C843" s="221" t="s">
        <v>1878</v>
      </c>
      <c r="D843" s="221" t="s">
        <v>179</v>
      </c>
      <c r="E843" s="222" t="s">
        <v>1879</v>
      </c>
      <c r="F843" s="223" t="s">
        <v>1880</v>
      </c>
      <c r="G843" s="224" t="s">
        <v>198</v>
      </c>
      <c r="H843" s="225">
        <v>1.6499999999999999</v>
      </c>
      <c r="I843" s="226"/>
      <c r="J843" s="227">
        <f>ROUND(I843*H843,2)</f>
        <v>0</v>
      </c>
      <c r="K843" s="223" t="s">
        <v>182</v>
      </c>
      <c r="L843" s="71"/>
      <c r="M843" s="228" t="s">
        <v>24</v>
      </c>
      <c r="N843" s="229" t="s">
        <v>48</v>
      </c>
      <c r="O843" s="46"/>
      <c r="P843" s="230">
        <f>O843*H843</f>
        <v>0</v>
      </c>
      <c r="Q843" s="230">
        <v>0</v>
      </c>
      <c r="R843" s="230">
        <f>Q843*H843</f>
        <v>0</v>
      </c>
      <c r="S843" s="230">
        <v>0</v>
      </c>
      <c r="T843" s="231">
        <f>S843*H843</f>
        <v>0</v>
      </c>
      <c r="AR843" s="23" t="s">
        <v>254</v>
      </c>
      <c r="AT843" s="23" t="s">
        <v>179</v>
      </c>
      <c r="AU843" s="23" t="s">
        <v>86</v>
      </c>
      <c r="AY843" s="23" t="s">
        <v>177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3" t="s">
        <v>25</v>
      </c>
      <c r="BK843" s="232">
        <f>ROUND(I843*H843,2)</f>
        <v>0</v>
      </c>
      <c r="BL843" s="23" t="s">
        <v>254</v>
      </c>
      <c r="BM843" s="23" t="s">
        <v>1881</v>
      </c>
    </row>
    <row r="844" s="11" customFormat="1">
      <c r="B844" s="233"/>
      <c r="C844" s="234"/>
      <c r="D844" s="235" t="s">
        <v>185</v>
      </c>
      <c r="E844" s="236" t="s">
        <v>24</v>
      </c>
      <c r="F844" s="237" t="s">
        <v>1882</v>
      </c>
      <c r="G844" s="234"/>
      <c r="H844" s="238">
        <v>1.6499999999999999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AT844" s="244" t="s">
        <v>185</v>
      </c>
      <c r="AU844" s="244" t="s">
        <v>86</v>
      </c>
      <c r="AV844" s="11" t="s">
        <v>86</v>
      </c>
      <c r="AW844" s="11" t="s">
        <v>40</v>
      </c>
      <c r="AX844" s="11" t="s">
        <v>25</v>
      </c>
      <c r="AY844" s="244" t="s">
        <v>177</v>
      </c>
    </row>
    <row r="845" s="1" customFormat="1" ht="38.25" customHeight="1">
      <c r="B845" s="45"/>
      <c r="C845" s="256" t="s">
        <v>1883</v>
      </c>
      <c r="D845" s="256" t="s">
        <v>266</v>
      </c>
      <c r="E845" s="257" t="s">
        <v>1884</v>
      </c>
      <c r="F845" s="258" t="s">
        <v>1885</v>
      </c>
      <c r="G845" s="259" t="s">
        <v>198</v>
      </c>
      <c r="H845" s="260">
        <v>2.5</v>
      </c>
      <c r="I845" s="261"/>
      <c r="J845" s="262">
        <f>ROUND(I845*H845,2)</f>
        <v>0</v>
      </c>
      <c r="K845" s="258" t="s">
        <v>182</v>
      </c>
      <c r="L845" s="263"/>
      <c r="M845" s="264" t="s">
        <v>24</v>
      </c>
      <c r="N845" s="265" t="s">
        <v>48</v>
      </c>
      <c r="O845" s="46"/>
      <c r="P845" s="230">
        <f>O845*H845</f>
        <v>0</v>
      </c>
      <c r="Q845" s="230">
        <v>4.0000000000000003E-05</v>
      </c>
      <c r="R845" s="230">
        <f>Q845*H845</f>
        <v>0.00010000000000000001</v>
      </c>
      <c r="S845" s="230">
        <v>0</v>
      </c>
      <c r="T845" s="231">
        <f>S845*H845</f>
        <v>0</v>
      </c>
      <c r="AR845" s="23" t="s">
        <v>330</v>
      </c>
      <c r="AT845" s="23" t="s">
        <v>266</v>
      </c>
      <c r="AU845" s="23" t="s">
        <v>86</v>
      </c>
      <c r="AY845" s="23" t="s">
        <v>177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23" t="s">
        <v>25</v>
      </c>
      <c r="BK845" s="232">
        <f>ROUND(I845*H845,2)</f>
        <v>0</v>
      </c>
      <c r="BL845" s="23" t="s">
        <v>254</v>
      </c>
      <c r="BM845" s="23" t="s">
        <v>1886</v>
      </c>
    </row>
    <row r="846" s="1" customFormat="1" ht="16.5" customHeight="1">
      <c r="B846" s="45"/>
      <c r="C846" s="221" t="s">
        <v>1887</v>
      </c>
      <c r="D846" s="221" t="s">
        <v>179</v>
      </c>
      <c r="E846" s="222" t="s">
        <v>1888</v>
      </c>
      <c r="F846" s="223" t="s">
        <v>1889</v>
      </c>
      <c r="G846" s="224" t="s">
        <v>198</v>
      </c>
      <c r="H846" s="225">
        <v>17.300000000000001</v>
      </c>
      <c r="I846" s="226"/>
      <c r="J846" s="227">
        <f>ROUND(I846*H846,2)</f>
        <v>0</v>
      </c>
      <c r="K846" s="223" t="s">
        <v>1871</v>
      </c>
      <c r="L846" s="71"/>
      <c r="M846" s="228" t="s">
        <v>24</v>
      </c>
      <c r="N846" s="229" t="s">
        <v>48</v>
      </c>
      <c r="O846" s="46"/>
      <c r="P846" s="230">
        <f>O846*H846</f>
        <v>0</v>
      </c>
      <c r="Q846" s="230">
        <v>0</v>
      </c>
      <c r="R846" s="230">
        <f>Q846*H846</f>
        <v>0</v>
      </c>
      <c r="S846" s="230">
        <v>0</v>
      </c>
      <c r="T846" s="231">
        <f>S846*H846</f>
        <v>0</v>
      </c>
      <c r="AR846" s="23" t="s">
        <v>254</v>
      </c>
      <c r="AT846" s="23" t="s">
        <v>179</v>
      </c>
      <c r="AU846" s="23" t="s">
        <v>86</v>
      </c>
      <c r="AY846" s="23" t="s">
        <v>177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3" t="s">
        <v>25</v>
      </c>
      <c r="BK846" s="232">
        <f>ROUND(I846*H846,2)</f>
        <v>0</v>
      </c>
      <c r="BL846" s="23" t="s">
        <v>254</v>
      </c>
      <c r="BM846" s="23" t="s">
        <v>1890</v>
      </c>
    </row>
    <row r="847" s="11" customFormat="1">
      <c r="B847" s="233"/>
      <c r="C847" s="234"/>
      <c r="D847" s="235" t="s">
        <v>185</v>
      </c>
      <c r="E847" s="236" t="s">
        <v>24</v>
      </c>
      <c r="F847" s="237" t="s">
        <v>1891</v>
      </c>
      <c r="G847" s="234"/>
      <c r="H847" s="238">
        <v>17.300000000000001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185</v>
      </c>
      <c r="AU847" s="244" t="s">
        <v>86</v>
      </c>
      <c r="AV847" s="11" t="s">
        <v>86</v>
      </c>
      <c r="AW847" s="11" t="s">
        <v>40</v>
      </c>
      <c r="AX847" s="11" t="s">
        <v>25</v>
      </c>
      <c r="AY847" s="244" t="s">
        <v>177</v>
      </c>
    </row>
    <row r="848" s="1" customFormat="1" ht="25.5" customHeight="1">
      <c r="B848" s="45"/>
      <c r="C848" s="256" t="s">
        <v>1892</v>
      </c>
      <c r="D848" s="256" t="s">
        <v>266</v>
      </c>
      <c r="E848" s="257" t="s">
        <v>1893</v>
      </c>
      <c r="F848" s="258" t="s">
        <v>1894</v>
      </c>
      <c r="G848" s="259" t="s">
        <v>198</v>
      </c>
      <c r="H848" s="260">
        <v>20</v>
      </c>
      <c r="I848" s="261"/>
      <c r="J848" s="262">
        <f>ROUND(I848*H848,2)</f>
        <v>0</v>
      </c>
      <c r="K848" s="258" t="s">
        <v>24</v>
      </c>
      <c r="L848" s="263"/>
      <c r="M848" s="264" t="s">
        <v>24</v>
      </c>
      <c r="N848" s="265" t="s">
        <v>48</v>
      </c>
      <c r="O848" s="46"/>
      <c r="P848" s="230">
        <f>O848*H848</f>
        <v>0</v>
      </c>
      <c r="Q848" s="230">
        <v>0.0030000000000000001</v>
      </c>
      <c r="R848" s="230">
        <f>Q848*H848</f>
        <v>0.059999999999999998</v>
      </c>
      <c r="S848" s="230">
        <v>0</v>
      </c>
      <c r="T848" s="231">
        <f>S848*H848</f>
        <v>0</v>
      </c>
      <c r="AR848" s="23" t="s">
        <v>330</v>
      </c>
      <c r="AT848" s="23" t="s">
        <v>266</v>
      </c>
      <c r="AU848" s="23" t="s">
        <v>86</v>
      </c>
      <c r="AY848" s="23" t="s">
        <v>177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3" t="s">
        <v>25</v>
      </c>
      <c r="BK848" s="232">
        <f>ROUND(I848*H848,2)</f>
        <v>0</v>
      </c>
      <c r="BL848" s="23" t="s">
        <v>254</v>
      </c>
      <c r="BM848" s="23" t="s">
        <v>1895</v>
      </c>
    </row>
    <row r="849" s="1" customFormat="1" ht="38.25" customHeight="1">
      <c r="B849" s="45"/>
      <c r="C849" s="221" t="s">
        <v>1896</v>
      </c>
      <c r="D849" s="221" t="s">
        <v>179</v>
      </c>
      <c r="E849" s="222" t="s">
        <v>1897</v>
      </c>
      <c r="F849" s="223" t="s">
        <v>1898</v>
      </c>
      <c r="G849" s="224" t="s">
        <v>257</v>
      </c>
      <c r="H849" s="225">
        <v>0.20699999999999999</v>
      </c>
      <c r="I849" s="226"/>
      <c r="J849" s="227">
        <f>ROUND(I849*H849,2)</f>
        <v>0</v>
      </c>
      <c r="K849" s="223" t="s">
        <v>182</v>
      </c>
      <c r="L849" s="71"/>
      <c r="M849" s="228" t="s">
        <v>24</v>
      </c>
      <c r="N849" s="229" t="s">
        <v>48</v>
      </c>
      <c r="O849" s="46"/>
      <c r="P849" s="230">
        <f>O849*H849</f>
        <v>0</v>
      </c>
      <c r="Q849" s="230">
        <v>0</v>
      </c>
      <c r="R849" s="230">
        <f>Q849*H849</f>
        <v>0</v>
      </c>
      <c r="S849" s="230">
        <v>0</v>
      </c>
      <c r="T849" s="231">
        <f>S849*H849</f>
        <v>0</v>
      </c>
      <c r="AR849" s="23" t="s">
        <v>254</v>
      </c>
      <c r="AT849" s="23" t="s">
        <v>179</v>
      </c>
      <c r="AU849" s="23" t="s">
        <v>86</v>
      </c>
      <c r="AY849" s="23" t="s">
        <v>177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3" t="s">
        <v>25</v>
      </c>
      <c r="BK849" s="232">
        <f>ROUND(I849*H849,2)</f>
        <v>0</v>
      </c>
      <c r="BL849" s="23" t="s">
        <v>254</v>
      </c>
      <c r="BM849" s="23" t="s">
        <v>1899</v>
      </c>
    </row>
    <row r="850" s="10" customFormat="1" ht="29.88" customHeight="1">
      <c r="B850" s="205"/>
      <c r="C850" s="206"/>
      <c r="D850" s="207" t="s">
        <v>76</v>
      </c>
      <c r="E850" s="219" t="s">
        <v>1900</v>
      </c>
      <c r="F850" s="219" t="s">
        <v>1901</v>
      </c>
      <c r="G850" s="206"/>
      <c r="H850" s="206"/>
      <c r="I850" s="209"/>
      <c r="J850" s="220">
        <f>BK850</f>
        <v>0</v>
      </c>
      <c r="K850" s="206"/>
      <c r="L850" s="211"/>
      <c r="M850" s="212"/>
      <c r="N850" s="213"/>
      <c r="O850" s="213"/>
      <c r="P850" s="214">
        <f>SUM(P851:P881)</f>
        <v>0</v>
      </c>
      <c r="Q850" s="213"/>
      <c r="R850" s="214">
        <f>SUM(R851:R881)</f>
        <v>4.3741919699999992</v>
      </c>
      <c r="S850" s="213"/>
      <c r="T850" s="215">
        <f>SUM(T851:T881)</f>
        <v>0.57472499999999993</v>
      </c>
      <c r="AR850" s="216" t="s">
        <v>86</v>
      </c>
      <c r="AT850" s="217" t="s">
        <v>76</v>
      </c>
      <c r="AU850" s="217" t="s">
        <v>25</v>
      </c>
      <c r="AY850" s="216" t="s">
        <v>177</v>
      </c>
      <c r="BK850" s="218">
        <f>SUM(BK851:BK881)</f>
        <v>0</v>
      </c>
    </row>
    <row r="851" s="1" customFormat="1" ht="16.5" customHeight="1">
      <c r="B851" s="45"/>
      <c r="C851" s="221" t="s">
        <v>1902</v>
      </c>
      <c r="D851" s="221" t="s">
        <v>179</v>
      </c>
      <c r="E851" s="222" t="s">
        <v>1903</v>
      </c>
      <c r="F851" s="223" t="s">
        <v>1904</v>
      </c>
      <c r="G851" s="224" t="s">
        <v>112</v>
      </c>
      <c r="H851" s="225">
        <v>349.81999999999999</v>
      </c>
      <c r="I851" s="226"/>
      <c r="J851" s="227">
        <f>ROUND(I851*H851,2)</f>
        <v>0</v>
      </c>
      <c r="K851" s="223" t="s">
        <v>182</v>
      </c>
      <c r="L851" s="71"/>
      <c r="M851" s="228" t="s">
        <v>24</v>
      </c>
      <c r="N851" s="229" t="s">
        <v>48</v>
      </c>
      <c r="O851" s="46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AR851" s="23" t="s">
        <v>254</v>
      </c>
      <c r="AT851" s="23" t="s">
        <v>179</v>
      </c>
      <c r="AU851" s="23" t="s">
        <v>86</v>
      </c>
      <c r="AY851" s="23" t="s">
        <v>177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3" t="s">
        <v>25</v>
      </c>
      <c r="BK851" s="232">
        <f>ROUND(I851*H851,2)</f>
        <v>0</v>
      </c>
      <c r="BL851" s="23" t="s">
        <v>254</v>
      </c>
      <c r="BM851" s="23" t="s">
        <v>1905</v>
      </c>
    </row>
    <row r="852" s="11" customFormat="1">
      <c r="B852" s="233"/>
      <c r="C852" s="234"/>
      <c r="D852" s="235" t="s">
        <v>185</v>
      </c>
      <c r="E852" s="236" t="s">
        <v>24</v>
      </c>
      <c r="F852" s="237" t="s">
        <v>1906</v>
      </c>
      <c r="G852" s="234"/>
      <c r="H852" s="238">
        <v>197.91999999999999</v>
      </c>
      <c r="I852" s="239"/>
      <c r="J852" s="234"/>
      <c r="K852" s="234"/>
      <c r="L852" s="240"/>
      <c r="M852" s="241"/>
      <c r="N852" s="242"/>
      <c r="O852" s="242"/>
      <c r="P852" s="242"/>
      <c r="Q852" s="242"/>
      <c r="R852" s="242"/>
      <c r="S852" s="242"/>
      <c r="T852" s="243"/>
      <c r="AT852" s="244" t="s">
        <v>185</v>
      </c>
      <c r="AU852" s="244" t="s">
        <v>86</v>
      </c>
      <c r="AV852" s="11" t="s">
        <v>86</v>
      </c>
      <c r="AW852" s="11" t="s">
        <v>40</v>
      </c>
      <c r="AX852" s="11" t="s">
        <v>77</v>
      </c>
      <c r="AY852" s="244" t="s">
        <v>177</v>
      </c>
    </row>
    <row r="853" s="11" customFormat="1">
      <c r="B853" s="233"/>
      <c r="C853" s="234"/>
      <c r="D853" s="235" t="s">
        <v>185</v>
      </c>
      <c r="E853" s="236" t="s">
        <v>24</v>
      </c>
      <c r="F853" s="237" t="s">
        <v>1907</v>
      </c>
      <c r="G853" s="234"/>
      <c r="H853" s="238">
        <v>151.90000000000001</v>
      </c>
      <c r="I853" s="239"/>
      <c r="J853" s="234"/>
      <c r="K853" s="234"/>
      <c r="L853" s="240"/>
      <c r="M853" s="241"/>
      <c r="N853" s="242"/>
      <c r="O853" s="242"/>
      <c r="P853" s="242"/>
      <c r="Q853" s="242"/>
      <c r="R853" s="242"/>
      <c r="S853" s="242"/>
      <c r="T853" s="243"/>
      <c r="AT853" s="244" t="s">
        <v>185</v>
      </c>
      <c r="AU853" s="244" t="s">
        <v>86</v>
      </c>
      <c r="AV853" s="11" t="s">
        <v>86</v>
      </c>
      <c r="AW853" s="11" t="s">
        <v>40</v>
      </c>
      <c r="AX853" s="11" t="s">
        <v>77</v>
      </c>
      <c r="AY853" s="244" t="s">
        <v>177</v>
      </c>
    </row>
    <row r="854" s="12" customFormat="1">
      <c r="B854" s="245"/>
      <c r="C854" s="246"/>
      <c r="D854" s="235" t="s">
        <v>185</v>
      </c>
      <c r="E854" s="247" t="s">
        <v>114</v>
      </c>
      <c r="F854" s="248" t="s">
        <v>241</v>
      </c>
      <c r="G854" s="246"/>
      <c r="H854" s="249">
        <v>349.81999999999999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AT854" s="255" t="s">
        <v>185</v>
      </c>
      <c r="AU854" s="255" t="s">
        <v>86</v>
      </c>
      <c r="AV854" s="12" t="s">
        <v>183</v>
      </c>
      <c r="AW854" s="12" t="s">
        <v>40</v>
      </c>
      <c r="AX854" s="12" t="s">
        <v>25</v>
      </c>
      <c r="AY854" s="255" t="s">
        <v>177</v>
      </c>
    </row>
    <row r="855" s="1" customFormat="1" ht="25.5" customHeight="1">
      <c r="B855" s="45"/>
      <c r="C855" s="221" t="s">
        <v>1908</v>
      </c>
      <c r="D855" s="221" t="s">
        <v>179</v>
      </c>
      <c r="E855" s="222" t="s">
        <v>1909</v>
      </c>
      <c r="F855" s="223" t="s">
        <v>1910</v>
      </c>
      <c r="G855" s="224" t="s">
        <v>112</v>
      </c>
      <c r="H855" s="225">
        <v>349.81999999999999</v>
      </c>
      <c r="I855" s="226"/>
      <c r="J855" s="227">
        <f>ROUND(I855*H855,2)</f>
        <v>0</v>
      </c>
      <c r="K855" s="223" t="s">
        <v>182</v>
      </c>
      <c r="L855" s="71"/>
      <c r="M855" s="228" t="s">
        <v>24</v>
      </c>
      <c r="N855" s="229" t="s">
        <v>48</v>
      </c>
      <c r="O855" s="46"/>
      <c r="P855" s="230">
        <f>O855*H855</f>
        <v>0</v>
      </c>
      <c r="Q855" s="230">
        <v>3.0000000000000001E-05</v>
      </c>
      <c r="R855" s="230">
        <f>Q855*H855</f>
        <v>0.0104946</v>
      </c>
      <c r="S855" s="230">
        <v>0</v>
      </c>
      <c r="T855" s="231">
        <f>S855*H855</f>
        <v>0</v>
      </c>
      <c r="AR855" s="23" t="s">
        <v>254</v>
      </c>
      <c r="AT855" s="23" t="s">
        <v>179</v>
      </c>
      <c r="AU855" s="23" t="s">
        <v>86</v>
      </c>
      <c r="AY855" s="23" t="s">
        <v>177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23" t="s">
        <v>25</v>
      </c>
      <c r="BK855" s="232">
        <f>ROUND(I855*H855,2)</f>
        <v>0</v>
      </c>
      <c r="BL855" s="23" t="s">
        <v>254</v>
      </c>
      <c r="BM855" s="23" t="s">
        <v>1911</v>
      </c>
    </row>
    <row r="856" s="11" customFormat="1">
      <c r="B856" s="233"/>
      <c r="C856" s="234"/>
      <c r="D856" s="235" t="s">
        <v>185</v>
      </c>
      <c r="E856" s="236" t="s">
        <v>24</v>
      </c>
      <c r="F856" s="237" t="s">
        <v>114</v>
      </c>
      <c r="G856" s="234"/>
      <c r="H856" s="238">
        <v>349.81999999999999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AT856" s="244" t="s">
        <v>185</v>
      </c>
      <c r="AU856" s="244" t="s">
        <v>86</v>
      </c>
      <c r="AV856" s="11" t="s">
        <v>86</v>
      </c>
      <c r="AW856" s="11" t="s">
        <v>40</v>
      </c>
      <c r="AX856" s="11" t="s">
        <v>25</v>
      </c>
      <c r="AY856" s="244" t="s">
        <v>177</v>
      </c>
    </row>
    <row r="857" s="1" customFormat="1" ht="25.5" customHeight="1">
      <c r="B857" s="45"/>
      <c r="C857" s="221" t="s">
        <v>1912</v>
      </c>
      <c r="D857" s="221" t="s">
        <v>179</v>
      </c>
      <c r="E857" s="222" t="s">
        <v>1913</v>
      </c>
      <c r="F857" s="223" t="s">
        <v>1914</v>
      </c>
      <c r="G857" s="224" t="s">
        <v>112</v>
      </c>
      <c r="H857" s="225">
        <v>349.81999999999999</v>
      </c>
      <c r="I857" s="226"/>
      <c r="J857" s="227">
        <f>ROUND(I857*H857,2)</f>
        <v>0</v>
      </c>
      <c r="K857" s="223" t="s">
        <v>182</v>
      </c>
      <c r="L857" s="71"/>
      <c r="M857" s="228" t="s">
        <v>24</v>
      </c>
      <c r="N857" s="229" t="s">
        <v>48</v>
      </c>
      <c r="O857" s="46"/>
      <c r="P857" s="230">
        <f>O857*H857</f>
        <v>0</v>
      </c>
      <c r="Q857" s="230">
        <v>0.0074999999999999997</v>
      </c>
      <c r="R857" s="230">
        <f>Q857*H857</f>
        <v>2.62365</v>
      </c>
      <c r="S857" s="230">
        <v>0</v>
      </c>
      <c r="T857" s="231">
        <f>S857*H857</f>
        <v>0</v>
      </c>
      <c r="AR857" s="23" t="s">
        <v>254</v>
      </c>
      <c r="AT857" s="23" t="s">
        <v>179</v>
      </c>
      <c r="AU857" s="23" t="s">
        <v>86</v>
      </c>
      <c r="AY857" s="23" t="s">
        <v>177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23" t="s">
        <v>25</v>
      </c>
      <c r="BK857" s="232">
        <f>ROUND(I857*H857,2)</f>
        <v>0</v>
      </c>
      <c r="BL857" s="23" t="s">
        <v>254</v>
      </c>
      <c r="BM857" s="23" t="s">
        <v>1915</v>
      </c>
    </row>
    <row r="858" s="1" customFormat="1" ht="16.5" customHeight="1">
      <c r="B858" s="45"/>
      <c r="C858" s="221" t="s">
        <v>1916</v>
      </c>
      <c r="D858" s="221" t="s">
        <v>179</v>
      </c>
      <c r="E858" s="222" t="s">
        <v>1917</v>
      </c>
      <c r="F858" s="223" t="s">
        <v>1918</v>
      </c>
      <c r="G858" s="224" t="s">
        <v>112</v>
      </c>
      <c r="H858" s="225">
        <v>229.88999999999999</v>
      </c>
      <c r="I858" s="226"/>
      <c r="J858" s="227">
        <f>ROUND(I858*H858,2)</f>
        <v>0</v>
      </c>
      <c r="K858" s="223" t="s">
        <v>182</v>
      </c>
      <c r="L858" s="71"/>
      <c r="M858" s="228" t="s">
        <v>24</v>
      </c>
      <c r="N858" s="229" t="s">
        <v>48</v>
      </c>
      <c r="O858" s="46"/>
      <c r="P858" s="230">
        <f>O858*H858</f>
        <v>0</v>
      </c>
      <c r="Q858" s="230">
        <v>0</v>
      </c>
      <c r="R858" s="230">
        <f>Q858*H858</f>
        <v>0</v>
      </c>
      <c r="S858" s="230">
        <v>0.0025000000000000001</v>
      </c>
      <c r="T858" s="231">
        <f>S858*H858</f>
        <v>0.57472499999999993</v>
      </c>
      <c r="AR858" s="23" t="s">
        <v>254</v>
      </c>
      <c r="AT858" s="23" t="s">
        <v>179</v>
      </c>
      <c r="AU858" s="23" t="s">
        <v>86</v>
      </c>
      <c r="AY858" s="23" t="s">
        <v>177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23" t="s">
        <v>25</v>
      </c>
      <c r="BK858" s="232">
        <f>ROUND(I858*H858,2)</f>
        <v>0</v>
      </c>
      <c r="BL858" s="23" t="s">
        <v>254</v>
      </c>
      <c r="BM858" s="23" t="s">
        <v>1919</v>
      </c>
    </row>
    <row r="859" s="11" customFormat="1">
      <c r="B859" s="233"/>
      <c r="C859" s="234"/>
      <c r="D859" s="235" t="s">
        <v>185</v>
      </c>
      <c r="E859" s="236" t="s">
        <v>24</v>
      </c>
      <c r="F859" s="237" t="s">
        <v>1920</v>
      </c>
      <c r="G859" s="234"/>
      <c r="H859" s="238">
        <v>141.47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AT859" s="244" t="s">
        <v>185</v>
      </c>
      <c r="AU859" s="244" t="s">
        <v>86</v>
      </c>
      <c r="AV859" s="11" t="s">
        <v>86</v>
      </c>
      <c r="AW859" s="11" t="s">
        <v>40</v>
      </c>
      <c r="AX859" s="11" t="s">
        <v>77</v>
      </c>
      <c r="AY859" s="244" t="s">
        <v>177</v>
      </c>
    </row>
    <row r="860" s="11" customFormat="1">
      <c r="B860" s="233"/>
      <c r="C860" s="234"/>
      <c r="D860" s="235" t="s">
        <v>185</v>
      </c>
      <c r="E860" s="236" t="s">
        <v>24</v>
      </c>
      <c r="F860" s="237" t="s">
        <v>1921</v>
      </c>
      <c r="G860" s="234"/>
      <c r="H860" s="238">
        <v>88.420000000000002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AT860" s="244" t="s">
        <v>185</v>
      </c>
      <c r="AU860" s="244" t="s">
        <v>86</v>
      </c>
      <c r="AV860" s="11" t="s">
        <v>86</v>
      </c>
      <c r="AW860" s="11" t="s">
        <v>40</v>
      </c>
      <c r="AX860" s="11" t="s">
        <v>77</v>
      </c>
      <c r="AY860" s="244" t="s">
        <v>177</v>
      </c>
    </row>
    <row r="861" s="12" customFormat="1">
      <c r="B861" s="245"/>
      <c r="C861" s="246"/>
      <c r="D861" s="235" t="s">
        <v>185</v>
      </c>
      <c r="E861" s="247" t="s">
        <v>24</v>
      </c>
      <c r="F861" s="248" t="s">
        <v>241</v>
      </c>
      <c r="G861" s="246"/>
      <c r="H861" s="249">
        <v>229.88999999999999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AT861" s="255" t="s">
        <v>185</v>
      </c>
      <c r="AU861" s="255" t="s">
        <v>86</v>
      </c>
      <c r="AV861" s="12" t="s">
        <v>183</v>
      </c>
      <c r="AW861" s="12" t="s">
        <v>40</v>
      </c>
      <c r="AX861" s="12" t="s">
        <v>25</v>
      </c>
      <c r="AY861" s="255" t="s">
        <v>177</v>
      </c>
    </row>
    <row r="862" s="1" customFormat="1" ht="25.5" customHeight="1">
      <c r="B862" s="45"/>
      <c r="C862" s="221" t="s">
        <v>1922</v>
      </c>
      <c r="D862" s="221" t="s">
        <v>179</v>
      </c>
      <c r="E862" s="222" t="s">
        <v>1923</v>
      </c>
      <c r="F862" s="223" t="s">
        <v>1924</v>
      </c>
      <c r="G862" s="224" t="s">
        <v>112</v>
      </c>
      <c r="H862" s="225">
        <v>293.68299999999999</v>
      </c>
      <c r="I862" s="226"/>
      <c r="J862" s="227">
        <f>ROUND(I862*H862,2)</f>
        <v>0</v>
      </c>
      <c r="K862" s="223" t="s">
        <v>182</v>
      </c>
      <c r="L862" s="71"/>
      <c r="M862" s="228" t="s">
        <v>24</v>
      </c>
      <c r="N862" s="229" t="s">
        <v>48</v>
      </c>
      <c r="O862" s="46"/>
      <c r="P862" s="230">
        <f>O862*H862</f>
        <v>0</v>
      </c>
      <c r="Q862" s="230">
        <v>0.00069999999999999999</v>
      </c>
      <c r="R862" s="230">
        <f>Q862*H862</f>
        <v>0.20557809999999999</v>
      </c>
      <c r="S862" s="230">
        <v>0</v>
      </c>
      <c r="T862" s="231">
        <f>S862*H862</f>
        <v>0</v>
      </c>
      <c r="AR862" s="23" t="s">
        <v>254</v>
      </c>
      <c r="AT862" s="23" t="s">
        <v>179</v>
      </c>
      <c r="AU862" s="23" t="s">
        <v>86</v>
      </c>
      <c r="AY862" s="23" t="s">
        <v>177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23" t="s">
        <v>25</v>
      </c>
      <c r="BK862" s="232">
        <f>ROUND(I862*H862,2)</f>
        <v>0</v>
      </c>
      <c r="BL862" s="23" t="s">
        <v>254</v>
      </c>
      <c r="BM862" s="23" t="s">
        <v>1925</v>
      </c>
    </row>
    <row r="863" s="11" customFormat="1">
      <c r="B863" s="233"/>
      <c r="C863" s="234"/>
      <c r="D863" s="235" t="s">
        <v>185</v>
      </c>
      <c r="E863" s="236" t="s">
        <v>24</v>
      </c>
      <c r="F863" s="237" t="s">
        <v>1906</v>
      </c>
      <c r="G863" s="234"/>
      <c r="H863" s="238">
        <v>197.91999999999999</v>
      </c>
      <c r="I863" s="239"/>
      <c r="J863" s="234"/>
      <c r="K863" s="234"/>
      <c r="L863" s="240"/>
      <c r="M863" s="241"/>
      <c r="N863" s="242"/>
      <c r="O863" s="242"/>
      <c r="P863" s="242"/>
      <c r="Q863" s="242"/>
      <c r="R863" s="242"/>
      <c r="S863" s="242"/>
      <c r="T863" s="243"/>
      <c r="AT863" s="244" t="s">
        <v>185</v>
      </c>
      <c r="AU863" s="244" t="s">
        <v>86</v>
      </c>
      <c r="AV863" s="11" t="s">
        <v>86</v>
      </c>
      <c r="AW863" s="11" t="s">
        <v>40</v>
      </c>
      <c r="AX863" s="11" t="s">
        <v>77</v>
      </c>
      <c r="AY863" s="244" t="s">
        <v>177</v>
      </c>
    </row>
    <row r="864" s="11" customFormat="1">
      <c r="B864" s="233"/>
      <c r="C864" s="234"/>
      <c r="D864" s="235" t="s">
        <v>185</v>
      </c>
      <c r="E864" s="236" t="s">
        <v>24</v>
      </c>
      <c r="F864" s="237" t="s">
        <v>1926</v>
      </c>
      <c r="G864" s="234"/>
      <c r="H864" s="238">
        <v>17.166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AT864" s="244" t="s">
        <v>185</v>
      </c>
      <c r="AU864" s="244" t="s">
        <v>86</v>
      </c>
      <c r="AV864" s="11" t="s">
        <v>86</v>
      </c>
      <c r="AW864" s="11" t="s">
        <v>40</v>
      </c>
      <c r="AX864" s="11" t="s">
        <v>77</v>
      </c>
      <c r="AY864" s="244" t="s">
        <v>177</v>
      </c>
    </row>
    <row r="865" s="11" customFormat="1">
      <c r="B865" s="233"/>
      <c r="C865" s="234"/>
      <c r="D865" s="235" t="s">
        <v>185</v>
      </c>
      <c r="E865" s="236" t="s">
        <v>24</v>
      </c>
      <c r="F865" s="237" t="s">
        <v>1927</v>
      </c>
      <c r="G865" s="234"/>
      <c r="H865" s="238">
        <v>69.920000000000002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AT865" s="244" t="s">
        <v>185</v>
      </c>
      <c r="AU865" s="244" t="s">
        <v>86</v>
      </c>
      <c r="AV865" s="11" t="s">
        <v>86</v>
      </c>
      <c r="AW865" s="11" t="s">
        <v>40</v>
      </c>
      <c r="AX865" s="11" t="s">
        <v>77</v>
      </c>
      <c r="AY865" s="244" t="s">
        <v>177</v>
      </c>
    </row>
    <row r="866" s="11" customFormat="1">
      <c r="B866" s="233"/>
      <c r="C866" s="234"/>
      <c r="D866" s="235" t="s">
        <v>185</v>
      </c>
      <c r="E866" s="236" t="s">
        <v>24</v>
      </c>
      <c r="F866" s="237" t="s">
        <v>1928</v>
      </c>
      <c r="G866" s="234"/>
      <c r="H866" s="238">
        <v>8.6769999999999996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AT866" s="244" t="s">
        <v>185</v>
      </c>
      <c r="AU866" s="244" t="s">
        <v>86</v>
      </c>
      <c r="AV866" s="11" t="s">
        <v>86</v>
      </c>
      <c r="AW866" s="11" t="s">
        <v>40</v>
      </c>
      <c r="AX866" s="11" t="s">
        <v>77</v>
      </c>
      <c r="AY866" s="244" t="s">
        <v>177</v>
      </c>
    </row>
    <row r="867" s="12" customFormat="1">
      <c r="B867" s="245"/>
      <c r="C867" s="246"/>
      <c r="D867" s="235" t="s">
        <v>185</v>
      </c>
      <c r="E867" s="247" t="s">
        <v>24</v>
      </c>
      <c r="F867" s="248" t="s">
        <v>241</v>
      </c>
      <c r="G867" s="246"/>
      <c r="H867" s="249">
        <v>293.68299999999999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AT867" s="255" t="s">
        <v>185</v>
      </c>
      <c r="AU867" s="255" t="s">
        <v>86</v>
      </c>
      <c r="AV867" s="12" t="s">
        <v>183</v>
      </c>
      <c r="AW867" s="12" t="s">
        <v>40</v>
      </c>
      <c r="AX867" s="12" t="s">
        <v>25</v>
      </c>
      <c r="AY867" s="255" t="s">
        <v>177</v>
      </c>
    </row>
    <row r="868" s="1" customFormat="1" ht="38.25" customHeight="1">
      <c r="B868" s="45"/>
      <c r="C868" s="256" t="s">
        <v>1929</v>
      </c>
      <c r="D868" s="256" t="s">
        <v>266</v>
      </c>
      <c r="E868" s="257" t="s">
        <v>1930</v>
      </c>
      <c r="F868" s="258" t="s">
        <v>1931</v>
      </c>
      <c r="G868" s="259" t="s">
        <v>112</v>
      </c>
      <c r="H868" s="260">
        <v>323.05099999999999</v>
      </c>
      <c r="I868" s="261"/>
      <c r="J868" s="262">
        <f>ROUND(I868*H868,2)</f>
        <v>0</v>
      </c>
      <c r="K868" s="258" t="s">
        <v>182</v>
      </c>
      <c r="L868" s="263"/>
      <c r="M868" s="264" t="s">
        <v>24</v>
      </c>
      <c r="N868" s="265" t="s">
        <v>48</v>
      </c>
      <c r="O868" s="46"/>
      <c r="P868" s="230">
        <f>O868*H868</f>
        <v>0</v>
      </c>
      <c r="Q868" s="230">
        <v>0.0027699999999999999</v>
      </c>
      <c r="R868" s="230">
        <f>Q868*H868</f>
        <v>0.89485126999999998</v>
      </c>
      <c r="S868" s="230">
        <v>0</v>
      </c>
      <c r="T868" s="231">
        <f>S868*H868</f>
        <v>0</v>
      </c>
      <c r="AR868" s="23" t="s">
        <v>330</v>
      </c>
      <c r="AT868" s="23" t="s">
        <v>266</v>
      </c>
      <c r="AU868" s="23" t="s">
        <v>86</v>
      </c>
      <c r="AY868" s="23" t="s">
        <v>177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23" t="s">
        <v>25</v>
      </c>
      <c r="BK868" s="232">
        <f>ROUND(I868*H868,2)</f>
        <v>0</v>
      </c>
      <c r="BL868" s="23" t="s">
        <v>254</v>
      </c>
      <c r="BM868" s="23" t="s">
        <v>1932</v>
      </c>
    </row>
    <row r="869" s="11" customFormat="1">
      <c r="B869" s="233"/>
      <c r="C869" s="234"/>
      <c r="D869" s="235" t="s">
        <v>185</v>
      </c>
      <c r="E869" s="234"/>
      <c r="F869" s="237" t="s">
        <v>1933</v>
      </c>
      <c r="G869" s="234"/>
      <c r="H869" s="238">
        <v>323.05099999999999</v>
      </c>
      <c r="I869" s="239"/>
      <c r="J869" s="234"/>
      <c r="K869" s="234"/>
      <c r="L869" s="240"/>
      <c r="M869" s="241"/>
      <c r="N869" s="242"/>
      <c r="O869" s="242"/>
      <c r="P869" s="242"/>
      <c r="Q869" s="242"/>
      <c r="R869" s="242"/>
      <c r="S869" s="242"/>
      <c r="T869" s="243"/>
      <c r="AT869" s="244" t="s">
        <v>185</v>
      </c>
      <c r="AU869" s="244" t="s">
        <v>86</v>
      </c>
      <c r="AV869" s="11" t="s">
        <v>86</v>
      </c>
      <c r="AW869" s="11" t="s">
        <v>6</v>
      </c>
      <c r="AX869" s="11" t="s">
        <v>25</v>
      </c>
      <c r="AY869" s="244" t="s">
        <v>177</v>
      </c>
    </row>
    <row r="870" s="1" customFormat="1" ht="16.5" customHeight="1">
      <c r="B870" s="45"/>
      <c r="C870" s="221" t="s">
        <v>1934</v>
      </c>
      <c r="D870" s="221" t="s">
        <v>179</v>
      </c>
      <c r="E870" s="222" t="s">
        <v>1935</v>
      </c>
      <c r="F870" s="223" t="s">
        <v>1936</v>
      </c>
      <c r="G870" s="224" t="s">
        <v>198</v>
      </c>
      <c r="H870" s="225">
        <v>178.56</v>
      </c>
      <c r="I870" s="226"/>
      <c r="J870" s="227">
        <f>ROUND(I870*H870,2)</f>
        <v>0</v>
      </c>
      <c r="K870" s="223" t="s">
        <v>182</v>
      </c>
      <c r="L870" s="71"/>
      <c r="M870" s="228" t="s">
        <v>24</v>
      </c>
      <c r="N870" s="229" t="s">
        <v>48</v>
      </c>
      <c r="O870" s="46"/>
      <c r="P870" s="230">
        <f>O870*H870</f>
        <v>0</v>
      </c>
      <c r="Q870" s="230">
        <v>2.0000000000000002E-05</v>
      </c>
      <c r="R870" s="230">
        <f>Q870*H870</f>
        <v>0.0035712000000000005</v>
      </c>
      <c r="S870" s="230">
        <v>0</v>
      </c>
      <c r="T870" s="231">
        <f>S870*H870</f>
        <v>0</v>
      </c>
      <c r="AR870" s="23" t="s">
        <v>254</v>
      </c>
      <c r="AT870" s="23" t="s">
        <v>179</v>
      </c>
      <c r="AU870" s="23" t="s">
        <v>86</v>
      </c>
      <c r="AY870" s="23" t="s">
        <v>177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3" t="s">
        <v>25</v>
      </c>
      <c r="BK870" s="232">
        <f>ROUND(I870*H870,2)</f>
        <v>0</v>
      </c>
      <c r="BL870" s="23" t="s">
        <v>254</v>
      </c>
      <c r="BM870" s="23" t="s">
        <v>1937</v>
      </c>
    </row>
    <row r="871" s="11" customFormat="1">
      <c r="B871" s="233"/>
      <c r="C871" s="234"/>
      <c r="D871" s="235" t="s">
        <v>185</v>
      </c>
      <c r="E871" s="236" t="s">
        <v>24</v>
      </c>
      <c r="F871" s="237" t="s">
        <v>1938</v>
      </c>
      <c r="G871" s="234"/>
      <c r="H871" s="238">
        <v>178.56</v>
      </c>
      <c r="I871" s="239"/>
      <c r="J871" s="234"/>
      <c r="K871" s="234"/>
      <c r="L871" s="240"/>
      <c r="M871" s="241"/>
      <c r="N871" s="242"/>
      <c r="O871" s="242"/>
      <c r="P871" s="242"/>
      <c r="Q871" s="242"/>
      <c r="R871" s="242"/>
      <c r="S871" s="242"/>
      <c r="T871" s="243"/>
      <c r="AT871" s="244" t="s">
        <v>185</v>
      </c>
      <c r="AU871" s="244" t="s">
        <v>86</v>
      </c>
      <c r="AV871" s="11" t="s">
        <v>86</v>
      </c>
      <c r="AW871" s="11" t="s">
        <v>40</v>
      </c>
      <c r="AX871" s="11" t="s">
        <v>25</v>
      </c>
      <c r="AY871" s="244" t="s">
        <v>177</v>
      </c>
    </row>
    <row r="872" s="1" customFormat="1" ht="16.5" customHeight="1">
      <c r="B872" s="45"/>
      <c r="C872" s="221" t="s">
        <v>1939</v>
      </c>
      <c r="D872" s="221" t="s">
        <v>179</v>
      </c>
      <c r="E872" s="222" t="s">
        <v>1940</v>
      </c>
      <c r="F872" s="223" t="s">
        <v>1941</v>
      </c>
      <c r="G872" s="224" t="s">
        <v>112</v>
      </c>
      <c r="H872" s="225">
        <v>81.980000000000004</v>
      </c>
      <c r="I872" s="226"/>
      <c r="J872" s="227">
        <f>ROUND(I872*H872,2)</f>
        <v>0</v>
      </c>
      <c r="K872" s="223" t="s">
        <v>182</v>
      </c>
      <c r="L872" s="71"/>
      <c r="M872" s="228" t="s">
        <v>24</v>
      </c>
      <c r="N872" s="229" t="s">
        <v>48</v>
      </c>
      <c r="O872" s="46"/>
      <c r="P872" s="230">
        <f>O872*H872</f>
        <v>0</v>
      </c>
      <c r="Q872" s="230">
        <v>0.00029999999999999997</v>
      </c>
      <c r="R872" s="230">
        <f>Q872*H872</f>
        <v>0.024593999999999998</v>
      </c>
      <c r="S872" s="230">
        <v>0</v>
      </c>
      <c r="T872" s="231">
        <f>S872*H872</f>
        <v>0</v>
      </c>
      <c r="AR872" s="23" t="s">
        <v>254</v>
      </c>
      <c r="AT872" s="23" t="s">
        <v>179</v>
      </c>
      <c r="AU872" s="23" t="s">
        <v>86</v>
      </c>
      <c r="AY872" s="23" t="s">
        <v>177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23" t="s">
        <v>25</v>
      </c>
      <c r="BK872" s="232">
        <f>ROUND(I872*H872,2)</f>
        <v>0</v>
      </c>
      <c r="BL872" s="23" t="s">
        <v>254</v>
      </c>
      <c r="BM872" s="23" t="s">
        <v>1942</v>
      </c>
    </row>
    <row r="873" s="11" customFormat="1">
      <c r="B873" s="233"/>
      <c r="C873" s="234"/>
      <c r="D873" s="235" t="s">
        <v>185</v>
      </c>
      <c r="E873" s="236" t="s">
        <v>24</v>
      </c>
      <c r="F873" s="237" t="s">
        <v>1943</v>
      </c>
      <c r="G873" s="234"/>
      <c r="H873" s="238">
        <v>81.980000000000004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AT873" s="244" t="s">
        <v>185</v>
      </c>
      <c r="AU873" s="244" t="s">
        <v>86</v>
      </c>
      <c r="AV873" s="11" t="s">
        <v>86</v>
      </c>
      <c r="AW873" s="11" t="s">
        <v>40</v>
      </c>
      <c r="AX873" s="11" t="s">
        <v>25</v>
      </c>
      <c r="AY873" s="244" t="s">
        <v>177</v>
      </c>
    </row>
    <row r="874" s="1" customFormat="1" ht="25.5" customHeight="1">
      <c r="B874" s="45"/>
      <c r="C874" s="256" t="s">
        <v>1944</v>
      </c>
      <c r="D874" s="256" t="s">
        <v>266</v>
      </c>
      <c r="E874" s="257" t="s">
        <v>1945</v>
      </c>
      <c r="F874" s="258" t="s">
        <v>1946</v>
      </c>
      <c r="G874" s="259" t="s">
        <v>112</v>
      </c>
      <c r="H874" s="260">
        <v>90.177999999999997</v>
      </c>
      <c r="I874" s="261"/>
      <c r="J874" s="262">
        <f>ROUND(I874*H874,2)</f>
        <v>0</v>
      </c>
      <c r="K874" s="258" t="s">
        <v>182</v>
      </c>
      <c r="L874" s="263"/>
      <c r="M874" s="264" t="s">
        <v>24</v>
      </c>
      <c r="N874" s="265" t="s">
        <v>48</v>
      </c>
      <c r="O874" s="46"/>
      <c r="P874" s="230">
        <f>O874*H874</f>
        <v>0</v>
      </c>
      <c r="Q874" s="230">
        <v>0.0051000000000000004</v>
      </c>
      <c r="R874" s="230">
        <f>Q874*H874</f>
        <v>0.45990780000000003</v>
      </c>
      <c r="S874" s="230">
        <v>0</v>
      </c>
      <c r="T874" s="231">
        <f>S874*H874</f>
        <v>0</v>
      </c>
      <c r="AR874" s="23" t="s">
        <v>330</v>
      </c>
      <c r="AT874" s="23" t="s">
        <v>266</v>
      </c>
      <c r="AU874" s="23" t="s">
        <v>86</v>
      </c>
      <c r="AY874" s="23" t="s">
        <v>177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23" t="s">
        <v>25</v>
      </c>
      <c r="BK874" s="232">
        <f>ROUND(I874*H874,2)</f>
        <v>0</v>
      </c>
      <c r="BL874" s="23" t="s">
        <v>254</v>
      </c>
      <c r="BM874" s="23" t="s">
        <v>1947</v>
      </c>
    </row>
    <row r="875" s="11" customFormat="1">
      <c r="B875" s="233"/>
      <c r="C875" s="234"/>
      <c r="D875" s="235" t="s">
        <v>185</v>
      </c>
      <c r="E875" s="234"/>
      <c r="F875" s="237" t="s">
        <v>1948</v>
      </c>
      <c r="G875" s="234"/>
      <c r="H875" s="238">
        <v>90.177999999999997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AT875" s="244" t="s">
        <v>185</v>
      </c>
      <c r="AU875" s="244" t="s">
        <v>86</v>
      </c>
      <c r="AV875" s="11" t="s">
        <v>86</v>
      </c>
      <c r="AW875" s="11" t="s">
        <v>6</v>
      </c>
      <c r="AX875" s="11" t="s">
        <v>25</v>
      </c>
      <c r="AY875" s="244" t="s">
        <v>177</v>
      </c>
    </row>
    <row r="876" s="1" customFormat="1" ht="16.5" customHeight="1">
      <c r="B876" s="45"/>
      <c r="C876" s="221" t="s">
        <v>1949</v>
      </c>
      <c r="D876" s="221" t="s">
        <v>179</v>
      </c>
      <c r="E876" s="222" t="s">
        <v>1950</v>
      </c>
      <c r="F876" s="223" t="s">
        <v>1951</v>
      </c>
      <c r="G876" s="224" t="s">
        <v>198</v>
      </c>
      <c r="H876" s="225">
        <v>226.18000000000001</v>
      </c>
      <c r="I876" s="226"/>
      <c r="J876" s="227">
        <f>ROUND(I876*H876,2)</f>
        <v>0</v>
      </c>
      <c r="K876" s="223" t="s">
        <v>1871</v>
      </c>
      <c r="L876" s="71"/>
      <c r="M876" s="228" t="s">
        <v>24</v>
      </c>
      <c r="N876" s="229" t="s">
        <v>48</v>
      </c>
      <c r="O876" s="46"/>
      <c r="P876" s="230">
        <f>O876*H876</f>
        <v>0</v>
      </c>
      <c r="Q876" s="230">
        <v>0.00025000000000000001</v>
      </c>
      <c r="R876" s="230">
        <f>Q876*H876</f>
        <v>0.056545000000000005</v>
      </c>
      <c r="S876" s="230">
        <v>0</v>
      </c>
      <c r="T876" s="231">
        <f>S876*H876</f>
        <v>0</v>
      </c>
      <c r="AR876" s="23" t="s">
        <v>254</v>
      </c>
      <c r="AT876" s="23" t="s">
        <v>179</v>
      </c>
      <c r="AU876" s="23" t="s">
        <v>86</v>
      </c>
      <c r="AY876" s="23" t="s">
        <v>177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23" t="s">
        <v>25</v>
      </c>
      <c r="BK876" s="232">
        <f>ROUND(I876*H876,2)</f>
        <v>0</v>
      </c>
      <c r="BL876" s="23" t="s">
        <v>254</v>
      </c>
      <c r="BM876" s="23" t="s">
        <v>1952</v>
      </c>
    </row>
    <row r="877" s="11" customFormat="1">
      <c r="B877" s="233"/>
      <c r="C877" s="234"/>
      <c r="D877" s="235" t="s">
        <v>185</v>
      </c>
      <c r="E877" s="236" t="s">
        <v>24</v>
      </c>
      <c r="F877" s="237" t="s">
        <v>1953</v>
      </c>
      <c r="G877" s="234"/>
      <c r="H877" s="238">
        <v>139.41</v>
      </c>
      <c r="I877" s="239"/>
      <c r="J877" s="234"/>
      <c r="K877" s="234"/>
      <c r="L877" s="240"/>
      <c r="M877" s="241"/>
      <c r="N877" s="242"/>
      <c r="O877" s="242"/>
      <c r="P877" s="242"/>
      <c r="Q877" s="242"/>
      <c r="R877" s="242"/>
      <c r="S877" s="242"/>
      <c r="T877" s="243"/>
      <c r="AT877" s="244" t="s">
        <v>185</v>
      </c>
      <c r="AU877" s="244" t="s">
        <v>86</v>
      </c>
      <c r="AV877" s="11" t="s">
        <v>86</v>
      </c>
      <c r="AW877" s="11" t="s">
        <v>40</v>
      </c>
      <c r="AX877" s="11" t="s">
        <v>77</v>
      </c>
      <c r="AY877" s="244" t="s">
        <v>177</v>
      </c>
    </row>
    <row r="878" s="11" customFormat="1">
      <c r="B878" s="233"/>
      <c r="C878" s="234"/>
      <c r="D878" s="235" t="s">
        <v>185</v>
      </c>
      <c r="E878" s="236" t="s">
        <v>24</v>
      </c>
      <c r="F878" s="237" t="s">
        <v>1954</v>
      </c>
      <c r="G878" s="234"/>
      <c r="H878" s="238">
        <v>86.769999999999996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AT878" s="244" t="s">
        <v>185</v>
      </c>
      <c r="AU878" s="244" t="s">
        <v>86</v>
      </c>
      <c r="AV878" s="11" t="s">
        <v>86</v>
      </c>
      <c r="AW878" s="11" t="s">
        <v>40</v>
      </c>
      <c r="AX878" s="11" t="s">
        <v>77</v>
      </c>
      <c r="AY878" s="244" t="s">
        <v>177</v>
      </c>
    </row>
    <row r="879" s="12" customFormat="1">
      <c r="B879" s="245"/>
      <c r="C879" s="246"/>
      <c r="D879" s="235" t="s">
        <v>185</v>
      </c>
      <c r="E879" s="247" t="s">
        <v>24</v>
      </c>
      <c r="F879" s="248" t="s">
        <v>241</v>
      </c>
      <c r="G879" s="246"/>
      <c r="H879" s="249">
        <v>226.18000000000001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AT879" s="255" t="s">
        <v>185</v>
      </c>
      <c r="AU879" s="255" t="s">
        <v>86</v>
      </c>
      <c r="AV879" s="12" t="s">
        <v>183</v>
      </c>
      <c r="AW879" s="12" t="s">
        <v>40</v>
      </c>
      <c r="AX879" s="12" t="s">
        <v>25</v>
      </c>
      <c r="AY879" s="255" t="s">
        <v>177</v>
      </c>
    </row>
    <row r="880" s="1" customFormat="1" ht="25.5" customHeight="1">
      <c r="B880" s="45"/>
      <c r="C880" s="256" t="s">
        <v>1955</v>
      </c>
      <c r="D880" s="256" t="s">
        <v>266</v>
      </c>
      <c r="E880" s="257" t="s">
        <v>1956</v>
      </c>
      <c r="F880" s="258" t="s">
        <v>1957</v>
      </c>
      <c r="G880" s="259" t="s">
        <v>198</v>
      </c>
      <c r="H880" s="260">
        <v>250</v>
      </c>
      <c r="I880" s="261"/>
      <c r="J880" s="262">
        <f>ROUND(I880*H880,2)</f>
        <v>0</v>
      </c>
      <c r="K880" s="258" t="s">
        <v>1871</v>
      </c>
      <c r="L880" s="263"/>
      <c r="M880" s="264" t="s">
        <v>24</v>
      </c>
      <c r="N880" s="265" t="s">
        <v>48</v>
      </c>
      <c r="O880" s="46"/>
      <c r="P880" s="230">
        <f>O880*H880</f>
        <v>0</v>
      </c>
      <c r="Q880" s="230">
        <v>0.00038000000000000002</v>
      </c>
      <c r="R880" s="230">
        <f>Q880*H880</f>
        <v>0.095000000000000001</v>
      </c>
      <c r="S880" s="230">
        <v>0</v>
      </c>
      <c r="T880" s="231">
        <f>S880*H880</f>
        <v>0</v>
      </c>
      <c r="AR880" s="23" t="s">
        <v>330</v>
      </c>
      <c r="AT880" s="23" t="s">
        <v>266</v>
      </c>
      <c r="AU880" s="23" t="s">
        <v>86</v>
      </c>
      <c r="AY880" s="23" t="s">
        <v>177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23" t="s">
        <v>25</v>
      </c>
      <c r="BK880" s="232">
        <f>ROUND(I880*H880,2)</f>
        <v>0</v>
      </c>
      <c r="BL880" s="23" t="s">
        <v>254</v>
      </c>
      <c r="BM880" s="23" t="s">
        <v>1958</v>
      </c>
    </row>
    <row r="881" s="1" customFormat="1" ht="38.25" customHeight="1">
      <c r="B881" s="45"/>
      <c r="C881" s="221" t="s">
        <v>1959</v>
      </c>
      <c r="D881" s="221" t="s">
        <v>179</v>
      </c>
      <c r="E881" s="222" t="s">
        <v>1960</v>
      </c>
      <c r="F881" s="223" t="s">
        <v>1961</v>
      </c>
      <c r="G881" s="224" t="s">
        <v>257</v>
      </c>
      <c r="H881" s="225">
        <v>4.3739999999999997</v>
      </c>
      <c r="I881" s="226"/>
      <c r="J881" s="227">
        <f>ROUND(I881*H881,2)</f>
        <v>0</v>
      </c>
      <c r="K881" s="223" t="s">
        <v>182</v>
      </c>
      <c r="L881" s="71"/>
      <c r="M881" s="228" t="s">
        <v>24</v>
      </c>
      <c r="N881" s="229" t="s">
        <v>48</v>
      </c>
      <c r="O881" s="46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AR881" s="23" t="s">
        <v>254</v>
      </c>
      <c r="AT881" s="23" t="s">
        <v>179</v>
      </c>
      <c r="AU881" s="23" t="s">
        <v>86</v>
      </c>
      <c r="AY881" s="23" t="s">
        <v>177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23" t="s">
        <v>25</v>
      </c>
      <c r="BK881" s="232">
        <f>ROUND(I881*H881,2)</f>
        <v>0</v>
      </c>
      <c r="BL881" s="23" t="s">
        <v>254</v>
      </c>
      <c r="BM881" s="23" t="s">
        <v>1962</v>
      </c>
    </row>
    <row r="882" s="10" customFormat="1" ht="29.88" customHeight="1">
      <c r="B882" s="205"/>
      <c r="C882" s="206"/>
      <c r="D882" s="207" t="s">
        <v>76</v>
      </c>
      <c r="E882" s="219" t="s">
        <v>1963</v>
      </c>
      <c r="F882" s="219" t="s">
        <v>1964</v>
      </c>
      <c r="G882" s="206"/>
      <c r="H882" s="206"/>
      <c r="I882" s="209"/>
      <c r="J882" s="220">
        <f>BK882</f>
        <v>0</v>
      </c>
      <c r="K882" s="206"/>
      <c r="L882" s="211"/>
      <c r="M882" s="212"/>
      <c r="N882" s="213"/>
      <c r="O882" s="213"/>
      <c r="P882" s="214">
        <f>SUM(P883:P888)</f>
        <v>0</v>
      </c>
      <c r="Q882" s="213"/>
      <c r="R882" s="214">
        <f>SUM(R883:R888)</f>
        <v>0.35199999999999998</v>
      </c>
      <c r="S882" s="213"/>
      <c r="T882" s="215">
        <f>SUM(T883:T888)</f>
        <v>0</v>
      </c>
      <c r="AR882" s="216" t="s">
        <v>86</v>
      </c>
      <c r="AT882" s="217" t="s">
        <v>76</v>
      </c>
      <c r="AU882" s="217" t="s">
        <v>25</v>
      </c>
      <c r="AY882" s="216" t="s">
        <v>177</v>
      </c>
      <c r="BK882" s="218">
        <f>SUM(BK883:BK888)</f>
        <v>0</v>
      </c>
    </row>
    <row r="883" s="1" customFormat="1" ht="16.5" customHeight="1">
      <c r="B883" s="45"/>
      <c r="C883" s="256" t="s">
        <v>1965</v>
      </c>
      <c r="D883" s="256" t="s">
        <v>266</v>
      </c>
      <c r="E883" s="257" t="s">
        <v>1966</v>
      </c>
      <c r="F883" s="258" t="s">
        <v>1967</v>
      </c>
      <c r="G883" s="259" t="s">
        <v>274</v>
      </c>
      <c r="H883" s="260">
        <v>9</v>
      </c>
      <c r="I883" s="261"/>
      <c r="J883" s="262">
        <f>ROUND(I883*H883,2)</f>
        <v>0</v>
      </c>
      <c r="K883" s="258" t="s">
        <v>1871</v>
      </c>
      <c r="L883" s="263"/>
      <c r="M883" s="264" t="s">
        <v>24</v>
      </c>
      <c r="N883" s="265" t="s">
        <v>48</v>
      </c>
      <c r="O883" s="46"/>
      <c r="P883" s="230">
        <f>O883*H883</f>
        <v>0</v>
      </c>
      <c r="Q883" s="230">
        <v>0.010999999999999999</v>
      </c>
      <c r="R883" s="230">
        <f>Q883*H883</f>
        <v>0.098999999999999991</v>
      </c>
      <c r="S883" s="230">
        <v>0</v>
      </c>
      <c r="T883" s="231">
        <f>S883*H883</f>
        <v>0</v>
      </c>
      <c r="AR883" s="23" t="s">
        <v>330</v>
      </c>
      <c r="AT883" s="23" t="s">
        <v>266</v>
      </c>
      <c r="AU883" s="23" t="s">
        <v>86</v>
      </c>
      <c r="AY883" s="23" t="s">
        <v>177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23" t="s">
        <v>25</v>
      </c>
      <c r="BK883" s="232">
        <f>ROUND(I883*H883,2)</f>
        <v>0</v>
      </c>
      <c r="BL883" s="23" t="s">
        <v>254</v>
      </c>
      <c r="BM883" s="23" t="s">
        <v>1968</v>
      </c>
    </row>
    <row r="884" s="11" customFormat="1">
      <c r="B884" s="233"/>
      <c r="C884" s="234"/>
      <c r="D884" s="235" t="s">
        <v>185</v>
      </c>
      <c r="E884" s="236" t="s">
        <v>24</v>
      </c>
      <c r="F884" s="237" t="s">
        <v>1969</v>
      </c>
      <c r="G884" s="234"/>
      <c r="H884" s="238">
        <v>9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AT884" s="244" t="s">
        <v>185</v>
      </c>
      <c r="AU884" s="244" t="s">
        <v>86</v>
      </c>
      <c r="AV884" s="11" t="s">
        <v>86</v>
      </c>
      <c r="AW884" s="11" t="s">
        <v>40</v>
      </c>
      <c r="AX884" s="11" t="s">
        <v>25</v>
      </c>
      <c r="AY884" s="244" t="s">
        <v>177</v>
      </c>
    </row>
    <row r="885" s="1" customFormat="1" ht="25.5" customHeight="1">
      <c r="B885" s="45"/>
      <c r="C885" s="256" t="s">
        <v>1970</v>
      </c>
      <c r="D885" s="256" t="s">
        <v>266</v>
      </c>
      <c r="E885" s="257" t="s">
        <v>1971</v>
      </c>
      <c r="F885" s="258" t="s">
        <v>1972</v>
      </c>
      <c r="G885" s="259" t="s">
        <v>274</v>
      </c>
      <c r="H885" s="260">
        <v>15</v>
      </c>
      <c r="I885" s="261"/>
      <c r="J885" s="262">
        <f>ROUND(I885*H885,2)</f>
        <v>0</v>
      </c>
      <c r="K885" s="258" t="s">
        <v>24</v>
      </c>
      <c r="L885" s="263"/>
      <c r="M885" s="264" t="s">
        <v>24</v>
      </c>
      <c r="N885" s="265" t="s">
        <v>48</v>
      </c>
      <c r="O885" s="46"/>
      <c r="P885" s="230">
        <f>O885*H885</f>
        <v>0</v>
      </c>
      <c r="Q885" s="230">
        <v>0.010999999999999999</v>
      </c>
      <c r="R885" s="230">
        <f>Q885*H885</f>
        <v>0.16499999999999998</v>
      </c>
      <c r="S885" s="230">
        <v>0</v>
      </c>
      <c r="T885" s="231">
        <f>S885*H885</f>
        <v>0</v>
      </c>
      <c r="AR885" s="23" t="s">
        <v>330</v>
      </c>
      <c r="AT885" s="23" t="s">
        <v>266</v>
      </c>
      <c r="AU885" s="23" t="s">
        <v>86</v>
      </c>
      <c r="AY885" s="23" t="s">
        <v>177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23" t="s">
        <v>25</v>
      </c>
      <c r="BK885" s="232">
        <f>ROUND(I885*H885,2)</f>
        <v>0</v>
      </c>
      <c r="BL885" s="23" t="s">
        <v>254</v>
      </c>
      <c r="BM885" s="23" t="s">
        <v>1973</v>
      </c>
    </row>
    <row r="886" s="11" customFormat="1">
      <c r="B886" s="233"/>
      <c r="C886" s="234"/>
      <c r="D886" s="235" t="s">
        <v>185</v>
      </c>
      <c r="E886" s="236" t="s">
        <v>24</v>
      </c>
      <c r="F886" s="237" t="s">
        <v>1974</v>
      </c>
      <c r="G886" s="234"/>
      <c r="H886" s="238">
        <v>15</v>
      </c>
      <c r="I886" s="239"/>
      <c r="J886" s="234"/>
      <c r="K886" s="234"/>
      <c r="L886" s="240"/>
      <c r="M886" s="241"/>
      <c r="N886" s="242"/>
      <c r="O886" s="242"/>
      <c r="P886" s="242"/>
      <c r="Q886" s="242"/>
      <c r="R886" s="242"/>
      <c r="S886" s="242"/>
      <c r="T886" s="243"/>
      <c r="AT886" s="244" t="s">
        <v>185</v>
      </c>
      <c r="AU886" s="244" t="s">
        <v>86</v>
      </c>
      <c r="AV886" s="11" t="s">
        <v>86</v>
      </c>
      <c r="AW886" s="11" t="s">
        <v>40</v>
      </c>
      <c r="AX886" s="11" t="s">
        <v>25</v>
      </c>
      <c r="AY886" s="244" t="s">
        <v>177</v>
      </c>
    </row>
    <row r="887" s="1" customFormat="1" ht="16.5" customHeight="1">
      <c r="B887" s="45"/>
      <c r="C887" s="256" t="s">
        <v>1975</v>
      </c>
      <c r="D887" s="256" t="s">
        <v>266</v>
      </c>
      <c r="E887" s="257" t="s">
        <v>1976</v>
      </c>
      <c r="F887" s="258" t="s">
        <v>1977</v>
      </c>
      <c r="G887" s="259" t="s">
        <v>274</v>
      </c>
      <c r="H887" s="260">
        <v>8</v>
      </c>
      <c r="I887" s="261"/>
      <c r="J887" s="262">
        <f>ROUND(I887*H887,2)</f>
        <v>0</v>
      </c>
      <c r="K887" s="258" t="s">
        <v>24</v>
      </c>
      <c r="L887" s="263"/>
      <c r="M887" s="264" t="s">
        <v>24</v>
      </c>
      <c r="N887" s="265" t="s">
        <v>48</v>
      </c>
      <c r="O887" s="46"/>
      <c r="P887" s="230">
        <f>O887*H887</f>
        <v>0</v>
      </c>
      <c r="Q887" s="230">
        <v>0.010999999999999999</v>
      </c>
      <c r="R887" s="230">
        <f>Q887*H887</f>
        <v>0.087999999999999995</v>
      </c>
      <c r="S887" s="230">
        <v>0</v>
      </c>
      <c r="T887" s="231">
        <f>S887*H887</f>
        <v>0</v>
      </c>
      <c r="AR887" s="23" t="s">
        <v>330</v>
      </c>
      <c r="AT887" s="23" t="s">
        <v>266</v>
      </c>
      <c r="AU887" s="23" t="s">
        <v>86</v>
      </c>
      <c r="AY887" s="23" t="s">
        <v>177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23" t="s">
        <v>25</v>
      </c>
      <c r="BK887" s="232">
        <f>ROUND(I887*H887,2)</f>
        <v>0</v>
      </c>
      <c r="BL887" s="23" t="s">
        <v>254</v>
      </c>
      <c r="BM887" s="23" t="s">
        <v>1978</v>
      </c>
    </row>
    <row r="888" s="11" customFormat="1">
      <c r="B888" s="233"/>
      <c r="C888" s="234"/>
      <c r="D888" s="235" t="s">
        <v>185</v>
      </c>
      <c r="E888" s="236" t="s">
        <v>24</v>
      </c>
      <c r="F888" s="237" t="s">
        <v>1979</v>
      </c>
      <c r="G888" s="234"/>
      <c r="H888" s="238">
        <v>8</v>
      </c>
      <c r="I888" s="239"/>
      <c r="J888" s="234"/>
      <c r="K888" s="234"/>
      <c r="L888" s="240"/>
      <c r="M888" s="241"/>
      <c r="N888" s="242"/>
      <c r="O888" s="242"/>
      <c r="P888" s="242"/>
      <c r="Q888" s="242"/>
      <c r="R888" s="242"/>
      <c r="S888" s="242"/>
      <c r="T888" s="243"/>
      <c r="AT888" s="244" t="s">
        <v>185</v>
      </c>
      <c r="AU888" s="244" t="s">
        <v>86</v>
      </c>
      <c r="AV888" s="11" t="s">
        <v>86</v>
      </c>
      <c r="AW888" s="11" t="s">
        <v>40</v>
      </c>
      <c r="AX888" s="11" t="s">
        <v>25</v>
      </c>
      <c r="AY888" s="244" t="s">
        <v>177</v>
      </c>
    </row>
    <row r="889" s="10" customFormat="1" ht="29.88" customHeight="1">
      <c r="B889" s="205"/>
      <c r="C889" s="206"/>
      <c r="D889" s="207" t="s">
        <v>76</v>
      </c>
      <c r="E889" s="219" t="s">
        <v>1980</v>
      </c>
      <c r="F889" s="219" t="s">
        <v>1981</v>
      </c>
      <c r="G889" s="206"/>
      <c r="H889" s="206"/>
      <c r="I889" s="209"/>
      <c r="J889" s="220">
        <f>BK889</f>
        <v>0</v>
      </c>
      <c r="K889" s="206"/>
      <c r="L889" s="211"/>
      <c r="M889" s="212"/>
      <c r="N889" s="213"/>
      <c r="O889" s="213"/>
      <c r="P889" s="214">
        <f>SUM(P890:P901)</f>
        <v>0</v>
      </c>
      <c r="Q889" s="213"/>
      <c r="R889" s="214">
        <f>SUM(R890:R901)</f>
        <v>0.35736739999999995</v>
      </c>
      <c r="S889" s="213"/>
      <c r="T889" s="215">
        <f>SUM(T890:T901)</f>
        <v>0</v>
      </c>
      <c r="AR889" s="216" t="s">
        <v>86</v>
      </c>
      <c r="AT889" s="217" t="s">
        <v>76</v>
      </c>
      <c r="AU889" s="217" t="s">
        <v>25</v>
      </c>
      <c r="AY889" s="216" t="s">
        <v>177</v>
      </c>
      <c r="BK889" s="218">
        <f>SUM(BK890:BK901)</f>
        <v>0</v>
      </c>
    </row>
    <row r="890" s="1" customFormat="1" ht="25.5" customHeight="1">
      <c r="B890" s="45"/>
      <c r="C890" s="221" t="s">
        <v>1982</v>
      </c>
      <c r="D890" s="221" t="s">
        <v>179</v>
      </c>
      <c r="E890" s="222" t="s">
        <v>1983</v>
      </c>
      <c r="F890" s="223" t="s">
        <v>1984</v>
      </c>
      <c r="G890" s="224" t="s">
        <v>112</v>
      </c>
      <c r="H890" s="225">
        <v>17.09</v>
      </c>
      <c r="I890" s="226"/>
      <c r="J890" s="227">
        <f>ROUND(I890*H890,2)</f>
        <v>0</v>
      </c>
      <c r="K890" s="223" t="s">
        <v>1225</v>
      </c>
      <c r="L890" s="71"/>
      <c r="M890" s="228" t="s">
        <v>24</v>
      </c>
      <c r="N890" s="229" t="s">
        <v>48</v>
      </c>
      <c r="O890" s="46"/>
      <c r="P890" s="230">
        <f>O890*H890</f>
        <v>0</v>
      </c>
      <c r="Q890" s="230">
        <v>0.0030000000000000001</v>
      </c>
      <c r="R890" s="230">
        <f>Q890*H890</f>
        <v>0.051270000000000003</v>
      </c>
      <c r="S890" s="230">
        <v>0</v>
      </c>
      <c r="T890" s="231">
        <f>S890*H890</f>
        <v>0</v>
      </c>
      <c r="AR890" s="23" t="s">
        <v>254</v>
      </c>
      <c r="AT890" s="23" t="s">
        <v>179</v>
      </c>
      <c r="AU890" s="23" t="s">
        <v>86</v>
      </c>
      <c r="AY890" s="23" t="s">
        <v>177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23" t="s">
        <v>25</v>
      </c>
      <c r="BK890" s="232">
        <f>ROUND(I890*H890,2)</f>
        <v>0</v>
      </c>
      <c r="BL890" s="23" t="s">
        <v>254</v>
      </c>
      <c r="BM890" s="23" t="s">
        <v>1985</v>
      </c>
    </row>
    <row r="891" s="11" customFormat="1">
      <c r="B891" s="233"/>
      <c r="C891" s="234"/>
      <c r="D891" s="235" t="s">
        <v>185</v>
      </c>
      <c r="E891" s="236" t="s">
        <v>24</v>
      </c>
      <c r="F891" s="237" t="s">
        <v>1986</v>
      </c>
      <c r="G891" s="234"/>
      <c r="H891" s="238">
        <v>17.09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AT891" s="244" t="s">
        <v>185</v>
      </c>
      <c r="AU891" s="244" t="s">
        <v>86</v>
      </c>
      <c r="AV891" s="11" t="s">
        <v>86</v>
      </c>
      <c r="AW891" s="11" t="s">
        <v>40</v>
      </c>
      <c r="AX891" s="11" t="s">
        <v>25</v>
      </c>
      <c r="AY891" s="244" t="s">
        <v>177</v>
      </c>
    </row>
    <row r="892" s="1" customFormat="1" ht="25.5" customHeight="1">
      <c r="B892" s="45"/>
      <c r="C892" s="256" t="s">
        <v>1987</v>
      </c>
      <c r="D892" s="256" t="s">
        <v>266</v>
      </c>
      <c r="E892" s="257" t="s">
        <v>1988</v>
      </c>
      <c r="F892" s="258" t="s">
        <v>1989</v>
      </c>
      <c r="G892" s="259" t="s">
        <v>112</v>
      </c>
      <c r="H892" s="260">
        <v>20.507999999999999</v>
      </c>
      <c r="I892" s="261"/>
      <c r="J892" s="262">
        <f>ROUND(I892*H892,2)</f>
        <v>0</v>
      </c>
      <c r="K892" s="258" t="s">
        <v>1225</v>
      </c>
      <c r="L892" s="263"/>
      <c r="M892" s="264" t="s">
        <v>24</v>
      </c>
      <c r="N892" s="265" t="s">
        <v>48</v>
      </c>
      <c r="O892" s="46"/>
      <c r="P892" s="230">
        <f>O892*H892</f>
        <v>0</v>
      </c>
      <c r="Q892" s="230">
        <v>0.0138</v>
      </c>
      <c r="R892" s="230">
        <f>Q892*H892</f>
        <v>0.2830104</v>
      </c>
      <c r="S892" s="230">
        <v>0</v>
      </c>
      <c r="T892" s="231">
        <f>S892*H892</f>
        <v>0</v>
      </c>
      <c r="AR892" s="23" t="s">
        <v>330</v>
      </c>
      <c r="AT892" s="23" t="s">
        <v>266</v>
      </c>
      <c r="AU892" s="23" t="s">
        <v>86</v>
      </c>
      <c r="AY892" s="23" t="s">
        <v>177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23" t="s">
        <v>25</v>
      </c>
      <c r="BK892" s="232">
        <f>ROUND(I892*H892,2)</f>
        <v>0</v>
      </c>
      <c r="BL892" s="23" t="s">
        <v>254</v>
      </c>
      <c r="BM892" s="23" t="s">
        <v>1990</v>
      </c>
    </row>
    <row r="893" s="11" customFormat="1">
      <c r="B893" s="233"/>
      <c r="C893" s="234"/>
      <c r="D893" s="235" t="s">
        <v>185</v>
      </c>
      <c r="E893" s="234"/>
      <c r="F893" s="237" t="s">
        <v>1991</v>
      </c>
      <c r="G893" s="234"/>
      <c r="H893" s="238">
        <v>20.507999999999999</v>
      </c>
      <c r="I893" s="239"/>
      <c r="J893" s="234"/>
      <c r="K893" s="234"/>
      <c r="L893" s="240"/>
      <c r="M893" s="241"/>
      <c r="N893" s="242"/>
      <c r="O893" s="242"/>
      <c r="P893" s="242"/>
      <c r="Q893" s="242"/>
      <c r="R893" s="242"/>
      <c r="S893" s="242"/>
      <c r="T893" s="243"/>
      <c r="AT893" s="244" t="s">
        <v>185</v>
      </c>
      <c r="AU893" s="244" t="s">
        <v>86</v>
      </c>
      <c r="AV893" s="11" t="s">
        <v>86</v>
      </c>
      <c r="AW893" s="11" t="s">
        <v>6</v>
      </c>
      <c r="AX893" s="11" t="s">
        <v>25</v>
      </c>
      <c r="AY893" s="244" t="s">
        <v>177</v>
      </c>
    </row>
    <row r="894" s="1" customFormat="1" ht="51" customHeight="1">
      <c r="B894" s="45"/>
      <c r="C894" s="221" t="s">
        <v>1992</v>
      </c>
      <c r="D894" s="221" t="s">
        <v>179</v>
      </c>
      <c r="E894" s="222" t="s">
        <v>1993</v>
      </c>
      <c r="F894" s="223" t="s">
        <v>1994</v>
      </c>
      <c r="G894" s="224" t="s">
        <v>198</v>
      </c>
      <c r="H894" s="225">
        <v>30</v>
      </c>
      <c r="I894" s="226"/>
      <c r="J894" s="227">
        <f>ROUND(I894*H894,2)</f>
        <v>0</v>
      </c>
      <c r="K894" s="223" t="s">
        <v>24</v>
      </c>
      <c r="L894" s="71"/>
      <c r="M894" s="228" t="s">
        <v>24</v>
      </c>
      <c r="N894" s="229" t="s">
        <v>48</v>
      </c>
      <c r="O894" s="46"/>
      <c r="P894" s="230">
        <f>O894*H894</f>
        <v>0</v>
      </c>
      <c r="Q894" s="230">
        <v>0.00031</v>
      </c>
      <c r="R894" s="230">
        <f>Q894*H894</f>
        <v>0.0092999999999999992</v>
      </c>
      <c r="S894" s="230">
        <v>0</v>
      </c>
      <c r="T894" s="231">
        <f>S894*H894</f>
        <v>0</v>
      </c>
      <c r="AR894" s="23" t="s">
        <v>254</v>
      </c>
      <c r="AT894" s="23" t="s">
        <v>179</v>
      </c>
      <c r="AU894" s="23" t="s">
        <v>86</v>
      </c>
      <c r="AY894" s="23" t="s">
        <v>177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3" t="s">
        <v>25</v>
      </c>
      <c r="BK894" s="232">
        <f>ROUND(I894*H894,2)</f>
        <v>0</v>
      </c>
      <c r="BL894" s="23" t="s">
        <v>254</v>
      </c>
      <c r="BM894" s="23" t="s">
        <v>1995</v>
      </c>
    </row>
    <row r="895" s="11" customFormat="1">
      <c r="B895" s="233"/>
      <c r="C895" s="234"/>
      <c r="D895" s="235" t="s">
        <v>185</v>
      </c>
      <c r="E895" s="236" t="s">
        <v>24</v>
      </c>
      <c r="F895" s="237" t="s">
        <v>1996</v>
      </c>
      <c r="G895" s="234"/>
      <c r="H895" s="238">
        <v>30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AT895" s="244" t="s">
        <v>185</v>
      </c>
      <c r="AU895" s="244" t="s">
        <v>86</v>
      </c>
      <c r="AV895" s="11" t="s">
        <v>86</v>
      </c>
      <c r="AW895" s="11" t="s">
        <v>40</v>
      </c>
      <c r="AX895" s="11" t="s">
        <v>25</v>
      </c>
      <c r="AY895" s="244" t="s">
        <v>177</v>
      </c>
    </row>
    <row r="896" s="1" customFormat="1" ht="25.5" customHeight="1">
      <c r="B896" s="45"/>
      <c r="C896" s="221" t="s">
        <v>1997</v>
      </c>
      <c r="D896" s="221" t="s">
        <v>179</v>
      </c>
      <c r="E896" s="222" t="s">
        <v>1998</v>
      </c>
      <c r="F896" s="223" t="s">
        <v>1999</v>
      </c>
      <c r="G896" s="224" t="s">
        <v>198</v>
      </c>
      <c r="H896" s="225">
        <v>17.600000000000001</v>
      </c>
      <c r="I896" s="226"/>
      <c r="J896" s="227">
        <f>ROUND(I896*H896,2)</f>
        <v>0</v>
      </c>
      <c r="K896" s="223" t="s">
        <v>1225</v>
      </c>
      <c r="L896" s="71"/>
      <c r="M896" s="228" t="s">
        <v>24</v>
      </c>
      <c r="N896" s="229" t="s">
        <v>48</v>
      </c>
      <c r="O896" s="46"/>
      <c r="P896" s="230">
        <f>O896*H896</f>
        <v>0</v>
      </c>
      <c r="Q896" s="230">
        <v>0.00031</v>
      </c>
      <c r="R896" s="230">
        <f>Q896*H896</f>
        <v>0.0054560000000000008</v>
      </c>
      <c r="S896" s="230">
        <v>0</v>
      </c>
      <c r="T896" s="231">
        <f>S896*H896</f>
        <v>0</v>
      </c>
      <c r="AR896" s="23" t="s">
        <v>254</v>
      </c>
      <c r="AT896" s="23" t="s">
        <v>179</v>
      </c>
      <c r="AU896" s="23" t="s">
        <v>86</v>
      </c>
      <c r="AY896" s="23" t="s">
        <v>177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3" t="s">
        <v>25</v>
      </c>
      <c r="BK896" s="232">
        <f>ROUND(I896*H896,2)</f>
        <v>0</v>
      </c>
      <c r="BL896" s="23" t="s">
        <v>254</v>
      </c>
      <c r="BM896" s="23" t="s">
        <v>2000</v>
      </c>
    </row>
    <row r="897" s="11" customFormat="1">
      <c r="B897" s="233"/>
      <c r="C897" s="234"/>
      <c r="D897" s="235" t="s">
        <v>185</v>
      </c>
      <c r="E897" s="236" t="s">
        <v>24</v>
      </c>
      <c r="F897" s="237" t="s">
        <v>2001</v>
      </c>
      <c r="G897" s="234"/>
      <c r="H897" s="238">
        <v>17.600000000000001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AT897" s="244" t="s">
        <v>185</v>
      </c>
      <c r="AU897" s="244" t="s">
        <v>86</v>
      </c>
      <c r="AV897" s="11" t="s">
        <v>86</v>
      </c>
      <c r="AW897" s="11" t="s">
        <v>40</v>
      </c>
      <c r="AX897" s="11" t="s">
        <v>25</v>
      </c>
      <c r="AY897" s="244" t="s">
        <v>177</v>
      </c>
    </row>
    <row r="898" s="1" customFormat="1" ht="16.5" customHeight="1">
      <c r="B898" s="45"/>
      <c r="C898" s="221" t="s">
        <v>2002</v>
      </c>
      <c r="D898" s="221" t="s">
        <v>179</v>
      </c>
      <c r="E898" s="222" t="s">
        <v>2003</v>
      </c>
      <c r="F898" s="223" t="s">
        <v>2004</v>
      </c>
      <c r="G898" s="224" t="s">
        <v>112</v>
      </c>
      <c r="H898" s="225">
        <v>17.09</v>
      </c>
      <c r="I898" s="226"/>
      <c r="J898" s="227">
        <f>ROUND(I898*H898,2)</f>
        <v>0</v>
      </c>
      <c r="K898" s="223" t="s">
        <v>1871</v>
      </c>
      <c r="L898" s="71"/>
      <c r="M898" s="228" t="s">
        <v>24</v>
      </c>
      <c r="N898" s="229" t="s">
        <v>48</v>
      </c>
      <c r="O898" s="46"/>
      <c r="P898" s="230">
        <f>O898*H898</f>
        <v>0</v>
      </c>
      <c r="Q898" s="230">
        <v>0.00029999999999999997</v>
      </c>
      <c r="R898" s="230">
        <f>Q898*H898</f>
        <v>0.0051269999999999996</v>
      </c>
      <c r="S898" s="230">
        <v>0</v>
      </c>
      <c r="T898" s="231">
        <f>S898*H898</f>
        <v>0</v>
      </c>
      <c r="AR898" s="23" t="s">
        <v>254</v>
      </c>
      <c r="AT898" s="23" t="s">
        <v>179</v>
      </c>
      <c r="AU898" s="23" t="s">
        <v>86</v>
      </c>
      <c r="AY898" s="23" t="s">
        <v>177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23" t="s">
        <v>25</v>
      </c>
      <c r="BK898" s="232">
        <f>ROUND(I898*H898,2)</f>
        <v>0</v>
      </c>
      <c r="BL898" s="23" t="s">
        <v>254</v>
      </c>
      <c r="BM898" s="23" t="s">
        <v>2005</v>
      </c>
    </row>
    <row r="899" s="1" customFormat="1" ht="16.5" customHeight="1">
      <c r="B899" s="45"/>
      <c r="C899" s="221" t="s">
        <v>2006</v>
      </c>
      <c r="D899" s="221" t="s">
        <v>179</v>
      </c>
      <c r="E899" s="222" t="s">
        <v>2007</v>
      </c>
      <c r="F899" s="223" t="s">
        <v>2008</v>
      </c>
      <c r="G899" s="224" t="s">
        <v>198</v>
      </c>
      <c r="H899" s="225">
        <v>8.9000000000000004</v>
      </c>
      <c r="I899" s="226"/>
      <c r="J899" s="227">
        <f>ROUND(I899*H899,2)</f>
        <v>0</v>
      </c>
      <c r="K899" s="223" t="s">
        <v>1225</v>
      </c>
      <c r="L899" s="71"/>
      <c r="M899" s="228" t="s">
        <v>24</v>
      </c>
      <c r="N899" s="229" t="s">
        <v>48</v>
      </c>
      <c r="O899" s="46"/>
      <c r="P899" s="230">
        <f>O899*H899</f>
        <v>0</v>
      </c>
      <c r="Q899" s="230">
        <v>0.00036000000000000002</v>
      </c>
      <c r="R899" s="230">
        <f>Q899*H899</f>
        <v>0.0032040000000000003</v>
      </c>
      <c r="S899" s="230">
        <v>0</v>
      </c>
      <c r="T899" s="231">
        <f>S899*H899</f>
        <v>0</v>
      </c>
      <c r="AR899" s="23" t="s">
        <v>254</v>
      </c>
      <c r="AT899" s="23" t="s">
        <v>179</v>
      </c>
      <c r="AU899" s="23" t="s">
        <v>86</v>
      </c>
      <c r="AY899" s="23" t="s">
        <v>177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23" t="s">
        <v>25</v>
      </c>
      <c r="BK899" s="232">
        <f>ROUND(I899*H899,2)</f>
        <v>0</v>
      </c>
      <c r="BL899" s="23" t="s">
        <v>254</v>
      </c>
      <c r="BM899" s="23" t="s">
        <v>2009</v>
      </c>
    </row>
    <row r="900" s="11" customFormat="1">
      <c r="B900" s="233"/>
      <c r="C900" s="234"/>
      <c r="D900" s="235" t="s">
        <v>185</v>
      </c>
      <c r="E900" s="236" t="s">
        <v>24</v>
      </c>
      <c r="F900" s="237" t="s">
        <v>1873</v>
      </c>
      <c r="G900" s="234"/>
      <c r="H900" s="238">
        <v>8.9000000000000004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AT900" s="244" t="s">
        <v>185</v>
      </c>
      <c r="AU900" s="244" t="s">
        <v>86</v>
      </c>
      <c r="AV900" s="11" t="s">
        <v>86</v>
      </c>
      <c r="AW900" s="11" t="s">
        <v>40</v>
      </c>
      <c r="AX900" s="11" t="s">
        <v>25</v>
      </c>
      <c r="AY900" s="244" t="s">
        <v>177</v>
      </c>
    </row>
    <row r="901" s="1" customFormat="1" ht="38.25" customHeight="1">
      <c r="B901" s="45"/>
      <c r="C901" s="221" t="s">
        <v>2010</v>
      </c>
      <c r="D901" s="221" t="s">
        <v>179</v>
      </c>
      <c r="E901" s="222" t="s">
        <v>2011</v>
      </c>
      <c r="F901" s="223" t="s">
        <v>2012</v>
      </c>
      <c r="G901" s="224" t="s">
        <v>257</v>
      </c>
      <c r="H901" s="225">
        <v>0.35699999999999998</v>
      </c>
      <c r="I901" s="226"/>
      <c r="J901" s="227">
        <f>ROUND(I901*H901,2)</f>
        <v>0</v>
      </c>
      <c r="K901" s="223" t="s">
        <v>182</v>
      </c>
      <c r="L901" s="71"/>
      <c r="M901" s="228" t="s">
        <v>24</v>
      </c>
      <c r="N901" s="229" t="s">
        <v>48</v>
      </c>
      <c r="O901" s="46"/>
      <c r="P901" s="230">
        <f>O901*H901</f>
        <v>0</v>
      </c>
      <c r="Q901" s="230">
        <v>0</v>
      </c>
      <c r="R901" s="230">
        <f>Q901*H901</f>
        <v>0</v>
      </c>
      <c r="S901" s="230">
        <v>0</v>
      </c>
      <c r="T901" s="231">
        <f>S901*H901</f>
        <v>0</v>
      </c>
      <c r="AR901" s="23" t="s">
        <v>254</v>
      </c>
      <c r="AT901" s="23" t="s">
        <v>179</v>
      </c>
      <c r="AU901" s="23" t="s">
        <v>86</v>
      </c>
      <c r="AY901" s="23" t="s">
        <v>177</v>
      </c>
      <c r="BE901" s="232">
        <f>IF(N901="základní",J901,0)</f>
        <v>0</v>
      </c>
      <c r="BF901" s="232">
        <f>IF(N901="snížená",J901,0)</f>
        <v>0</v>
      </c>
      <c r="BG901" s="232">
        <f>IF(N901="zákl. přenesená",J901,0)</f>
        <v>0</v>
      </c>
      <c r="BH901" s="232">
        <f>IF(N901="sníž. přenesená",J901,0)</f>
        <v>0</v>
      </c>
      <c r="BI901" s="232">
        <f>IF(N901="nulová",J901,0)</f>
        <v>0</v>
      </c>
      <c r="BJ901" s="23" t="s">
        <v>25</v>
      </c>
      <c r="BK901" s="232">
        <f>ROUND(I901*H901,2)</f>
        <v>0</v>
      </c>
      <c r="BL901" s="23" t="s">
        <v>254</v>
      </c>
      <c r="BM901" s="23" t="s">
        <v>2013</v>
      </c>
    </row>
    <row r="902" s="10" customFormat="1" ht="29.88" customHeight="1">
      <c r="B902" s="205"/>
      <c r="C902" s="206"/>
      <c r="D902" s="207" t="s">
        <v>76</v>
      </c>
      <c r="E902" s="219" t="s">
        <v>2014</v>
      </c>
      <c r="F902" s="219" t="s">
        <v>2015</v>
      </c>
      <c r="G902" s="206"/>
      <c r="H902" s="206"/>
      <c r="I902" s="209"/>
      <c r="J902" s="220">
        <f>BK902</f>
        <v>0</v>
      </c>
      <c r="K902" s="206"/>
      <c r="L902" s="211"/>
      <c r="M902" s="212"/>
      <c r="N902" s="213"/>
      <c r="O902" s="213"/>
      <c r="P902" s="214">
        <f>SUM(P903:P924)</f>
        <v>0</v>
      </c>
      <c r="Q902" s="213"/>
      <c r="R902" s="214">
        <f>SUM(R903:R924)</f>
        <v>0.45662130000000001</v>
      </c>
      <c r="S902" s="213"/>
      <c r="T902" s="215">
        <f>SUM(T903:T924)</f>
        <v>0</v>
      </c>
      <c r="AR902" s="216" t="s">
        <v>86</v>
      </c>
      <c r="AT902" s="217" t="s">
        <v>76</v>
      </c>
      <c r="AU902" s="217" t="s">
        <v>25</v>
      </c>
      <c r="AY902" s="216" t="s">
        <v>177</v>
      </c>
      <c r="BK902" s="218">
        <f>SUM(BK903:BK924)</f>
        <v>0</v>
      </c>
    </row>
    <row r="903" s="1" customFormat="1" ht="25.5" customHeight="1">
      <c r="B903" s="45"/>
      <c r="C903" s="221" t="s">
        <v>2016</v>
      </c>
      <c r="D903" s="221" t="s">
        <v>179</v>
      </c>
      <c r="E903" s="222" t="s">
        <v>2017</v>
      </c>
      <c r="F903" s="223" t="s">
        <v>2018</v>
      </c>
      <c r="G903" s="224" t="s">
        <v>112</v>
      </c>
      <c r="H903" s="225">
        <v>11.619999999999999</v>
      </c>
      <c r="I903" s="226"/>
      <c r="J903" s="227">
        <f>ROUND(I903*H903,2)</f>
        <v>0</v>
      </c>
      <c r="K903" s="223" t="s">
        <v>182</v>
      </c>
      <c r="L903" s="71"/>
      <c r="M903" s="228" t="s">
        <v>24</v>
      </c>
      <c r="N903" s="229" t="s">
        <v>48</v>
      </c>
      <c r="O903" s="46"/>
      <c r="P903" s="230">
        <f>O903*H903</f>
        <v>0</v>
      </c>
      <c r="Q903" s="230">
        <v>0</v>
      </c>
      <c r="R903" s="230">
        <f>Q903*H903</f>
        <v>0</v>
      </c>
      <c r="S903" s="230">
        <v>0</v>
      </c>
      <c r="T903" s="231">
        <f>S903*H903</f>
        <v>0</v>
      </c>
      <c r="AR903" s="23" t="s">
        <v>254</v>
      </c>
      <c r="AT903" s="23" t="s">
        <v>179</v>
      </c>
      <c r="AU903" s="23" t="s">
        <v>86</v>
      </c>
      <c r="AY903" s="23" t="s">
        <v>177</v>
      </c>
      <c r="BE903" s="232">
        <f>IF(N903="základní",J903,0)</f>
        <v>0</v>
      </c>
      <c r="BF903" s="232">
        <f>IF(N903="snížená",J903,0)</f>
        <v>0</v>
      </c>
      <c r="BG903" s="232">
        <f>IF(N903="zákl. přenesená",J903,0)</f>
        <v>0</v>
      </c>
      <c r="BH903" s="232">
        <f>IF(N903="sníž. přenesená",J903,0)</f>
        <v>0</v>
      </c>
      <c r="BI903" s="232">
        <f>IF(N903="nulová",J903,0)</f>
        <v>0</v>
      </c>
      <c r="BJ903" s="23" t="s">
        <v>25</v>
      </c>
      <c r="BK903" s="232">
        <f>ROUND(I903*H903,2)</f>
        <v>0</v>
      </c>
      <c r="BL903" s="23" t="s">
        <v>254</v>
      </c>
      <c r="BM903" s="23" t="s">
        <v>2019</v>
      </c>
    </row>
    <row r="904" s="11" customFormat="1">
      <c r="B904" s="233"/>
      <c r="C904" s="234"/>
      <c r="D904" s="235" t="s">
        <v>185</v>
      </c>
      <c r="E904" s="236" t="s">
        <v>24</v>
      </c>
      <c r="F904" s="237" t="s">
        <v>2020</v>
      </c>
      <c r="G904" s="234"/>
      <c r="H904" s="238">
        <v>11.619999999999999</v>
      </c>
      <c r="I904" s="239"/>
      <c r="J904" s="234"/>
      <c r="K904" s="234"/>
      <c r="L904" s="240"/>
      <c r="M904" s="241"/>
      <c r="N904" s="242"/>
      <c r="O904" s="242"/>
      <c r="P904" s="242"/>
      <c r="Q904" s="242"/>
      <c r="R904" s="242"/>
      <c r="S904" s="242"/>
      <c r="T904" s="243"/>
      <c r="AT904" s="244" t="s">
        <v>185</v>
      </c>
      <c r="AU904" s="244" t="s">
        <v>86</v>
      </c>
      <c r="AV904" s="11" t="s">
        <v>86</v>
      </c>
      <c r="AW904" s="11" t="s">
        <v>40</v>
      </c>
      <c r="AX904" s="11" t="s">
        <v>25</v>
      </c>
      <c r="AY904" s="244" t="s">
        <v>177</v>
      </c>
    </row>
    <row r="905" s="1" customFormat="1" ht="25.5" customHeight="1">
      <c r="B905" s="45"/>
      <c r="C905" s="256" t="s">
        <v>2021</v>
      </c>
      <c r="D905" s="256" t="s">
        <v>266</v>
      </c>
      <c r="E905" s="257" t="s">
        <v>308</v>
      </c>
      <c r="F905" s="258" t="s">
        <v>309</v>
      </c>
      <c r="G905" s="259" t="s">
        <v>112</v>
      </c>
      <c r="H905" s="260">
        <v>12.201000000000001</v>
      </c>
      <c r="I905" s="261"/>
      <c r="J905" s="262">
        <f>ROUND(I905*H905,2)</f>
        <v>0</v>
      </c>
      <c r="K905" s="258" t="s">
        <v>182</v>
      </c>
      <c r="L905" s="263"/>
      <c r="M905" s="264" t="s">
        <v>24</v>
      </c>
      <c r="N905" s="265" t="s">
        <v>48</v>
      </c>
      <c r="O905" s="46"/>
      <c r="P905" s="230">
        <f>O905*H905</f>
        <v>0</v>
      </c>
      <c r="Q905" s="230">
        <v>0.00050000000000000001</v>
      </c>
      <c r="R905" s="230">
        <f>Q905*H905</f>
        <v>0.0061005</v>
      </c>
      <c r="S905" s="230">
        <v>0</v>
      </c>
      <c r="T905" s="231">
        <f>S905*H905</f>
        <v>0</v>
      </c>
      <c r="AR905" s="23" t="s">
        <v>330</v>
      </c>
      <c r="AT905" s="23" t="s">
        <v>266</v>
      </c>
      <c r="AU905" s="23" t="s">
        <v>86</v>
      </c>
      <c r="AY905" s="23" t="s">
        <v>177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23" t="s">
        <v>25</v>
      </c>
      <c r="BK905" s="232">
        <f>ROUND(I905*H905,2)</f>
        <v>0</v>
      </c>
      <c r="BL905" s="23" t="s">
        <v>254</v>
      </c>
      <c r="BM905" s="23" t="s">
        <v>2022</v>
      </c>
    </row>
    <row r="906" s="11" customFormat="1">
      <c r="B906" s="233"/>
      <c r="C906" s="234"/>
      <c r="D906" s="235" t="s">
        <v>185</v>
      </c>
      <c r="E906" s="234"/>
      <c r="F906" s="237" t="s">
        <v>2023</v>
      </c>
      <c r="G906" s="234"/>
      <c r="H906" s="238">
        <v>12.201000000000001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AT906" s="244" t="s">
        <v>185</v>
      </c>
      <c r="AU906" s="244" t="s">
        <v>86</v>
      </c>
      <c r="AV906" s="11" t="s">
        <v>86</v>
      </c>
      <c r="AW906" s="11" t="s">
        <v>6</v>
      </c>
      <c r="AX906" s="11" t="s">
        <v>25</v>
      </c>
      <c r="AY906" s="244" t="s">
        <v>177</v>
      </c>
    </row>
    <row r="907" s="1" customFormat="1" ht="25.5" customHeight="1">
      <c r="B907" s="45"/>
      <c r="C907" s="221" t="s">
        <v>2024</v>
      </c>
      <c r="D907" s="221" t="s">
        <v>179</v>
      </c>
      <c r="E907" s="222" t="s">
        <v>2025</v>
      </c>
      <c r="F907" s="223" t="s">
        <v>2026</v>
      </c>
      <c r="G907" s="224" t="s">
        <v>112</v>
      </c>
      <c r="H907" s="225">
        <v>32</v>
      </c>
      <c r="I907" s="226"/>
      <c r="J907" s="227">
        <f>ROUND(I907*H907,2)</f>
        <v>0</v>
      </c>
      <c r="K907" s="223" t="s">
        <v>182</v>
      </c>
      <c r="L907" s="71"/>
      <c r="M907" s="228" t="s">
        <v>24</v>
      </c>
      <c r="N907" s="229" t="s">
        <v>48</v>
      </c>
      <c r="O907" s="46"/>
      <c r="P907" s="230">
        <f>O907*H907</f>
        <v>0</v>
      </c>
      <c r="Q907" s="230">
        <v>0</v>
      </c>
      <c r="R907" s="230">
        <f>Q907*H907</f>
        <v>0</v>
      </c>
      <c r="S907" s="230">
        <v>0</v>
      </c>
      <c r="T907" s="231">
        <f>S907*H907</f>
        <v>0</v>
      </c>
      <c r="AR907" s="23" t="s">
        <v>254</v>
      </c>
      <c r="AT907" s="23" t="s">
        <v>179</v>
      </c>
      <c r="AU907" s="23" t="s">
        <v>86</v>
      </c>
      <c r="AY907" s="23" t="s">
        <v>177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23" t="s">
        <v>25</v>
      </c>
      <c r="BK907" s="232">
        <f>ROUND(I907*H907,2)</f>
        <v>0</v>
      </c>
      <c r="BL907" s="23" t="s">
        <v>254</v>
      </c>
      <c r="BM907" s="23" t="s">
        <v>2027</v>
      </c>
    </row>
    <row r="908" s="11" customFormat="1">
      <c r="B908" s="233"/>
      <c r="C908" s="234"/>
      <c r="D908" s="235" t="s">
        <v>185</v>
      </c>
      <c r="E908" s="236" t="s">
        <v>24</v>
      </c>
      <c r="F908" s="237" t="s">
        <v>2028</v>
      </c>
      <c r="G908" s="234"/>
      <c r="H908" s="238">
        <v>32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AT908" s="244" t="s">
        <v>185</v>
      </c>
      <c r="AU908" s="244" t="s">
        <v>86</v>
      </c>
      <c r="AV908" s="11" t="s">
        <v>86</v>
      </c>
      <c r="AW908" s="11" t="s">
        <v>40</v>
      </c>
      <c r="AX908" s="11" t="s">
        <v>25</v>
      </c>
      <c r="AY908" s="244" t="s">
        <v>177</v>
      </c>
    </row>
    <row r="909" s="1" customFormat="1" ht="25.5" customHeight="1">
      <c r="B909" s="45"/>
      <c r="C909" s="256" t="s">
        <v>2029</v>
      </c>
      <c r="D909" s="256" t="s">
        <v>266</v>
      </c>
      <c r="E909" s="257" t="s">
        <v>308</v>
      </c>
      <c r="F909" s="258" t="s">
        <v>309</v>
      </c>
      <c r="G909" s="259" t="s">
        <v>112</v>
      </c>
      <c r="H909" s="260">
        <v>38.399999999999999</v>
      </c>
      <c r="I909" s="261"/>
      <c r="J909" s="262">
        <f>ROUND(I909*H909,2)</f>
        <v>0</v>
      </c>
      <c r="K909" s="258" t="s">
        <v>182</v>
      </c>
      <c r="L909" s="263"/>
      <c r="M909" s="264" t="s">
        <v>24</v>
      </c>
      <c r="N909" s="265" t="s">
        <v>48</v>
      </c>
      <c r="O909" s="46"/>
      <c r="P909" s="230">
        <f>O909*H909</f>
        <v>0</v>
      </c>
      <c r="Q909" s="230">
        <v>0.00050000000000000001</v>
      </c>
      <c r="R909" s="230">
        <f>Q909*H909</f>
        <v>0.019199999999999998</v>
      </c>
      <c r="S909" s="230">
        <v>0</v>
      </c>
      <c r="T909" s="231">
        <f>S909*H909</f>
        <v>0</v>
      </c>
      <c r="AR909" s="23" t="s">
        <v>330</v>
      </c>
      <c r="AT909" s="23" t="s">
        <v>266</v>
      </c>
      <c r="AU909" s="23" t="s">
        <v>86</v>
      </c>
      <c r="AY909" s="23" t="s">
        <v>177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23" t="s">
        <v>25</v>
      </c>
      <c r="BK909" s="232">
        <f>ROUND(I909*H909,2)</f>
        <v>0</v>
      </c>
      <c r="BL909" s="23" t="s">
        <v>254</v>
      </c>
      <c r="BM909" s="23" t="s">
        <v>2030</v>
      </c>
    </row>
    <row r="910" s="11" customFormat="1">
      <c r="B910" s="233"/>
      <c r="C910" s="234"/>
      <c r="D910" s="235" t="s">
        <v>185</v>
      </c>
      <c r="E910" s="234"/>
      <c r="F910" s="237" t="s">
        <v>2031</v>
      </c>
      <c r="G910" s="234"/>
      <c r="H910" s="238">
        <v>38.399999999999999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AT910" s="244" t="s">
        <v>185</v>
      </c>
      <c r="AU910" s="244" t="s">
        <v>86</v>
      </c>
      <c r="AV910" s="11" t="s">
        <v>86</v>
      </c>
      <c r="AW910" s="11" t="s">
        <v>6</v>
      </c>
      <c r="AX910" s="11" t="s">
        <v>25</v>
      </c>
      <c r="AY910" s="244" t="s">
        <v>177</v>
      </c>
    </row>
    <row r="911" s="1" customFormat="1" ht="16.5" customHeight="1">
      <c r="B911" s="45"/>
      <c r="C911" s="221" t="s">
        <v>2032</v>
      </c>
      <c r="D911" s="221" t="s">
        <v>179</v>
      </c>
      <c r="E911" s="222" t="s">
        <v>2033</v>
      </c>
      <c r="F911" s="223" t="s">
        <v>2034</v>
      </c>
      <c r="G911" s="224" t="s">
        <v>112</v>
      </c>
      <c r="H911" s="225">
        <v>209.09999999999999</v>
      </c>
      <c r="I911" s="226"/>
      <c r="J911" s="227">
        <f>ROUND(I911*H911,2)</f>
        <v>0</v>
      </c>
      <c r="K911" s="223" t="s">
        <v>182</v>
      </c>
      <c r="L911" s="71"/>
      <c r="M911" s="228" t="s">
        <v>24</v>
      </c>
      <c r="N911" s="229" t="s">
        <v>48</v>
      </c>
      <c r="O911" s="46"/>
      <c r="P911" s="230">
        <f>O911*H911</f>
        <v>0</v>
      </c>
      <c r="Q911" s="230">
        <v>0.00017000000000000001</v>
      </c>
      <c r="R911" s="230">
        <f>Q911*H911</f>
        <v>0.035547000000000002</v>
      </c>
      <c r="S911" s="230">
        <v>0</v>
      </c>
      <c r="T911" s="231">
        <f>S911*H911</f>
        <v>0</v>
      </c>
      <c r="AR911" s="23" t="s">
        <v>254</v>
      </c>
      <c r="AT911" s="23" t="s">
        <v>179</v>
      </c>
      <c r="AU911" s="23" t="s">
        <v>86</v>
      </c>
      <c r="AY911" s="23" t="s">
        <v>177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23" t="s">
        <v>25</v>
      </c>
      <c r="BK911" s="232">
        <f>ROUND(I911*H911,2)</f>
        <v>0</v>
      </c>
      <c r="BL911" s="23" t="s">
        <v>254</v>
      </c>
      <c r="BM911" s="23" t="s">
        <v>2035</v>
      </c>
    </row>
    <row r="912" s="11" customFormat="1">
      <c r="B912" s="233"/>
      <c r="C912" s="234"/>
      <c r="D912" s="235" t="s">
        <v>185</v>
      </c>
      <c r="E912" s="236" t="s">
        <v>24</v>
      </c>
      <c r="F912" s="237" t="s">
        <v>2036</v>
      </c>
      <c r="G912" s="234"/>
      <c r="H912" s="238">
        <v>209.09999999999999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AT912" s="244" t="s">
        <v>185</v>
      </c>
      <c r="AU912" s="244" t="s">
        <v>86</v>
      </c>
      <c r="AV912" s="11" t="s">
        <v>86</v>
      </c>
      <c r="AW912" s="11" t="s">
        <v>40</v>
      </c>
      <c r="AX912" s="11" t="s">
        <v>25</v>
      </c>
      <c r="AY912" s="244" t="s">
        <v>177</v>
      </c>
    </row>
    <row r="913" s="1" customFormat="1" ht="16.5" customHeight="1">
      <c r="B913" s="45"/>
      <c r="C913" s="221" t="s">
        <v>2037</v>
      </c>
      <c r="D913" s="221" t="s">
        <v>179</v>
      </c>
      <c r="E913" s="222" t="s">
        <v>2038</v>
      </c>
      <c r="F913" s="223" t="s">
        <v>2039</v>
      </c>
      <c r="G913" s="224" t="s">
        <v>112</v>
      </c>
      <c r="H913" s="225">
        <v>209.09999999999999</v>
      </c>
      <c r="I913" s="226"/>
      <c r="J913" s="227">
        <f>ROUND(I913*H913,2)</f>
        <v>0</v>
      </c>
      <c r="K913" s="223" t="s">
        <v>182</v>
      </c>
      <c r="L913" s="71"/>
      <c r="M913" s="228" t="s">
        <v>24</v>
      </c>
      <c r="N913" s="229" t="s">
        <v>48</v>
      </c>
      <c r="O913" s="46"/>
      <c r="P913" s="230">
        <f>O913*H913</f>
        <v>0</v>
      </c>
      <c r="Q913" s="230">
        <v>0.00012</v>
      </c>
      <c r="R913" s="230">
        <f>Q913*H913</f>
        <v>0.025092</v>
      </c>
      <c r="S913" s="230">
        <v>0</v>
      </c>
      <c r="T913" s="231">
        <f>S913*H913</f>
        <v>0</v>
      </c>
      <c r="AR913" s="23" t="s">
        <v>254</v>
      </c>
      <c r="AT913" s="23" t="s">
        <v>179</v>
      </c>
      <c r="AU913" s="23" t="s">
        <v>86</v>
      </c>
      <c r="AY913" s="23" t="s">
        <v>177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23" t="s">
        <v>25</v>
      </c>
      <c r="BK913" s="232">
        <f>ROUND(I913*H913,2)</f>
        <v>0</v>
      </c>
      <c r="BL913" s="23" t="s">
        <v>254</v>
      </c>
      <c r="BM913" s="23" t="s">
        <v>2040</v>
      </c>
    </row>
    <row r="914" s="1" customFormat="1" ht="25.5" customHeight="1">
      <c r="B914" s="45"/>
      <c r="C914" s="221" t="s">
        <v>2041</v>
      </c>
      <c r="D914" s="221" t="s">
        <v>179</v>
      </c>
      <c r="E914" s="222" t="s">
        <v>2042</v>
      </c>
      <c r="F914" s="223" t="s">
        <v>2043</v>
      </c>
      <c r="G914" s="224" t="s">
        <v>112</v>
      </c>
      <c r="H914" s="225">
        <v>627.29999999999995</v>
      </c>
      <c r="I914" s="226"/>
      <c r="J914" s="227">
        <f>ROUND(I914*H914,2)</f>
        <v>0</v>
      </c>
      <c r="K914" s="223" t="s">
        <v>182</v>
      </c>
      <c r="L914" s="71"/>
      <c r="M914" s="228" t="s">
        <v>24</v>
      </c>
      <c r="N914" s="229" t="s">
        <v>48</v>
      </c>
      <c r="O914" s="46"/>
      <c r="P914" s="230">
        <f>O914*H914</f>
        <v>0</v>
      </c>
      <c r="Q914" s="230">
        <v>0.00023000000000000001</v>
      </c>
      <c r="R914" s="230">
        <f>Q914*H914</f>
        <v>0.14427899999999999</v>
      </c>
      <c r="S914" s="230">
        <v>0</v>
      </c>
      <c r="T914" s="231">
        <f>S914*H914</f>
        <v>0</v>
      </c>
      <c r="AR914" s="23" t="s">
        <v>254</v>
      </c>
      <c r="AT914" s="23" t="s">
        <v>179</v>
      </c>
      <c r="AU914" s="23" t="s">
        <v>86</v>
      </c>
      <c r="AY914" s="23" t="s">
        <v>177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23" t="s">
        <v>25</v>
      </c>
      <c r="BK914" s="232">
        <f>ROUND(I914*H914,2)</f>
        <v>0</v>
      </c>
      <c r="BL914" s="23" t="s">
        <v>254</v>
      </c>
      <c r="BM914" s="23" t="s">
        <v>2044</v>
      </c>
    </row>
    <row r="915" s="11" customFormat="1">
      <c r="B915" s="233"/>
      <c r="C915" s="234"/>
      <c r="D915" s="235" t="s">
        <v>185</v>
      </c>
      <c r="E915" s="236" t="s">
        <v>24</v>
      </c>
      <c r="F915" s="237" t="s">
        <v>2045</v>
      </c>
      <c r="G915" s="234"/>
      <c r="H915" s="238">
        <v>627.29999999999995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AT915" s="244" t="s">
        <v>185</v>
      </c>
      <c r="AU915" s="244" t="s">
        <v>86</v>
      </c>
      <c r="AV915" s="11" t="s">
        <v>86</v>
      </c>
      <c r="AW915" s="11" t="s">
        <v>40</v>
      </c>
      <c r="AX915" s="11" t="s">
        <v>25</v>
      </c>
      <c r="AY915" s="244" t="s">
        <v>177</v>
      </c>
    </row>
    <row r="916" s="1" customFormat="1" ht="16.5" customHeight="1">
      <c r="B916" s="45"/>
      <c r="C916" s="221" t="s">
        <v>2046</v>
      </c>
      <c r="D916" s="221" t="s">
        <v>179</v>
      </c>
      <c r="E916" s="222" t="s">
        <v>2047</v>
      </c>
      <c r="F916" s="223" t="s">
        <v>2048</v>
      </c>
      <c r="G916" s="224" t="s">
        <v>112</v>
      </c>
      <c r="H916" s="225">
        <v>117</v>
      </c>
      <c r="I916" s="226"/>
      <c r="J916" s="227">
        <f>ROUND(I916*H916,2)</f>
        <v>0</v>
      </c>
      <c r="K916" s="223" t="s">
        <v>182</v>
      </c>
      <c r="L916" s="71"/>
      <c r="M916" s="228" t="s">
        <v>24</v>
      </c>
      <c r="N916" s="229" t="s">
        <v>48</v>
      </c>
      <c r="O916" s="46"/>
      <c r="P916" s="230">
        <f>O916*H916</f>
        <v>0</v>
      </c>
      <c r="Q916" s="230">
        <v>0</v>
      </c>
      <c r="R916" s="230">
        <f>Q916*H916</f>
        <v>0</v>
      </c>
      <c r="S916" s="230">
        <v>0</v>
      </c>
      <c r="T916" s="231">
        <f>S916*H916</f>
        <v>0</v>
      </c>
      <c r="AR916" s="23" t="s">
        <v>254</v>
      </c>
      <c r="AT916" s="23" t="s">
        <v>179</v>
      </c>
      <c r="AU916" s="23" t="s">
        <v>86</v>
      </c>
      <c r="AY916" s="23" t="s">
        <v>177</v>
      </c>
      <c r="BE916" s="232">
        <f>IF(N916="základní",J916,0)</f>
        <v>0</v>
      </c>
      <c r="BF916" s="232">
        <f>IF(N916="snížená",J916,0)</f>
        <v>0</v>
      </c>
      <c r="BG916" s="232">
        <f>IF(N916="zákl. přenesená",J916,0)</f>
        <v>0</v>
      </c>
      <c r="BH916" s="232">
        <f>IF(N916="sníž. přenesená",J916,0)</f>
        <v>0</v>
      </c>
      <c r="BI916" s="232">
        <f>IF(N916="nulová",J916,0)</f>
        <v>0</v>
      </c>
      <c r="BJ916" s="23" t="s">
        <v>25</v>
      </c>
      <c r="BK916" s="232">
        <f>ROUND(I916*H916,2)</f>
        <v>0</v>
      </c>
      <c r="BL916" s="23" t="s">
        <v>254</v>
      </c>
      <c r="BM916" s="23" t="s">
        <v>2049</v>
      </c>
    </row>
    <row r="917" s="1" customFormat="1" ht="16.5" customHeight="1">
      <c r="B917" s="45"/>
      <c r="C917" s="221" t="s">
        <v>2050</v>
      </c>
      <c r="D917" s="221" t="s">
        <v>179</v>
      </c>
      <c r="E917" s="222" t="s">
        <v>2051</v>
      </c>
      <c r="F917" s="223" t="s">
        <v>2052</v>
      </c>
      <c r="G917" s="224" t="s">
        <v>112</v>
      </c>
      <c r="H917" s="225">
        <v>12.194000000000001</v>
      </c>
      <c r="I917" s="226"/>
      <c r="J917" s="227">
        <f>ROUND(I917*H917,2)</f>
        <v>0</v>
      </c>
      <c r="K917" s="223" t="s">
        <v>182</v>
      </c>
      <c r="L917" s="71"/>
      <c r="M917" s="228" t="s">
        <v>24</v>
      </c>
      <c r="N917" s="229" t="s">
        <v>48</v>
      </c>
      <c r="O917" s="46"/>
      <c r="P917" s="230">
        <f>O917*H917</f>
        <v>0</v>
      </c>
      <c r="Q917" s="230">
        <v>0.00014999999999999999</v>
      </c>
      <c r="R917" s="230">
        <f>Q917*H917</f>
        <v>0.0018291</v>
      </c>
      <c r="S917" s="230">
        <v>0</v>
      </c>
      <c r="T917" s="231">
        <f>S917*H917</f>
        <v>0</v>
      </c>
      <c r="AR917" s="23" t="s">
        <v>254</v>
      </c>
      <c r="AT917" s="23" t="s">
        <v>179</v>
      </c>
      <c r="AU917" s="23" t="s">
        <v>86</v>
      </c>
      <c r="AY917" s="23" t="s">
        <v>177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23" t="s">
        <v>25</v>
      </c>
      <c r="BK917" s="232">
        <f>ROUND(I917*H917,2)</f>
        <v>0</v>
      </c>
      <c r="BL917" s="23" t="s">
        <v>254</v>
      </c>
      <c r="BM917" s="23" t="s">
        <v>2053</v>
      </c>
    </row>
    <row r="918" s="11" customFormat="1">
      <c r="B918" s="233"/>
      <c r="C918" s="234"/>
      <c r="D918" s="235" t="s">
        <v>185</v>
      </c>
      <c r="E918" s="236" t="s">
        <v>24</v>
      </c>
      <c r="F918" s="237" t="s">
        <v>2054</v>
      </c>
      <c r="G918" s="234"/>
      <c r="H918" s="238">
        <v>12.194000000000001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AT918" s="244" t="s">
        <v>185</v>
      </c>
      <c r="AU918" s="244" t="s">
        <v>86</v>
      </c>
      <c r="AV918" s="11" t="s">
        <v>86</v>
      </c>
      <c r="AW918" s="11" t="s">
        <v>40</v>
      </c>
      <c r="AX918" s="11" t="s">
        <v>25</v>
      </c>
      <c r="AY918" s="244" t="s">
        <v>177</v>
      </c>
    </row>
    <row r="919" s="1" customFormat="1" ht="25.5" customHeight="1">
      <c r="B919" s="45"/>
      <c r="C919" s="221" t="s">
        <v>2055</v>
      </c>
      <c r="D919" s="221" t="s">
        <v>179</v>
      </c>
      <c r="E919" s="222" t="s">
        <v>2056</v>
      </c>
      <c r="F919" s="223" t="s">
        <v>2057</v>
      </c>
      <c r="G919" s="224" t="s">
        <v>112</v>
      </c>
      <c r="H919" s="225">
        <v>117</v>
      </c>
      <c r="I919" s="226"/>
      <c r="J919" s="227">
        <f>ROUND(I919*H919,2)</f>
        <v>0</v>
      </c>
      <c r="K919" s="223" t="s">
        <v>182</v>
      </c>
      <c r="L919" s="71"/>
      <c r="M919" s="228" t="s">
        <v>24</v>
      </c>
      <c r="N919" s="229" t="s">
        <v>48</v>
      </c>
      <c r="O919" s="46"/>
      <c r="P919" s="230">
        <f>O919*H919</f>
        <v>0</v>
      </c>
      <c r="Q919" s="230">
        <v>0.00011</v>
      </c>
      <c r="R919" s="230">
        <f>Q919*H919</f>
        <v>0.012870000000000001</v>
      </c>
      <c r="S919" s="230">
        <v>0</v>
      </c>
      <c r="T919" s="231">
        <f>S919*H919</f>
        <v>0</v>
      </c>
      <c r="AR919" s="23" t="s">
        <v>254</v>
      </c>
      <c r="AT919" s="23" t="s">
        <v>179</v>
      </c>
      <c r="AU919" s="23" t="s">
        <v>86</v>
      </c>
      <c r="AY919" s="23" t="s">
        <v>177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23" t="s">
        <v>25</v>
      </c>
      <c r="BK919" s="232">
        <f>ROUND(I919*H919,2)</f>
        <v>0</v>
      </c>
      <c r="BL919" s="23" t="s">
        <v>254</v>
      </c>
      <c r="BM919" s="23" t="s">
        <v>2058</v>
      </c>
    </row>
    <row r="920" s="1" customFormat="1" ht="16.5" customHeight="1">
      <c r="B920" s="45"/>
      <c r="C920" s="221" t="s">
        <v>2059</v>
      </c>
      <c r="D920" s="221" t="s">
        <v>179</v>
      </c>
      <c r="E920" s="222" t="s">
        <v>2060</v>
      </c>
      <c r="F920" s="223" t="s">
        <v>2061</v>
      </c>
      <c r="G920" s="224" t="s">
        <v>112</v>
      </c>
      <c r="H920" s="225">
        <v>117</v>
      </c>
      <c r="I920" s="226"/>
      <c r="J920" s="227">
        <f>ROUND(I920*H920,2)</f>
        <v>0</v>
      </c>
      <c r="K920" s="223" t="s">
        <v>182</v>
      </c>
      <c r="L920" s="71"/>
      <c r="M920" s="228" t="s">
        <v>24</v>
      </c>
      <c r="N920" s="229" t="s">
        <v>48</v>
      </c>
      <c r="O920" s="46"/>
      <c r="P920" s="230">
        <f>O920*H920</f>
        <v>0</v>
      </c>
      <c r="Q920" s="230">
        <v>0.00097999999999999997</v>
      </c>
      <c r="R920" s="230">
        <f>Q920*H920</f>
        <v>0.11466</v>
      </c>
      <c r="S920" s="230">
        <v>0</v>
      </c>
      <c r="T920" s="231">
        <f>S920*H920</f>
        <v>0</v>
      </c>
      <c r="AR920" s="23" t="s">
        <v>254</v>
      </c>
      <c r="AT920" s="23" t="s">
        <v>179</v>
      </c>
      <c r="AU920" s="23" t="s">
        <v>86</v>
      </c>
      <c r="AY920" s="23" t="s">
        <v>177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23" t="s">
        <v>25</v>
      </c>
      <c r="BK920" s="232">
        <f>ROUND(I920*H920,2)</f>
        <v>0</v>
      </c>
      <c r="BL920" s="23" t="s">
        <v>254</v>
      </c>
      <c r="BM920" s="23" t="s">
        <v>2062</v>
      </c>
    </row>
    <row r="921" s="1" customFormat="1" ht="25.5" customHeight="1">
      <c r="B921" s="45"/>
      <c r="C921" s="221" t="s">
        <v>2063</v>
      </c>
      <c r="D921" s="221" t="s">
        <v>179</v>
      </c>
      <c r="E921" s="222" t="s">
        <v>2064</v>
      </c>
      <c r="F921" s="223" t="s">
        <v>2065</v>
      </c>
      <c r="G921" s="224" t="s">
        <v>112</v>
      </c>
      <c r="H921" s="225">
        <v>234</v>
      </c>
      <c r="I921" s="226"/>
      <c r="J921" s="227">
        <f>ROUND(I921*H921,2)</f>
        <v>0</v>
      </c>
      <c r="K921" s="223" t="s">
        <v>182</v>
      </c>
      <c r="L921" s="71"/>
      <c r="M921" s="228" t="s">
        <v>24</v>
      </c>
      <c r="N921" s="229" t="s">
        <v>48</v>
      </c>
      <c r="O921" s="46"/>
      <c r="P921" s="230">
        <f>O921*H921</f>
        <v>0</v>
      </c>
      <c r="Q921" s="230">
        <v>0.00036000000000000002</v>
      </c>
      <c r="R921" s="230">
        <f>Q921*H921</f>
        <v>0.084240000000000009</v>
      </c>
      <c r="S921" s="230">
        <v>0</v>
      </c>
      <c r="T921" s="231">
        <f>S921*H921</f>
        <v>0</v>
      </c>
      <c r="AR921" s="23" t="s">
        <v>254</v>
      </c>
      <c r="AT921" s="23" t="s">
        <v>179</v>
      </c>
      <c r="AU921" s="23" t="s">
        <v>86</v>
      </c>
      <c r="AY921" s="23" t="s">
        <v>177</v>
      </c>
      <c r="BE921" s="232">
        <f>IF(N921="základní",J921,0)</f>
        <v>0</v>
      </c>
      <c r="BF921" s="232">
        <f>IF(N921="snížená",J921,0)</f>
        <v>0</v>
      </c>
      <c r="BG921" s="232">
        <f>IF(N921="zákl. přenesená",J921,0)</f>
        <v>0</v>
      </c>
      <c r="BH921" s="232">
        <f>IF(N921="sníž. přenesená",J921,0)</f>
        <v>0</v>
      </c>
      <c r="BI921" s="232">
        <f>IF(N921="nulová",J921,0)</f>
        <v>0</v>
      </c>
      <c r="BJ921" s="23" t="s">
        <v>25</v>
      </c>
      <c r="BK921" s="232">
        <f>ROUND(I921*H921,2)</f>
        <v>0</v>
      </c>
      <c r="BL921" s="23" t="s">
        <v>254</v>
      </c>
      <c r="BM921" s="23" t="s">
        <v>2066</v>
      </c>
    </row>
    <row r="922" s="11" customFormat="1">
      <c r="B922" s="233"/>
      <c r="C922" s="234"/>
      <c r="D922" s="235" t="s">
        <v>185</v>
      </c>
      <c r="E922" s="236" t="s">
        <v>24</v>
      </c>
      <c r="F922" s="237" t="s">
        <v>755</v>
      </c>
      <c r="G922" s="234"/>
      <c r="H922" s="238">
        <v>234</v>
      </c>
      <c r="I922" s="239"/>
      <c r="J922" s="234"/>
      <c r="K922" s="234"/>
      <c r="L922" s="240"/>
      <c r="M922" s="241"/>
      <c r="N922" s="242"/>
      <c r="O922" s="242"/>
      <c r="P922" s="242"/>
      <c r="Q922" s="242"/>
      <c r="R922" s="242"/>
      <c r="S922" s="242"/>
      <c r="T922" s="243"/>
      <c r="AT922" s="244" t="s">
        <v>185</v>
      </c>
      <c r="AU922" s="244" t="s">
        <v>86</v>
      </c>
      <c r="AV922" s="11" t="s">
        <v>86</v>
      </c>
      <c r="AW922" s="11" t="s">
        <v>40</v>
      </c>
      <c r="AX922" s="11" t="s">
        <v>25</v>
      </c>
      <c r="AY922" s="244" t="s">
        <v>177</v>
      </c>
    </row>
    <row r="923" s="1" customFormat="1" ht="16.5" customHeight="1">
      <c r="B923" s="45"/>
      <c r="C923" s="221" t="s">
        <v>2067</v>
      </c>
      <c r="D923" s="221" t="s">
        <v>179</v>
      </c>
      <c r="E923" s="222" t="s">
        <v>2068</v>
      </c>
      <c r="F923" s="223" t="s">
        <v>2069</v>
      </c>
      <c r="G923" s="224" t="s">
        <v>112</v>
      </c>
      <c r="H923" s="225">
        <v>36.582000000000001</v>
      </c>
      <c r="I923" s="226"/>
      <c r="J923" s="227">
        <f>ROUND(I923*H923,2)</f>
        <v>0</v>
      </c>
      <c r="K923" s="223" t="s">
        <v>182</v>
      </c>
      <c r="L923" s="71"/>
      <c r="M923" s="228" t="s">
        <v>24</v>
      </c>
      <c r="N923" s="229" t="s">
        <v>48</v>
      </c>
      <c r="O923" s="46"/>
      <c r="P923" s="230">
        <f>O923*H923</f>
        <v>0</v>
      </c>
      <c r="Q923" s="230">
        <v>0.00035</v>
      </c>
      <c r="R923" s="230">
        <f>Q923*H923</f>
        <v>0.0128037</v>
      </c>
      <c r="S923" s="230">
        <v>0</v>
      </c>
      <c r="T923" s="231">
        <f>S923*H923</f>
        <v>0</v>
      </c>
      <c r="AR923" s="23" t="s">
        <v>254</v>
      </c>
      <c r="AT923" s="23" t="s">
        <v>179</v>
      </c>
      <c r="AU923" s="23" t="s">
        <v>86</v>
      </c>
      <c r="AY923" s="23" t="s">
        <v>177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23" t="s">
        <v>25</v>
      </c>
      <c r="BK923" s="232">
        <f>ROUND(I923*H923,2)</f>
        <v>0</v>
      </c>
      <c r="BL923" s="23" t="s">
        <v>254</v>
      </c>
      <c r="BM923" s="23" t="s">
        <v>2070</v>
      </c>
    </row>
    <row r="924" s="11" customFormat="1">
      <c r="B924" s="233"/>
      <c r="C924" s="234"/>
      <c r="D924" s="235" t="s">
        <v>185</v>
      </c>
      <c r="E924" s="236" t="s">
        <v>24</v>
      </c>
      <c r="F924" s="237" t="s">
        <v>2071</v>
      </c>
      <c r="G924" s="234"/>
      <c r="H924" s="238">
        <v>36.582000000000001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AT924" s="244" t="s">
        <v>185</v>
      </c>
      <c r="AU924" s="244" t="s">
        <v>86</v>
      </c>
      <c r="AV924" s="11" t="s">
        <v>86</v>
      </c>
      <c r="AW924" s="11" t="s">
        <v>40</v>
      </c>
      <c r="AX924" s="11" t="s">
        <v>25</v>
      </c>
      <c r="AY924" s="244" t="s">
        <v>177</v>
      </c>
    </row>
    <row r="925" s="10" customFormat="1" ht="29.88" customHeight="1">
      <c r="B925" s="205"/>
      <c r="C925" s="206"/>
      <c r="D925" s="207" t="s">
        <v>76</v>
      </c>
      <c r="E925" s="219" t="s">
        <v>2072</v>
      </c>
      <c r="F925" s="219" t="s">
        <v>2073</v>
      </c>
      <c r="G925" s="206"/>
      <c r="H925" s="206"/>
      <c r="I925" s="209"/>
      <c r="J925" s="220">
        <f>BK925</f>
        <v>0</v>
      </c>
      <c r="K925" s="206"/>
      <c r="L925" s="211"/>
      <c r="M925" s="212"/>
      <c r="N925" s="213"/>
      <c r="O925" s="213"/>
      <c r="P925" s="214">
        <f>SUM(P926:P965)</f>
        <v>0</v>
      </c>
      <c r="Q925" s="213"/>
      <c r="R925" s="214">
        <f>SUM(R926:R965)</f>
        <v>1.064717854</v>
      </c>
      <c r="S925" s="213"/>
      <c r="T925" s="215">
        <f>SUM(T926:T965)</f>
        <v>0.13616595000000001</v>
      </c>
      <c r="AR925" s="216" t="s">
        <v>86</v>
      </c>
      <c r="AT925" s="217" t="s">
        <v>76</v>
      </c>
      <c r="AU925" s="217" t="s">
        <v>25</v>
      </c>
      <c r="AY925" s="216" t="s">
        <v>177</v>
      </c>
      <c r="BK925" s="218">
        <f>SUM(BK926:BK965)</f>
        <v>0</v>
      </c>
    </row>
    <row r="926" s="1" customFormat="1" ht="16.5" customHeight="1">
      <c r="B926" s="45"/>
      <c r="C926" s="221" t="s">
        <v>2074</v>
      </c>
      <c r="D926" s="221" t="s">
        <v>179</v>
      </c>
      <c r="E926" s="222" t="s">
        <v>2075</v>
      </c>
      <c r="F926" s="223" t="s">
        <v>2076</v>
      </c>
      <c r="G926" s="224" t="s">
        <v>112</v>
      </c>
      <c r="H926" s="225">
        <v>439.245</v>
      </c>
      <c r="I926" s="226"/>
      <c r="J926" s="227">
        <f>ROUND(I926*H926,2)</f>
        <v>0</v>
      </c>
      <c r="K926" s="223" t="s">
        <v>182</v>
      </c>
      <c r="L926" s="71"/>
      <c r="M926" s="228" t="s">
        <v>24</v>
      </c>
      <c r="N926" s="229" t="s">
        <v>48</v>
      </c>
      <c r="O926" s="46"/>
      <c r="P926" s="230">
        <f>O926*H926</f>
        <v>0</v>
      </c>
      <c r="Q926" s="230">
        <v>0</v>
      </c>
      <c r="R926" s="230">
        <f>Q926*H926</f>
        <v>0</v>
      </c>
      <c r="S926" s="230">
        <v>0</v>
      </c>
      <c r="T926" s="231">
        <f>S926*H926</f>
        <v>0</v>
      </c>
      <c r="AR926" s="23" t="s">
        <v>254</v>
      </c>
      <c r="AT926" s="23" t="s">
        <v>179</v>
      </c>
      <c r="AU926" s="23" t="s">
        <v>86</v>
      </c>
      <c r="AY926" s="23" t="s">
        <v>177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23" t="s">
        <v>25</v>
      </c>
      <c r="BK926" s="232">
        <f>ROUND(I926*H926,2)</f>
        <v>0</v>
      </c>
      <c r="BL926" s="23" t="s">
        <v>254</v>
      </c>
      <c r="BM926" s="23" t="s">
        <v>2077</v>
      </c>
    </row>
    <row r="927" s="1" customFormat="1" ht="16.5" customHeight="1">
      <c r="B927" s="45"/>
      <c r="C927" s="221" t="s">
        <v>2078</v>
      </c>
      <c r="D927" s="221" t="s">
        <v>179</v>
      </c>
      <c r="E927" s="222" t="s">
        <v>2079</v>
      </c>
      <c r="F927" s="223" t="s">
        <v>2080</v>
      </c>
      <c r="G927" s="224" t="s">
        <v>112</v>
      </c>
      <c r="H927" s="225">
        <v>439.245</v>
      </c>
      <c r="I927" s="226"/>
      <c r="J927" s="227">
        <f>ROUND(I927*H927,2)</f>
        <v>0</v>
      </c>
      <c r="K927" s="223" t="s">
        <v>182</v>
      </c>
      <c r="L927" s="71"/>
      <c r="M927" s="228" t="s">
        <v>24</v>
      </c>
      <c r="N927" s="229" t="s">
        <v>48</v>
      </c>
      <c r="O927" s="46"/>
      <c r="P927" s="230">
        <f>O927*H927</f>
        <v>0</v>
      </c>
      <c r="Q927" s="230">
        <v>0.001</v>
      </c>
      <c r="R927" s="230">
        <f>Q927*H927</f>
        <v>0.439245</v>
      </c>
      <c r="S927" s="230">
        <v>0.00031</v>
      </c>
      <c r="T927" s="231">
        <f>S927*H927</f>
        <v>0.13616595000000001</v>
      </c>
      <c r="AR927" s="23" t="s">
        <v>254</v>
      </c>
      <c r="AT927" s="23" t="s">
        <v>179</v>
      </c>
      <c r="AU927" s="23" t="s">
        <v>86</v>
      </c>
      <c r="AY927" s="23" t="s">
        <v>177</v>
      </c>
      <c r="BE927" s="232">
        <f>IF(N927="základní",J927,0)</f>
        <v>0</v>
      </c>
      <c r="BF927" s="232">
        <f>IF(N927="snížená",J927,0)</f>
        <v>0</v>
      </c>
      <c r="BG927" s="232">
        <f>IF(N927="zákl. přenesená",J927,0)</f>
        <v>0</v>
      </c>
      <c r="BH927" s="232">
        <f>IF(N927="sníž. přenesená",J927,0)</f>
        <v>0</v>
      </c>
      <c r="BI927" s="232">
        <f>IF(N927="nulová",J927,0)</f>
        <v>0</v>
      </c>
      <c r="BJ927" s="23" t="s">
        <v>25</v>
      </c>
      <c r="BK927" s="232">
        <f>ROUND(I927*H927,2)</f>
        <v>0</v>
      </c>
      <c r="BL927" s="23" t="s">
        <v>254</v>
      </c>
      <c r="BM927" s="23" t="s">
        <v>2081</v>
      </c>
    </row>
    <row r="928" s="11" customFormat="1">
      <c r="B928" s="233"/>
      <c r="C928" s="234"/>
      <c r="D928" s="235" t="s">
        <v>185</v>
      </c>
      <c r="E928" s="236" t="s">
        <v>24</v>
      </c>
      <c r="F928" s="237" t="s">
        <v>2082</v>
      </c>
      <c r="G928" s="234"/>
      <c r="H928" s="238">
        <v>285.42000000000002</v>
      </c>
      <c r="I928" s="239"/>
      <c r="J928" s="234"/>
      <c r="K928" s="234"/>
      <c r="L928" s="240"/>
      <c r="M928" s="241"/>
      <c r="N928" s="242"/>
      <c r="O928" s="242"/>
      <c r="P928" s="242"/>
      <c r="Q928" s="242"/>
      <c r="R928" s="242"/>
      <c r="S928" s="242"/>
      <c r="T928" s="243"/>
      <c r="AT928" s="244" t="s">
        <v>185</v>
      </c>
      <c r="AU928" s="244" t="s">
        <v>86</v>
      </c>
      <c r="AV928" s="11" t="s">
        <v>86</v>
      </c>
      <c r="AW928" s="11" t="s">
        <v>40</v>
      </c>
      <c r="AX928" s="11" t="s">
        <v>77</v>
      </c>
      <c r="AY928" s="244" t="s">
        <v>177</v>
      </c>
    </row>
    <row r="929" s="11" customFormat="1">
      <c r="B929" s="233"/>
      <c r="C929" s="234"/>
      <c r="D929" s="235" t="s">
        <v>185</v>
      </c>
      <c r="E929" s="236" t="s">
        <v>24</v>
      </c>
      <c r="F929" s="237" t="s">
        <v>2083</v>
      </c>
      <c r="G929" s="234"/>
      <c r="H929" s="238">
        <v>153.82499999999999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AT929" s="244" t="s">
        <v>185</v>
      </c>
      <c r="AU929" s="244" t="s">
        <v>86</v>
      </c>
      <c r="AV929" s="11" t="s">
        <v>86</v>
      </c>
      <c r="AW929" s="11" t="s">
        <v>40</v>
      </c>
      <c r="AX929" s="11" t="s">
        <v>77</v>
      </c>
      <c r="AY929" s="244" t="s">
        <v>177</v>
      </c>
    </row>
    <row r="930" s="12" customFormat="1">
      <c r="B930" s="245"/>
      <c r="C930" s="246"/>
      <c r="D930" s="235" t="s">
        <v>185</v>
      </c>
      <c r="E930" s="247" t="s">
        <v>24</v>
      </c>
      <c r="F930" s="248" t="s">
        <v>241</v>
      </c>
      <c r="G930" s="246"/>
      <c r="H930" s="249">
        <v>439.245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AT930" s="255" t="s">
        <v>185</v>
      </c>
      <c r="AU930" s="255" t="s">
        <v>86</v>
      </c>
      <c r="AV930" s="12" t="s">
        <v>183</v>
      </c>
      <c r="AW930" s="12" t="s">
        <v>40</v>
      </c>
      <c r="AX930" s="12" t="s">
        <v>25</v>
      </c>
      <c r="AY930" s="255" t="s">
        <v>177</v>
      </c>
    </row>
    <row r="931" s="1" customFormat="1" ht="25.5" customHeight="1">
      <c r="B931" s="45"/>
      <c r="C931" s="221" t="s">
        <v>2084</v>
      </c>
      <c r="D931" s="221" t="s">
        <v>179</v>
      </c>
      <c r="E931" s="222" t="s">
        <v>2085</v>
      </c>
      <c r="F931" s="223" t="s">
        <v>2086</v>
      </c>
      <c r="G931" s="224" t="s">
        <v>198</v>
      </c>
      <c r="H931" s="225">
        <v>62.840000000000003</v>
      </c>
      <c r="I931" s="226"/>
      <c r="J931" s="227">
        <f>ROUND(I931*H931,2)</f>
        <v>0</v>
      </c>
      <c r="K931" s="223" t="s">
        <v>182</v>
      </c>
      <c r="L931" s="71"/>
      <c r="M931" s="228" t="s">
        <v>24</v>
      </c>
      <c r="N931" s="229" t="s">
        <v>48</v>
      </c>
      <c r="O931" s="46"/>
      <c r="P931" s="230">
        <f>O931*H931</f>
        <v>0</v>
      </c>
      <c r="Q931" s="230">
        <v>4.0000000000000003E-05</v>
      </c>
      <c r="R931" s="230">
        <f>Q931*H931</f>
        <v>0.0025136000000000004</v>
      </c>
      <c r="S931" s="230">
        <v>0</v>
      </c>
      <c r="T931" s="231">
        <f>S931*H931</f>
        <v>0</v>
      </c>
      <c r="AR931" s="23" t="s">
        <v>254</v>
      </c>
      <c r="AT931" s="23" t="s">
        <v>179</v>
      </c>
      <c r="AU931" s="23" t="s">
        <v>86</v>
      </c>
      <c r="AY931" s="23" t="s">
        <v>177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23" t="s">
        <v>25</v>
      </c>
      <c r="BK931" s="232">
        <f>ROUND(I931*H931,2)</f>
        <v>0</v>
      </c>
      <c r="BL931" s="23" t="s">
        <v>254</v>
      </c>
      <c r="BM931" s="23" t="s">
        <v>2087</v>
      </c>
    </row>
    <row r="932" s="11" customFormat="1">
      <c r="B932" s="233"/>
      <c r="C932" s="234"/>
      <c r="D932" s="235" t="s">
        <v>185</v>
      </c>
      <c r="E932" s="236" t="s">
        <v>24</v>
      </c>
      <c r="F932" s="237" t="s">
        <v>2088</v>
      </c>
      <c r="G932" s="234"/>
      <c r="H932" s="238">
        <v>62.840000000000003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AT932" s="244" t="s">
        <v>185</v>
      </c>
      <c r="AU932" s="244" t="s">
        <v>86</v>
      </c>
      <c r="AV932" s="11" t="s">
        <v>86</v>
      </c>
      <c r="AW932" s="11" t="s">
        <v>40</v>
      </c>
      <c r="AX932" s="11" t="s">
        <v>25</v>
      </c>
      <c r="AY932" s="244" t="s">
        <v>177</v>
      </c>
    </row>
    <row r="933" s="1" customFormat="1" ht="16.5" customHeight="1">
      <c r="B933" s="45"/>
      <c r="C933" s="256" t="s">
        <v>2089</v>
      </c>
      <c r="D933" s="256" t="s">
        <v>266</v>
      </c>
      <c r="E933" s="257" t="s">
        <v>2090</v>
      </c>
      <c r="F933" s="258" t="s">
        <v>2091</v>
      </c>
      <c r="G933" s="259" t="s">
        <v>198</v>
      </c>
      <c r="H933" s="260">
        <v>65.981999999999999</v>
      </c>
      <c r="I933" s="261"/>
      <c r="J933" s="262">
        <f>ROUND(I933*H933,2)</f>
        <v>0</v>
      </c>
      <c r="K933" s="258" t="s">
        <v>24</v>
      </c>
      <c r="L933" s="263"/>
      <c r="M933" s="264" t="s">
        <v>24</v>
      </c>
      <c r="N933" s="265" t="s">
        <v>48</v>
      </c>
      <c r="O933" s="46"/>
      <c r="P933" s="230">
        <f>O933*H933</f>
        <v>0</v>
      </c>
      <c r="Q933" s="230">
        <v>3.0000000000000001E-05</v>
      </c>
      <c r="R933" s="230">
        <f>Q933*H933</f>
        <v>0.0019794600000000002</v>
      </c>
      <c r="S933" s="230">
        <v>0</v>
      </c>
      <c r="T933" s="231">
        <f>S933*H933</f>
        <v>0</v>
      </c>
      <c r="AR933" s="23" t="s">
        <v>330</v>
      </c>
      <c r="AT933" s="23" t="s">
        <v>266</v>
      </c>
      <c r="AU933" s="23" t="s">
        <v>86</v>
      </c>
      <c r="AY933" s="23" t="s">
        <v>177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23" t="s">
        <v>25</v>
      </c>
      <c r="BK933" s="232">
        <f>ROUND(I933*H933,2)</f>
        <v>0</v>
      </c>
      <c r="BL933" s="23" t="s">
        <v>254</v>
      </c>
      <c r="BM933" s="23" t="s">
        <v>2092</v>
      </c>
    </row>
    <row r="934" s="11" customFormat="1">
      <c r="B934" s="233"/>
      <c r="C934" s="234"/>
      <c r="D934" s="235" t="s">
        <v>185</v>
      </c>
      <c r="E934" s="234"/>
      <c r="F934" s="237" t="s">
        <v>2093</v>
      </c>
      <c r="G934" s="234"/>
      <c r="H934" s="238">
        <v>65.981999999999999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AT934" s="244" t="s">
        <v>185</v>
      </c>
      <c r="AU934" s="244" t="s">
        <v>86</v>
      </c>
      <c r="AV934" s="11" t="s">
        <v>86</v>
      </c>
      <c r="AW934" s="11" t="s">
        <v>6</v>
      </c>
      <c r="AX934" s="11" t="s">
        <v>25</v>
      </c>
      <c r="AY934" s="244" t="s">
        <v>177</v>
      </c>
    </row>
    <row r="935" s="1" customFormat="1" ht="25.5" customHeight="1">
      <c r="B935" s="45"/>
      <c r="C935" s="221" t="s">
        <v>2094</v>
      </c>
      <c r="D935" s="221" t="s">
        <v>179</v>
      </c>
      <c r="E935" s="222" t="s">
        <v>2095</v>
      </c>
      <c r="F935" s="223" t="s">
        <v>2096</v>
      </c>
      <c r="G935" s="224" t="s">
        <v>198</v>
      </c>
      <c r="H935" s="225">
        <v>346.12</v>
      </c>
      <c r="I935" s="226"/>
      <c r="J935" s="227">
        <f>ROUND(I935*H935,2)</f>
        <v>0</v>
      </c>
      <c r="K935" s="223" t="s">
        <v>182</v>
      </c>
      <c r="L935" s="71"/>
      <c r="M935" s="228" t="s">
        <v>24</v>
      </c>
      <c r="N935" s="229" t="s">
        <v>48</v>
      </c>
      <c r="O935" s="46"/>
      <c r="P935" s="230">
        <f>O935*H935</f>
        <v>0</v>
      </c>
      <c r="Q935" s="230">
        <v>0</v>
      </c>
      <c r="R935" s="230">
        <f>Q935*H935</f>
        <v>0</v>
      </c>
      <c r="S935" s="230">
        <v>0</v>
      </c>
      <c r="T935" s="231">
        <f>S935*H935</f>
        <v>0</v>
      </c>
      <c r="AR935" s="23" t="s">
        <v>254</v>
      </c>
      <c r="AT935" s="23" t="s">
        <v>179</v>
      </c>
      <c r="AU935" s="23" t="s">
        <v>86</v>
      </c>
      <c r="AY935" s="23" t="s">
        <v>177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23" t="s">
        <v>25</v>
      </c>
      <c r="BK935" s="232">
        <f>ROUND(I935*H935,2)</f>
        <v>0</v>
      </c>
      <c r="BL935" s="23" t="s">
        <v>254</v>
      </c>
      <c r="BM935" s="23" t="s">
        <v>2097</v>
      </c>
    </row>
    <row r="936" s="11" customFormat="1">
      <c r="B936" s="233"/>
      <c r="C936" s="234"/>
      <c r="D936" s="235" t="s">
        <v>185</v>
      </c>
      <c r="E936" s="236" t="s">
        <v>24</v>
      </c>
      <c r="F936" s="237" t="s">
        <v>2098</v>
      </c>
      <c r="G936" s="234"/>
      <c r="H936" s="238">
        <v>143.36000000000001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AT936" s="244" t="s">
        <v>185</v>
      </c>
      <c r="AU936" s="244" t="s">
        <v>86</v>
      </c>
      <c r="AV936" s="11" t="s">
        <v>86</v>
      </c>
      <c r="AW936" s="11" t="s">
        <v>40</v>
      </c>
      <c r="AX936" s="11" t="s">
        <v>77</v>
      </c>
      <c r="AY936" s="244" t="s">
        <v>177</v>
      </c>
    </row>
    <row r="937" s="11" customFormat="1">
      <c r="B937" s="233"/>
      <c r="C937" s="234"/>
      <c r="D937" s="235" t="s">
        <v>185</v>
      </c>
      <c r="E937" s="236" t="s">
        <v>24</v>
      </c>
      <c r="F937" s="237" t="s">
        <v>2099</v>
      </c>
      <c r="G937" s="234"/>
      <c r="H937" s="238">
        <v>202.75999999999999</v>
      </c>
      <c r="I937" s="239"/>
      <c r="J937" s="234"/>
      <c r="K937" s="234"/>
      <c r="L937" s="240"/>
      <c r="M937" s="241"/>
      <c r="N937" s="242"/>
      <c r="O937" s="242"/>
      <c r="P937" s="242"/>
      <c r="Q937" s="242"/>
      <c r="R937" s="242"/>
      <c r="S937" s="242"/>
      <c r="T937" s="243"/>
      <c r="AT937" s="244" t="s">
        <v>185</v>
      </c>
      <c r="AU937" s="244" t="s">
        <v>86</v>
      </c>
      <c r="AV937" s="11" t="s">
        <v>86</v>
      </c>
      <c r="AW937" s="11" t="s">
        <v>40</v>
      </c>
      <c r="AX937" s="11" t="s">
        <v>77</v>
      </c>
      <c r="AY937" s="244" t="s">
        <v>177</v>
      </c>
    </row>
    <row r="938" s="12" customFormat="1">
      <c r="B938" s="245"/>
      <c r="C938" s="246"/>
      <c r="D938" s="235" t="s">
        <v>185</v>
      </c>
      <c r="E938" s="247" t="s">
        <v>24</v>
      </c>
      <c r="F938" s="248" t="s">
        <v>241</v>
      </c>
      <c r="G938" s="246"/>
      <c r="H938" s="249">
        <v>346.12</v>
      </c>
      <c r="I938" s="250"/>
      <c r="J938" s="246"/>
      <c r="K938" s="246"/>
      <c r="L938" s="251"/>
      <c r="M938" s="252"/>
      <c r="N938" s="253"/>
      <c r="O938" s="253"/>
      <c r="P938" s="253"/>
      <c r="Q938" s="253"/>
      <c r="R938" s="253"/>
      <c r="S938" s="253"/>
      <c r="T938" s="254"/>
      <c r="AT938" s="255" t="s">
        <v>185</v>
      </c>
      <c r="AU938" s="255" t="s">
        <v>86</v>
      </c>
      <c r="AV938" s="12" t="s">
        <v>183</v>
      </c>
      <c r="AW938" s="12" t="s">
        <v>40</v>
      </c>
      <c r="AX938" s="12" t="s">
        <v>25</v>
      </c>
      <c r="AY938" s="255" t="s">
        <v>177</v>
      </c>
    </row>
    <row r="939" s="1" customFormat="1" ht="16.5" customHeight="1">
      <c r="B939" s="45"/>
      <c r="C939" s="256" t="s">
        <v>2100</v>
      </c>
      <c r="D939" s="256" t="s">
        <v>266</v>
      </c>
      <c r="E939" s="257" t="s">
        <v>2101</v>
      </c>
      <c r="F939" s="258" t="s">
        <v>2102</v>
      </c>
      <c r="G939" s="259" t="s">
        <v>198</v>
      </c>
      <c r="H939" s="260">
        <v>363.42599999999999</v>
      </c>
      <c r="I939" s="261"/>
      <c r="J939" s="262">
        <f>ROUND(I939*H939,2)</f>
        <v>0</v>
      </c>
      <c r="K939" s="258" t="s">
        <v>182</v>
      </c>
      <c r="L939" s="263"/>
      <c r="M939" s="264" t="s">
        <v>24</v>
      </c>
      <c r="N939" s="265" t="s">
        <v>48</v>
      </c>
      <c r="O939" s="46"/>
      <c r="P939" s="230">
        <f>O939*H939</f>
        <v>0</v>
      </c>
      <c r="Q939" s="230">
        <v>9.9999999999999995E-07</v>
      </c>
      <c r="R939" s="230">
        <f>Q939*H939</f>
        <v>0.00036342599999999997</v>
      </c>
      <c r="S939" s="230">
        <v>0</v>
      </c>
      <c r="T939" s="231">
        <f>S939*H939</f>
        <v>0</v>
      </c>
      <c r="AR939" s="23" t="s">
        <v>330</v>
      </c>
      <c r="AT939" s="23" t="s">
        <v>266</v>
      </c>
      <c r="AU939" s="23" t="s">
        <v>86</v>
      </c>
      <c r="AY939" s="23" t="s">
        <v>177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23" t="s">
        <v>25</v>
      </c>
      <c r="BK939" s="232">
        <f>ROUND(I939*H939,2)</f>
        <v>0</v>
      </c>
      <c r="BL939" s="23" t="s">
        <v>254</v>
      </c>
      <c r="BM939" s="23" t="s">
        <v>2103</v>
      </c>
    </row>
    <row r="940" s="11" customFormat="1">
      <c r="B940" s="233"/>
      <c r="C940" s="234"/>
      <c r="D940" s="235" t="s">
        <v>185</v>
      </c>
      <c r="E940" s="234"/>
      <c r="F940" s="237" t="s">
        <v>2104</v>
      </c>
      <c r="G940" s="234"/>
      <c r="H940" s="238">
        <v>363.42599999999999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AT940" s="244" t="s">
        <v>185</v>
      </c>
      <c r="AU940" s="244" t="s">
        <v>86</v>
      </c>
      <c r="AV940" s="11" t="s">
        <v>86</v>
      </c>
      <c r="AW940" s="11" t="s">
        <v>6</v>
      </c>
      <c r="AX940" s="11" t="s">
        <v>25</v>
      </c>
      <c r="AY940" s="244" t="s">
        <v>177</v>
      </c>
    </row>
    <row r="941" s="1" customFormat="1" ht="25.5" customHeight="1">
      <c r="B941" s="45"/>
      <c r="C941" s="221" t="s">
        <v>2105</v>
      </c>
      <c r="D941" s="221" t="s">
        <v>179</v>
      </c>
      <c r="E941" s="222" t="s">
        <v>2106</v>
      </c>
      <c r="F941" s="223" t="s">
        <v>2107</v>
      </c>
      <c r="G941" s="224" t="s">
        <v>112</v>
      </c>
      <c r="H941" s="225">
        <v>270.11000000000001</v>
      </c>
      <c r="I941" s="226"/>
      <c r="J941" s="227">
        <f>ROUND(I941*H941,2)</f>
        <v>0</v>
      </c>
      <c r="K941" s="223" t="s">
        <v>182</v>
      </c>
      <c r="L941" s="71"/>
      <c r="M941" s="228" t="s">
        <v>24</v>
      </c>
      <c r="N941" s="229" t="s">
        <v>48</v>
      </c>
      <c r="O941" s="46"/>
      <c r="P941" s="230">
        <f>O941*H941</f>
        <v>0</v>
      </c>
      <c r="Q941" s="230">
        <v>0</v>
      </c>
      <c r="R941" s="230">
        <f>Q941*H941</f>
        <v>0</v>
      </c>
      <c r="S941" s="230">
        <v>0</v>
      </c>
      <c r="T941" s="231">
        <f>S941*H941</f>
        <v>0</v>
      </c>
      <c r="AR941" s="23" t="s">
        <v>254</v>
      </c>
      <c r="AT941" s="23" t="s">
        <v>179</v>
      </c>
      <c r="AU941" s="23" t="s">
        <v>86</v>
      </c>
      <c r="AY941" s="23" t="s">
        <v>177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23" t="s">
        <v>25</v>
      </c>
      <c r="BK941" s="232">
        <f>ROUND(I941*H941,2)</f>
        <v>0</v>
      </c>
      <c r="BL941" s="23" t="s">
        <v>254</v>
      </c>
      <c r="BM941" s="23" t="s">
        <v>2108</v>
      </c>
    </row>
    <row r="942" s="11" customFormat="1">
      <c r="B942" s="233"/>
      <c r="C942" s="234"/>
      <c r="D942" s="235" t="s">
        <v>185</v>
      </c>
      <c r="E942" s="236" t="s">
        <v>24</v>
      </c>
      <c r="F942" s="237" t="s">
        <v>2109</v>
      </c>
      <c r="G942" s="234"/>
      <c r="H942" s="238">
        <v>38.759999999999998</v>
      </c>
      <c r="I942" s="239"/>
      <c r="J942" s="234"/>
      <c r="K942" s="234"/>
      <c r="L942" s="240"/>
      <c r="M942" s="241"/>
      <c r="N942" s="242"/>
      <c r="O942" s="242"/>
      <c r="P942" s="242"/>
      <c r="Q942" s="242"/>
      <c r="R942" s="242"/>
      <c r="S942" s="242"/>
      <c r="T942" s="243"/>
      <c r="AT942" s="244" t="s">
        <v>185</v>
      </c>
      <c r="AU942" s="244" t="s">
        <v>86</v>
      </c>
      <c r="AV942" s="11" t="s">
        <v>86</v>
      </c>
      <c r="AW942" s="11" t="s">
        <v>40</v>
      </c>
      <c r="AX942" s="11" t="s">
        <v>77</v>
      </c>
      <c r="AY942" s="244" t="s">
        <v>177</v>
      </c>
    </row>
    <row r="943" s="11" customFormat="1">
      <c r="B943" s="233"/>
      <c r="C943" s="234"/>
      <c r="D943" s="235" t="s">
        <v>185</v>
      </c>
      <c r="E943" s="236" t="s">
        <v>24</v>
      </c>
      <c r="F943" s="237" t="s">
        <v>916</v>
      </c>
      <c r="G943" s="234"/>
      <c r="H943" s="238">
        <v>89.310000000000002</v>
      </c>
      <c r="I943" s="239"/>
      <c r="J943" s="234"/>
      <c r="K943" s="234"/>
      <c r="L943" s="240"/>
      <c r="M943" s="241"/>
      <c r="N943" s="242"/>
      <c r="O943" s="242"/>
      <c r="P943" s="242"/>
      <c r="Q943" s="242"/>
      <c r="R943" s="242"/>
      <c r="S943" s="242"/>
      <c r="T943" s="243"/>
      <c r="AT943" s="244" t="s">
        <v>185</v>
      </c>
      <c r="AU943" s="244" t="s">
        <v>86</v>
      </c>
      <c r="AV943" s="11" t="s">
        <v>86</v>
      </c>
      <c r="AW943" s="11" t="s">
        <v>40</v>
      </c>
      <c r="AX943" s="11" t="s">
        <v>77</v>
      </c>
      <c r="AY943" s="244" t="s">
        <v>177</v>
      </c>
    </row>
    <row r="944" s="11" customFormat="1">
      <c r="B944" s="233"/>
      <c r="C944" s="234"/>
      <c r="D944" s="235" t="s">
        <v>185</v>
      </c>
      <c r="E944" s="236" t="s">
        <v>24</v>
      </c>
      <c r="F944" s="237" t="s">
        <v>2110</v>
      </c>
      <c r="G944" s="234"/>
      <c r="H944" s="238">
        <v>142.03999999999999</v>
      </c>
      <c r="I944" s="239"/>
      <c r="J944" s="234"/>
      <c r="K944" s="234"/>
      <c r="L944" s="240"/>
      <c r="M944" s="241"/>
      <c r="N944" s="242"/>
      <c r="O944" s="242"/>
      <c r="P944" s="242"/>
      <c r="Q944" s="242"/>
      <c r="R944" s="242"/>
      <c r="S944" s="242"/>
      <c r="T944" s="243"/>
      <c r="AT944" s="244" t="s">
        <v>185</v>
      </c>
      <c r="AU944" s="244" t="s">
        <v>86</v>
      </c>
      <c r="AV944" s="11" t="s">
        <v>86</v>
      </c>
      <c r="AW944" s="11" t="s">
        <v>40</v>
      </c>
      <c r="AX944" s="11" t="s">
        <v>77</v>
      </c>
      <c r="AY944" s="244" t="s">
        <v>177</v>
      </c>
    </row>
    <row r="945" s="12" customFormat="1">
      <c r="B945" s="245"/>
      <c r="C945" s="246"/>
      <c r="D945" s="235" t="s">
        <v>185</v>
      </c>
      <c r="E945" s="247" t="s">
        <v>24</v>
      </c>
      <c r="F945" s="248" t="s">
        <v>241</v>
      </c>
      <c r="G945" s="246"/>
      <c r="H945" s="249">
        <v>270.11000000000001</v>
      </c>
      <c r="I945" s="250"/>
      <c r="J945" s="246"/>
      <c r="K945" s="246"/>
      <c r="L945" s="251"/>
      <c r="M945" s="252"/>
      <c r="N945" s="253"/>
      <c r="O945" s="253"/>
      <c r="P945" s="253"/>
      <c r="Q945" s="253"/>
      <c r="R945" s="253"/>
      <c r="S945" s="253"/>
      <c r="T945" s="254"/>
      <c r="AT945" s="255" t="s">
        <v>185</v>
      </c>
      <c r="AU945" s="255" t="s">
        <v>86</v>
      </c>
      <c r="AV945" s="12" t="s">
        <v>183</v>
      </c>
      <c r="AW945" s="12" t="s">
        <v>40</v>
      </c>
      <c r="AX945" s="12" t="s">
        <v>25</v>
      </c>
      <c r="AY945" s="255" t="s">
        <v>177</v>
      </c>
    </row>
    <row r="946" s="1" customFormat="1" ht="25.5" customHeight="1">
      <c r="B946" s="45"/>
      <c r="C946" s="256" t="s">
        <v>2111</v>
      </c>
      <c r="D946" s="256" t="s">
        <v>266</v>
      </c>
      <c r="E946" s="257" t="s">
        <v>2112</v>
      </c>
      <c r="F946" s="258" t="s">
        <v>2113</v>
      </c>
      <c r="G946" s="259" t="s">
        <v>198</v>
      </c>
      <c r="H946" s="260">
        <v>283.61599999999999</v>
      </c>
      <c r="I946" s="261"/>
      <c r="J946" s="262">
        <f>ROUND(I946*H946,2)</f>
        <v>0</v>
      </c>
      <c r="K946" s="258" t="s">
        <v>182</v>
      </c>
      <c r="L946" s="263"/>
      <c r="M946" s="264" t="s">
        <v>24</v>
      </c>
      <c r="N946" s="265" t="s">
        <v>48</v>
      </c>
      <c r="O946" s="46"/>
      <c r="P946" s="230">
        <f>O946*H946</f>
        <v>0</v>
      </c>
      <c r="Q946" s="230">
        <v>1.9999999999999999E-06</v>
      </c>
      <c r="R946" s="230">
        <f>Q946*H946</f>
        <v>0.00056723199999999998</v>
      </c>
      <c r="S946" s="230">
        <v>0</v>
      </c>
      <c r="T946" s="231">
        <f>S946*H946</f>
        <v>0</v>
      </c>
      <c r="AR946" s="23" t="s">
        <v>330</v>
      </c>
      <c r="AT946" s="23" t="s">
        <v>266</v>
      </c>
      <c r="AU946" s="23" t="s">
        <v>86</v>
      </c>
      <c r="AY946" s="23" t="s">
        <v>177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23" t="s">
        <v>25</v>
      </c>
      <c r="BK946" s="232">
        <f>ROUND(I946*H946,2)</f>
        <v>0</v>
      </c>
      <c r="BL946" s="23" t="s">
        <v>254</v>
      </c>
      <c r="BM946" s="23" t="s">
        <v>2114</v>
      </c>
    </row>
    <row r="947" s="11" customFormat="1">
      <c r="B947" s="233"/>
      <c r="C947" s="234"/>
      <c r="D947" s="235" t="s">
        <v>185</v>
      </c>
      <c r="E947" s="234"/>
      <c r="F947" s="237" t="s">
        <v>2115</v>
      </c>
      <c r="G947" s="234"/>
      <c r="H947" s="238">
        <v>283.61599999999999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AT947" s="244" t="s">
        <v>185</v>
      </c>
      <c r="AU947" s="244" t="s">
        <v>86</v>
      </c>
      <c r="AV947" s="11" t="s">
        <v>86</v>
      </c>
      <c r="AW947" s="11" t="s">
        <v>6</v>
      </c>
      <c r="AX947" s="11" t="s">
        <v>25</v>
      </c>
      <c r="AY947" s="244" t="s">
        <v>177</v>
      </c>
    </row>
    <row r="948" s="1" customFormat="1" ht="25.5" customHeight="1">
      <c r="B948" s="45"/>
      <c r="C948" s="221" t="s">
        <v>2116</v>
      </c>
      <c r="D948" s="221" t="s">
        <v>179</v>
      </c>
      <c r="E948" s="222" t="s">
        <v>2117</v>
      </c>
      <c r="F948" s="223" t="s">
        <v>2118</v>
      </c>
      <c r="G948" s="224" t="s">
        <v>112</v>
      </c>
      <c r="H948" s="225">
        <v>199.577</v>
      </c>
      <c r="I948" s="226"/>
      <c r="J948" s="227">
        <f>ROUND(I948*H948,2)</f>
        <v>0</v>
      </c>
      <c r="K948" s="223" t="s">
        <v>182</v>
      </c>
      <c r="L948" s="71"/>
      <c r="M948" s="228" t="s">
        <v>24</v>
      </c>
      <c r="N948" s="229" t="s">
        <v>48</v>
      </c>
      <c r="O948" s="46"/>
      <c r="P948" s="230">
        <f>O948*H948</f>
        <v>0</v>
      </c>
      <c r="Q948" s="230">
        <v>0</v>
      </c>
      <c r="R948" s="230">
        <f>Q948*H948</f>
        <v>0</v>
      </c>
      <c r="S948" s="230">
        <v>0</v>
      </c>
      <c r="T948" s="231">
        <f>S948*H948</f>
        <v>0</v>
      </c>
      <c r="AR948" s="23" t="s">
        <v>254</v>
      </c>
      <c r="AT948" s="23" t="s">
        <v>179</v>
      </c>
      <c r="AU948" s="23" t="s">
        <v>86</v>
      </c>
      <c r="AY948" s="23" t="s">
        <v>177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23" t="s">
        <v>25</v>
      </c>
      <c r="BK948" s="232">
        <f>ROUND(I948*H948,2)</f>
        <v>0</v>
      </c>
      <c r="BL948" s="23" t="s">
        <v>254</v>
      </c>
      <c r="BM948" s="23" t="s">
        <v>2119</v>
      </c>
    </row>
    <row r="949" s="11" customFormat="1">
      <c r="B949" s="233"/>
      <c r="C949" s="234"/>
      <c r="D949" s="235" t="s">
        <v>185</v>
      </c>
      <c r="E949" s="236" t="s">
        <v>24</v>
      </c>
      <c r="F949" s="237" t="s">
        <v>2120</v>
      </c>
      <c r="G949" s="234"/>
      <c r="H949" s="238">
        <v>69.403000000000006</v>
      </c>
      <c r="I949" s="239"/>
      <c r="J949" s="234"/>
      <c r="K949" s="234"/>
      <c r="L949" s="240"/>
      <c r="M949" s="241"/>
      <c r="N949" s="242"/>
      <c r="O949" s="242"/>
      <c r="P949" s="242"/>
      <c r="Q949" s="242"/>
      <c r="R949" s="242"/>
      <c r="S949" s="242"/>
      <c r="T949" s="243"/>
      <c r="AT949" s="244" t="s">
        <v>185</v>
      </c>
      <c r="AU949" s="244" t="s">
        <v>86</v>
      </c>
      <c r="AV949" s="11" t="s">
        <v>86</v>
      </c>
      <c r="AW949" s="11" t="s">
        <v>40</v>
      </c>
      <c r="AX949" s="11" t="s">
        <v>77</v>
      </c>
      <c r="AY949" s="244" t="s">
        <v>177</v>
      </c>
    </row>
    <row r="950" s="11" customFormat="1">
      <c r="B950" s="233"/>
      <c r="C950" s="234"/>
      <c r="D950" s="235" t="s">
        <v>185</v>
      </c>
      <c r="E950" s="236" t="s">
        <v>24</v>
      </c>
      <c r="F950" s="237" t="s">
        <v>2121</v>
      </c>
      <c r="G950" s="234"/>
      <c r="H950" s="238">
        <v>130.17400000000001</v>
      </c>
      <c r="I950" s="239"/>
      <c r="J950" s="234"/>
      <c r="K950" s="234"/>
      <c r="L950" s="240"/>
      <c r="M950" s="241"/>
      <c r="N950" s="242"/>
      <c r="O950" s="242"/>
      <c r="P950" s="242"/>
      <c r="Q950" s="242"/>
      <c r="R950" s="242"/>
      <c r="S950" s="242"/>
      <c r="T950" s="243"/>
      <c r="AT950" s="244" t="s">
        <v>185</v>
      </c>
      <c r="AU950" s="244" t="s">
        <v>86</v>
      </c>
      <c r="AV950" s="11" t="s">
        <v>86</v>
      </c>
      <c r="AW950" s="11" t="s">
        <v>40</v>
      </c>
      <c r="AX950" s="11" t="s">
        <v>77</v>
      </c>
      <c r="AY950" s="244" t="s">
        <v>177</v>
      </c>
    </row>
    <row r="951" s="12" customFormat="1">
      <c r="B951" s="245"/>
      <c r="C951" s="246"/>
      <c r="D951" s="235" t="s">
        <v>185</v>
      </c>
      <c r="E951" s="247" t="s">
        <v>24</v>
      </c>
      <c r="F951" s="248" t="s">
        <v>241</v>
      </c>
      <c r="G951" s="246"/>
      <c r="H951" s="249">
        <v>199.577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AT951" s="255" t="s">
        <v>185</v>
      </c>
      <c r="AU951" s="255" t="s">
        <v>86</v>
      </c>
      <c r="AV951" s="12" t="s">
        <v>183</v>
      </c>
      <c r="AW951" s="12" t="s">
        <v>40</v>
      </c>
      <c r="AX951" s="12" t="s">
        <v>25</v>
      </c>
      <c r="AY951" s="255" t="s">
        <v>177</v>
      </c>
    </row>
    <row r="952" s="1" customFormat="1" ht="16.5" customHeight="1">
      <c r="B952" s="45"/>
      <c r="C952" s="256" t="s">
        <v>2122</v>
      </c>
      <c r="D952" s="256" t="s">
        <v>266</v>
      </c>
      <c r="E952" s="257" t="s">
        <v>2123</v>
      </c>
      <c r="F952" s="258" t="s">
        <v>2124</v>
      </c>
      <c r="G952" s="259" t="s">
        <v>112</v>
      </c>
      <c r="H952" s="260">
        <v>209.55600000000001</v>
      </c>
      <c r="I952" s="261"/>
      <c r="J952" s="262">
        <f>ROUND(I952*H952,2)</f>
        <v>0</v>
      </c>
      <c r="K952" s="258" t="s">
        <v>182</v>
      </c>
      <c r="L952" s="263"/>
      <c r="M952" s="264" t="s">
        <v>24</v>
      </c>
      <c r="N952" s="265" t="s">
        <v>48</v>
      </c>
      <c r="O952" s="46"/>
      <c r="P952" s="230">
        <f>O952*H952</f>
        <v>0</v>
      </c>
      <c r="Q952" s="230">
        <v>9.9999999999999995E-07</v>
      </c>
      <c r="R952" s="230">
        <f>Q952*H952</f>
        <v>0.00020955600000000001</v>
      </c>
      <c r="S952" s="230">
        <v>0</v>
      </c>
      <c r="T952" s="231">
        <f>S952*H952</f>
        <v>0</v>
      </c>
      <c r="AR952" s="23" t="s">
        <v>330</v>
      </c>
      <c r="AT952" s="23" t="s">
        <v>266</v>
      </c>
      <c r="AU952" s="23" t="s">
        <v>86</v>
      </c>
      <c r="AY952" s="23" t="s">
        <v>177</v>
      </c>
      <c r="BE952" s="232">
        <f>IF(N952="základní",J952,0)</f>
        <v>0</v>
      </c>
      <c r="BF952" s="232">
        <f>IF(N952="snížená",J952,0)</f>
        <v>0</v>
      </c>
      <c r="BG952" s="232">
        <f>IF(N952="zákl. přenesená",J952,0)</f>
        <v>0</v>
      </c>
      <c r="BH952" s="232">
        <f>IF(N952="sníž. přenesená",J952,0)</f>
        <v>0</v>
      </c>
      <c r="BI952" s="232">
        <f>IF(N952="nulová",J952,0)</f>
        <v>0</v>
      </c>
      <c r="BJ952" s="23" t="s">
        <v>25</v>
      </c>
      <c r="BK952" s="232">
        <f>ROUND(I952*H952,2)</f>
        <v>0</v>
      </c>
      <c r="BL952" s="23" t="s">
        <v>254</v>
      </c>
      <c r="BM952" s="23" t="s">
        <v>2125</v>
      </c>
    </row>
    <row r="953" s="11" customFormat="1">
      <c r="B953" s="233"/>
      <c r="C953" s="234"/>
      <c r="D953" s="235" t="s">
        <v>185</v>
      </c>
      <c r="E953" s="234"/>
      <c r="F953" s="237" t="s">
        <v>2126</v>
      </c>
      <c r="G953" s="234"/>
      <c r="H953" s="238">
        <v>209.55600000000001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AT953" s="244" t="s">
        <v>185</v>
      </c>
      <c r="AU953" s="244" t="s">
        <v>86</v>
      </c>
      <c r="AV953" s="11" t="s">
        <v>86</v>
      </c>
      <c r="AW953" s="11" t="s">
        <v>6</v>
      </c>
      <c r="AX953" s="11" t="s">
        <v>25</v>
      </c>
      <c r="AY953" s="244" t="s">
        <v>177</v>
      </c>
    </row>
    <row r="954" s="1" customFormat="1" ht="16.5" customHeight="1">
      <c r="B954" s="45"/>
      <c r="C954" s="221" t="s">
        <v>2127</v>
      </c>
      <c r="D954" s="221" t="s">
        <v>179</v>
      </c>
      <c r="E954" s="222" t="s">
        <v>2128</v>
      </c>
      <c r="F954" s="223" t="s">
        <v>2129</v>
      </c>
      <c r="G954" s="224" t="s">
        <v>112</v>
      </c>
      <c r="H954" s="225">
        <v>976.41700000000003</v>
      </c>
      <c r="I954" s="226"/>
      <c r="J954" s="227">
        <f>ROUND(I954*H954,2)</f>
        <v>0</v>
      </c>
      <c r="K954" s="223" t="s">
        <v>182</v>
      </c>
      <c r="L954" s="71"/>
      <c r="M954" s="228" t="s">
        <v>24</v>
      </c>
      <c r="N954" s="229" t="s">
        <v>48</v>
      </c>
      <c r="O954" s="46"/>
      <c r="P954" s="230">
        <f>O954*H954</f>
        <v>0</v>
      </c>
      <c r="Q954" s="230">
        <v>0.00020000000000000001</v>
      </c>
      <c r="R954" s="230">
        <f>Q954*H954</f>
        <v>0.19528340000000002</v>
      </c>
      <c r="S954" s="230">
        <v>0</v>
      </c>
      <c r="T954" s="231">
        <f>S954*H954</f>
        <v>0</v>
      </c>
      <c r="AR954" s="23" t="s">
        <v>254</v>
      </c>
      <c r="AT954" s="23" t="s">
        <v>179</v>
      </c>
      <c r="AU954" s="23" t="s">
        <v>86</v>
      </c>
      <c r="AY954" s="23" t="s">
        <v>177</v>
      </c>
      <c r="BE954" s="232">
        <f>IF(N954="základní",J954,0)</f>
        <v>0</v>
      </c>
      <c r="BF954" s="232">
        <f>IF(N954="snížená",J954,0)</f>
        <v>0</v>
      </c>
      <c r="BG954" s="232">
        <f>IF(N954="zákl. přenesená",J954,0)</f>
        <v>0</v>
      </c>
      <c r="BH954" s="232">
        <f>IF(N954="sníž. přenesená",J954,0)</f>
        <v>0</v>
      </c>
      <c r="BI954" s="232">
        <f>IF(N954="nulová",J954,0)</f>
        <v>0</v>
      </c>
      <c r="BJ954" s="23" t="s">
        <v>25</v>
      </c>
      <c r="BK954" s="232">
        <f>ROUND(I954*H954,2)</f>
        <v>0</v>
      </c>
      <c r="BL954" s="23" t="s">
        <v>254</v>
      </c>
      <c r="BM954" s="23" t="s">
        <v>2130</v>
      </c>
    </row>
    <row r="955" s="11" customFormat="1">
      <c r="B955" s="233"/>
      <c r="C955" s="234"/>
      <c r="D955" s="235" t="s">
        <v>185</v>
      </c>
      <c r="E955" s="236" t="s">
        <v>24</v>
      </c>
      <c r="F955" s="237" t="s">
        <v>2131</v>
      </c>
      <c r="G955" s="234"/>
      <c r="H955" s="238">
        <v>51.966000000000001</v>
      </c>
      <c r="I955" s="239"/>
      <c r="J955" s="234"/>
      <c r="K955" s="234"/>
      <c r="L955" s="240"/>
      <c r="M955" s="241"/>
      <c r="N955" s="242"/>
      <c r="O955" s="242"/>
      <c r="P955" s="242"/>
      <c r="Q955" s="242"/>
      <c r="R955" s="242"/>
      <c r="S955" s="242"/>
      <c r="T955" s="243"/>
      <c r="AT955" s="244" t="s">
        <v>185</v>
      </c>
      <c r="AU955" s="244" t="s">
        <v>86</v>
      </c>
      <c r="AV955" s="11" t="s">
        <v>86</v>
      </c>
      <c r="AW955" s="11" t="s">
        <v>40</v>
      </c>
      <c r="AX955" s="11" t="s">
        <v>77</v>
      </c>
      <c r="AY955" s="244" t="s">
        <v>177</v>
      </c>
    </row>
    <row r="956" s="11" customFormat="1">
      <c r="B956" s="233"/>
      <c r="C956" s="234"/>
      <c r="D956" s="235" t="s">
        <v>185</v>
      </c>
      <c r="E956" s="236" t="s">
        <v>24</v>
      </c>
      <c r="F956" s="237" t="s">
        <v>2132</v>
      </c>
      <c r="G956" s="234"/>
      <c r="H956" s="238">
        <v>374.73000000000002</v>
      </c>
      <c r="I956" s="239"/>
      <c r="J956" s="234"/>
      <c r="K956" s="234"/>
      <c r="L956" s="240"/>
      <c r="M956" s="241"/>
      <c r="N956" s="242"/>
      <c r="O956" s="242"/>
      <c r="P956" s="242"/>
      <c r="Q956" s="242"/>
      <c r="R956" s="242"/>
      <c r="S956" s="242"/>
      <c r="T956" s="243"/>
      <c r="AT956" s="244" t="s">
        <v>185</v>
      </c>
      <c r="AU956" s="244" t="s">
        <v>86</v>
      </c>
      <c r="AV956" s="11" t="s">
        <v>86</v>
      </c>
      <c r="AW956" s="11" t="s">
        <v>40</v>
      </c>
      <c r="AX956" s="11" t="s">
        <v>77</v>
      </c>
      <c r="AY956" s="244" t="s">
        <v>177</v>
      </c>
    </row>
    <row r="957" s="11" customFormat="1">
      <c r="B957" s="233"/>
      <c r="C957" s="234"/>
      <c r="D957" s="235" t="s">
        <v>185</v>
      </c>
      <c r="E957" s="236" t="s">
        <v>24</v>
      </c>
      <c r="F957" s="237" t="s">
        <v>2133</v>
      </c>
      <c r="G957" s="234"/>
      <c r="H957" s="238">
        <v>549.721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AT957" s="244" t="s">
        <v>185</v>
      </c>
      <c r="AU957" s="244" t="s">
        <v>86</v>
      </c>
      <c r="AV957" s="11" t="s">
        <v>86</v>
      </c>
      <c r="AW957" s="11" t="s">
        <v>40</v>
      </c>
      <c r="AX957" s="11" t="s">
        <v>77</v>
      </c>
      <c r="AY957" s="244" t="s">
        <v>177</v>
      </c>
    </row>
    <row r="958" s="12" customFormat="1">
      <c r="B958" s="245"/>
      <c r="C958" s="246"/>
      <c r="D958" s="235" t="s">
        <v>185</v>
      </c>
      <c r="E958" s="247" t="s">
        <v>110</v>
      </c>
      <c r="F958" s="248" t="s">
        <v>241</v>
      </c>
      <c r="G958" s="246"/>
      <c r="H958" s="249">
        <v>976.41700000000003</v>
      </c>
      <c r="I958" s="250"/>
      <c r="J958" s="246"/>
      <c r="K958" s="246"/>
      <c r="L958" s="251"/>
      <c r="M958" s="252"/>
      <c r="N958" s="253"/>
      <c r="O958" s="253"/>
      <c r="P958" s="253"/>
      <c r="Q958" s="253"/>
      <c r="R958" s="253"/>
      <c r="S958" s="253"/>
      <c r="T958" s="254"/>
      <c r="AT958" s="255" t="s">
        <v>185</v>
      </c>
      <c r="AU958" s="255" t="s">
        <v>86</v>
      </c>
      <c r="AV958" s="12" t="s">
        <v>183</v>
      </c>
      <c r="AW958" s="12" t="s">
        <v>40</v>
      </c>
      <c r="AX958" s="12" t="s">
        <v>25</v>
      </c>
      <c r="AY958" s="255" t="s">
        <v>177</v>
      </c>
    </row>
    <row r="959" s="1" customFormat="1" ht="25.5" customHeight="1">
      <c r="B959" s="45"/>
      <c r="C959" s="221" t="s">
        <v>2134</v>
      </c>
      <c r="D959" s="221" t="s">
        <v>179</v>
      </c>
      <c r="E959" s="222" t="s">
        <v>2135</v>
      </c>
      <c r="F959" s="223" t="s">
        <v>2136</v>
      </c>
      <c r="G959" s="224" t="s">
        <v>112</v>
      </c>
      <c r="H959" s="225">
        <v>199.577</v>
      </c>
      <c r="I959" s="226"/>
      <c r="J959" s="227">
        <f>ROUND(I959*H959,2)</f>
        <v>0</v>
      </c>
      <c r="K959" s="223" t="s">
        <v>182</v>
      </c>
      <c r="L959" s="71"/>
      <c r="M959" s="228" t="s">
        <v>24</v>
      </c>
      <c r="N959" s="229" t="s">
        <v>48</v>
      </c>
      <c r="O959" s="46"/>
      <c r="P959" s="230">
        <f>O959*H959</f>
        <v>0</v>
      </c>
      <c r="Q959" s="230">
        <v>1.0000000000000001E-05</v>
      </c>
      <c r="R959" s="230">
        <f>Q959*H959</f>
        <v>0.00199577</v>
      </c>
      <c r="S959" s="230">
        <v>0</v>
      </c>
      <c r="T959" s="231">
        <f>S959*H959</f>
        <v>0</v>
      </c>
      <c r="AR959" s="23" t="s">
        <v>254</v>
      </c>
      <c r="AT959" s="23" t="s">
        <v>179</v>
      </c>
      <c r="AU959" s="23" t="s">
        <v>86</v>
      </c>
      <c r="AY959" s="23" t="s">
        <v>177</v>
      </c>
      <c r="BE959" s="232">
        <f>IF(N959="základní",J959,0)</f>
        <v>0</v>
      </c>
      <c r="BF959" s="232">
        <f>IF(N959="snížená",J959,0)</f>
        <v>0</v>
      </c>
      <c r="BG959" s="232">
        <f>IF(N959="zákl. přenesená",J959,0)</f>
        <v>0</v>
      </c>
      <c r="BH959" s="232">
        <f>IF(N959="sníž. přenesená",J959,0)</f>
        <v>0</v>
      </c>
      <c r="BI959" s="232">
        <f>IF(N959="nulová",J959,0)</f>
        <v>0</v>
      </c>
      <c r="BJ959" s="23" t="s">
        <v>25</v>
      </c>
      <c r="BK959" s="232">
        <f>ROUND(I959*H959,2)</f>
        <v>0</v>
      </c>
      <c r="BL959" s="23" t="s">
        <v>254</v>
      </c>
      <c r="BM959" s="23" t="s">
        <v>2137</v>
      </c>
    </row>
    <row r="960" s="1" customFormat="1" ht="25.5" customHeight="1">
      <c r="B960" s="45"/>
      <c r="C960" s="221" t="s">
        <v>2138</v>
      </c>
      <c r="D960" s="221" t="s">
        <v>179</v>
      </c>
      <c r="E960" s="222" t="s">
        <v>2139</v>
      </c>
      <c r="F960" s="223" t="s">
        <v>2140</v>
      </c>
      <c r="G960" s="224" t="s">
        <v>112</v>
      </c>
      <c r="H960" s="225">
        <v>270.11000000000001</v>
      </c>
      <c r="I960" s="226"/>
      <c r="J960" s="227">
        <f>ROUND(I960*H960,2)</f>
        <v>0</v>
      </c>
      <c r="K960" s="223" t="s">
        <v>182</v>
      </c>
      <c r="L960" s="71"/>
      <c r="M960" s="228" t="s">
        <v>24</v>
      </c>
      <c r="N960" s="229" t="s">
        <v>48</v>
      </c>
      <c r="O960" s="46"/>
      <c r="P960" s="230">
        <f>O960*H960</f>
        <v>0</v>
      </c>
      <c r="Q960" s="230">
        <v>1.0000000000000001E-05</v>
      </c>
      <c r="R960" s="230">
        <f>Q960*H960</f>
        <v>0.0027011000000000005</v>
      </c>
      <c r="S960" s="230">
        <v>0</v>
      </c>
      <c r="T960" s="231">
        <f>S960*H960</f>
        <v>0</v>
      </c>
      <c r="AR960" s="23" t="s">
        <v>254</v>
      </c>
      <c r="AT960" s="23" t="s">
        <v>179</v>
      </c>
      <c r="AU960" s="23" t="s">
        <v>86</v>
      </c>
      <c r="AY960" s="23" t="s">
        <v>177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23" t="s">
        <v>25</v>
      </c>
      <c r="BK960" s="232">
        <f>ROUND(I960*H960,2)</f>
        <v>0</v>
      </c>
      <c r="BL960" s="23" t="s">
        <v>254</v>
      </c>
      <c r="BM960" s="23" t="s">
        <v>2141</v>
      </c>
    </row>
    <row r="961" s="1" customFormat="1" ht="25.5" customHeight="1">
      <c r="B961" s="45"/>
      <c r="C961" s="221" t="s">
        <v>2142</v>
      </c>
      <c r="D961" s="221" t="s">
        <v>179</v>
      </c>
      <c r="E961" s="222" t="s">
        <v>2143</v>
      </c>
      <c r="F961" s="223" t="s">
        <v>2144</v>
      </c>
      <c r="G961" s="224" t="s">
        <v>112</v>
      </c>
      <c r="H961" s="225">
        <v>976.41700000000003</v>
      </c>
      <c r="I961" s="226"/>
      <c r="J961" s="227">
        <f>ROUND(I961*H961,2)</f>
        <v>0</v>
      </c>
      <c r="K961" s="223" t="s">
        <v>182</v>
      </c>
      <c r="L961" s="71"/>
      <c r="M961" s="228" t="s">
        <v>24</v>
      </c>
      <c r="N961" s="229" t="s">
        <v>48</v>
      </c>
      <c r="O961" s="46"/>
      <c r="P961" s="230">
        <f>O961*H961</f>
        <v>0</v>
      </c>
      <c r="Q961" s="230">
        <v>0.00012999999999999999</v>
      </c>
      <c r="R961" s="230">
        <f>Q961*H961</f>
        <v>0.12693420999999999</v>
      </c>
      <c r="S961" s="230">
        <v>0</v>
      </c>
      <c r="T961" s="231">
        <f>S961*H961</f>
        <v>0</v>
      </c>
      <c r="AR961" s="23" t="s">
        <v>254</v>
      </c>
      <c r="AT961" s="23" t="s">
        <v>179</v>
      </c>
      <c r="AU961" s="23" t="s">
        <v>86</v>
      </c>
      <c r="AY961" s="23" t="s">
        <v>177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23" t="s">
        <v>25</v>
      </c>
      <c r="BK961" s="232">
        <f>ROUND(I961*H961,2)</f>
        <v>0</v>
      </c>
      <c r="BL961" s="23" t="s">
        <v>254</v>
      </c>
      <c r="BM961" s="23" t="s">
        <v>2145</v>
      </c>
    </row>
    <row r="962" s="11" customFormat="1">
      <c r="B962" s="233"/>
      <c r="C962" s="234"/>
      <c r="D962" s="235" t="s">
        <v>185</v>
      </c>
      <c r="E962" s="236" t="s">
        <v>24</v>
      </c>
      <c r="F962" s="237" t="s">
        <v>110</v>
      </c>
      <c r="G962" s="234"/>
      <c r="H962" s="238">
        <v>976.41700000000003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AT962" s="244" t="s">
        <v>185</v>
      </c>
      <c r="AU962" s="244" t="s">
        <v>86</v>
      </c>
      <c r="AV962" s="11" t="s">
        <v>86</v>
      </c>
      <c r="AW962" s="11" t="s">
        <v>40</v>
      </c>
      <c r="AX962" s="11" t="s">
        <v>25</v>
      </c>
      <c r="AY962" s="244" t="s">
        <v>177</v>
      </c>
    </row>
    <row r="963" s="1" customFormat="1" ht="38.25" customHeight="1">
      <c r="B963" s="45"/>
      <c r="C963" s="221" t="s">
        <v>2146</v>
      </c>
      <c r="D963" s="221" t="s">
        <v>179</v>
      </c>
      <c r="E963" s="222" t="s">
        <v>2147</v>
      </c>
      <c r="F963" s="223" t="s">
        <v>2148</v>
      </c>
      <c r="G963" s="224" t="s">
        <v>112</v>
      </c>
      <c r="H963" s="225">
        <v>976.41700000000003</v>
      </c>
      <c r="I963" s="226"/>
      <c r="J963" s="227">
        <f>ROUND(I963*H963,2)</f>
        <v>0</v>
      </c>
      <c r="K963" s="223" t="s">
        <v>182</v>
      </c>
      <c r="L963" s="71"/>
      <c r="M963" s="228" t="s">
        <v>24</v>
      </c>
      <c r="N963" s="229" t="s">
        <v>48</v>
      </c>
      <c r="O963" s="46"/>
      <c r="P963" s="230">
        <f>O963*H963</f>
        <v>0</v>
      </c>
      <c r="Q963" s="230">
        <v>1.0000000000000001E-05</v>
      </c>
      <c r="R963" s="230">
        <f>Q963*H963</f>
        <v>0.0097641700000000008</v>
      </c>
      <c r="S963" s="230">
        <v>0</v>
      </c>
      <c r="T963" s="231">
        <f>S963*H963</f>
        <v>0</v>
      </c>
      <c r="AR963" s="23" t="s">
        <v>254</v>
      </c>
      <c r="AT963" s="23" t="s">
        <v>179</v>
      </c>
      <c r="AU963" s="23" t="s">
        <v>86</v>
      </c>
      <c r="AY963" s="23" t="s">
        <v>177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23" t="s">
        <v>25</v>
      </c>
      <c r="BK963" s="232">
        <f>ROUND(I963*H963,2)</f>
        <v>0</v>
      </c>
      <c r="BL963" s="23" t="s">
        <v>254</v>
      </c>
      <c r="BM963" s="23" t="s">
        <v>2149</v>
      </c>
    </row>
    <row r="964" s="1" customFormat="1" ht="25.5" customHeight="1">
      <c r="B964" s="45"/>
      <c r="C964" s="221" t="s">
        <v>2150</v>
      </c>
      <c r="D964" s="221" t="s">
        <v>179</v>
      </c>
      <c r="E964" s="222" t="s">
        <v>2151</v>
      </c>
      <c r="F964" s="223" t="s">
        <v>2152</v>
      </c>
      <c r="G964" s="224" t="s">
        <v>112</v>
      </c>
      <c r="H964" s="225">
        <v>976.41700000000003</v>
      </c>
      <c r="I964" s="226"/>
      <c r="J964" s="227">
        <f>ROUND(I964*H964,2)</f>
        <v>0</v>
      </c>
      <c r="K964" s="223" t="s">
        <v>182</v>
      </c>
      <c r="L964" s="71"/>
      <c r="M964" s="228" t="s">
        <v>24</v>
      </c>
      <c r="N964" s="229" t="s">
        <v>48</v>
      </c>
      <c r="O964" s="46"/>
      <c r="P964" s="230">
        <f>O964*H964</f>
        <v>0</v>
      </c>
      <c r="Q964" s="230">
        <v>0.00027</v>
      </c>
      <c r="R964" s="230">
        <f>Q964*H964</f>
        <v>0.26363259</v>
      </c>
      <c r="S964" s="230">
        <v>0</v>
      </c>
      <c r="T964" s="231">
        <f>S964*H964</f>
        <v>0</v>
      </c>
      <c r="AR964" s="23" t="s">
        <v>254</v>
      </c>
      <c r="AT964" s="23" t="s">
        <v>179</v>
      </c>
      <c r="AU964" s="23" t="s">
        <v>86</v>
      </c>
      <c r="AY964" s="23" t="s">
        <v>177</v>
      </c>
      <c r="BE964" s="232">
        <f>IF(N964="základní",J964,0)</f>
        <v>0</v>
      </c>
      <c r="BF964" s="232">
        <f>IF(N964="snížená",J964,0)</f>
        <v>0</v>
      </c>
      <c r="BG964" s="232">
        <f>IF(N964="zákl. přenesená",J964,0)</f>
        <v>0</v>
      </c>
      <c r="BH964" s="232">
        <f>IF(N964="sníž. přenesená",J964,0)</f>
        <v>0</v>
      </c>
      <c r="BI964" s="232">
        <f>IF(N964="nulová",J964,0)</f>
        <v>0</v>
      </c>
      <c r="BJ964" s="23" t="s">
        <v>25</v>
      </c>
      <c r="BK964" s="232">
        <f>ROUND(I964*H964,2)</f>
        <v>0</v>
      </c>
      <c r="BL964" s="23" t="s">
        <v>254</v>
      </c>
      <c r="BM964" s="23" t="s">
        <v>2153</v>
      </c>
    </row>
    <row r="965" s="1" customFormat="1" ht="38.25" customHeight="1">
      <c r="B965" s="45"/>
      <c r="C965" s="221" t="s">
        <v>2154</v>
      </c>
      <c r="D965" s="221" t="s">
        <v>179</v>
      </c>
      <c r="E965" s="222" t="s">
        <v>2155</v>
      </c>
      <c r="F965" s="223" t="s">
        <v>2156</v>
      </c>
      <c r="G965" s="224" t="s">
        <v>112</v>
      </c>
      <c r="H965" s="225">
        <v>976.41700000000003</v>
      </c>
      <c r="I965" s="226"/>
      <c r="J965" s="227">
        <f>ROUND(I965*H965,2)</f>
        <v>0</v>
      </c>
      <c r="K965" s="223" t="s">
        <v>182</v>
      </c>
      <c r="L965" s="71"/>
      <c r="M965" s="228" t="s">
        <v>24</v>
      </c>
      <c r="N965" s="229" t="s">
        <v>48</v>
      </c>
      <c r="O965" s="46"/>
      <c r="P965" s="230">
        <f>O965*H965</f>
        <v>0</v>
      </c>
      <c r="Q965" s="230">
        <v>2.0000000000000002E-05</v>
      </c>
      <c r="R965" s="230">
        <f>Q965*H965</f>
        <v>0.019528340000000002</v>
      </c>
      <c r="S965" s="230">
        <v>0</v>
      </c>
      <c r="T965" s="231">
        <f>S965*H965</f>
        <v>0</v>
      </c>
      <c r="AR965" s="23" t="s">
        <v>254</v>
      </c>
      <c r="AT965" s="23" t="s">
        <v>179</v>
      </c>
      <c r="AU965" s="23" t="s">
        <v>86</v>
      </c>
      <c r="AY965" s="23" t="s">
        <v>177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23" t="s">
        <v>25</v>
      </c>
      <c r="BK965" s="232">
        <f>ROUND(I965*H965,2)</f>
        <v>0</v>
      </c>
      <c r="BL965" s="23" t="s">
        <v>254</v>
      </c>
      <c r="BM965" s="23" t="s">
        <v>2157</v>
      </c>
    </row>
    <row r="966" s="10" customFormat="1" ht="29.88" customHeight="1">
      <c r="B966" s="205"/>
      <c r="C966" s="206"/>
      <c r="D966" s="207" t="s">
        <v>76</v>
      </c>
      <c r="E966" s="219" t="s">
        <v>2158</v>
      </c>
      <c r="F966" s="219" t="s">
        <v>2159</v>
      </c>
      <c r="G966" s="206"/>
      <c r="H966" s="206"/>
      <c r="I966" s="209"/>
      <c r="J966" s="220">
        <f>BK966</f>
        <v>0</v>
      </c>
      <c r="K966" s="206"/>
      <c r="L966" s="211"/>
      <c r="M966" s="212"/>
      <c r="N966" s="213"/>
      <c r="O966" s="213"/>
      <c r="P966" s="214">
        <f>SUM(P967:P968)</f>
        <v>0</v>
      </c>
      <c r="Q966" s="213"/>
      <c r="R966" s="214">
        <f>SUM(R967:R968)</f>
        <v>0.41142599999999996</v>
      </c>
      <c r="S966" s="213"/>
      <c r="T966" s="215">
        <f>SUM(T967:T968)</f>
        <v>0</v>
      </c>
      <c r="AR966" s="216" t="s">
        <v>86</v>
      </c>
      <c r="AT966" s="217" t="s">
        <v>76</v>
      </c>
      <c r="AU966" s="217" t="s">
        <v>25</v>
      </c>
      <c r="AY966" s="216" t="s">
        <v>177</v>
      </c>
      <c r="BK966" s="218">
        <f>SUM(BK967:BK968)</f>
        <v>0</v>
      </c>
    </row>
    <row r="967" s="1" customFormat="1" ht="25.5" customHeight="1">
      <c r="B967" s="45"/>
      <c r="C967" s="221" t="s">
        <v>2160</v>
      </c>
      <c r="D967" s="221" t="s">
        <v>179</v>
      </c>
      <c r="E967" s="222" t="s">
        <v>2161</v>
      </c>
      <c r="F967" s="223" t="s">
        <v>2162</v>
      </c>
      <c r="G967" s="224" t="s">
        <v>112</v>
      </c>
      <c r="H967" s="225">
        <v>209.09999999999999</v>
      </c>
      <c r="I967" s="226"/>
      <c r="J967" s="227">
        <f>ROUND(I967*H967,2)</f>
        <v>0</v>
      </c>
      <c r="K967" s="223" t="s">
        <v>1871</v>
      </c>
      <c r="L967" s="71"/>
      <c r="M967" s="228" t="s">
        <v>24</v>
      </c>
      <c r="N967" s="229" t="s">
        <v>48</v>
      </c>
      <c r="O967" s="46"/>
      <c r="P967" s="230">
        <f>O967*H967</f>
        <v>0</v>
      </c>
      <c r="Q967" s="230">
        <v>0.0019599999999999999</v>
      </c>
      <c r="R967" s="230">
        <f>Q967*H967</f>
        <v>0.40983599999999998</v>
      </c>
      <c r="S967" s="230">
        <v>0</v>
      </c>
      <c r="T967" s="231">
        <f>S967*H967</f>
        <v>0</v>
      </c>
      <c r="AR967" s="23" t="s">
        <v>254</v>
      </c>
      <c r="AT967" s="23" t="s">
        <v>179</v>
      </c>
      <c r="AU967" s="23" t="s">
        <v>86</v>
      </c>
      <c r="AY967" s="23" t="s">
        <v>177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23" t="s">
        <v>25</v>
      </c>
      <c r="BK967" s="232">
        <f>ROUND(I967*H967,2)</f>
        <v>0</v>
      </c>
      <c r="BL967" s="23" t="s">
        <v>254</v>
      </c>
      <c r="BM967" s="23" t="s">
        <v>2163</v>
      </c>
    </row>
    <row r="968" s="1" customFormat="1" ht="16.5" customHeight="1">
      <c r="B968" s="45"/>
      <c r="C968" s="221" t="s">
        <v>2164</v>
      </c>
      <c r="D968" s="221" t="s">
        <v>179</v>
      </c>
      <c r="E968" s="222" t="s">
        <v>2165</v>
      </c>
      <c r="F968" s="223" t="s">
        <v>2166</v>
      </c>
      <c r="G968" s="224" t="s">
        <v>274</v>
      </c>
      <c r="H968" s="225">
        <v>1</v>
      </c>
      <c r="I968" s="226"/>
      <c r="J968" s="227">
        <f>ROUND(I968*H968,2)</f>
        <v>0</v>
      </c>
      <c r="K968" s="223" t="s">
        <v>1225</v>
      </c>
      <c r="L968" s="71"/>
      <c r="M968" s="228" t="s">
        <v>24</v>
      </c>
      <c r="N968" s="229" t="s">
        <v>48</v>
      </c>
      <c r="O968" s="46"/>
      <c r="P968" s="230">
        <f>O968*H968</f>
        <v>0</v>
      </c>
      <c r="Q968" s="230">
        <v>0.0015900000000000001</v>
      </c>
      <c r="R968" s="230">
        <f>Q968*H968</f>
        <v>0.0015900000000000001</v>
      </c>
      <c r="S968" s="230">
        <v>0</v>
      </c>
      <c r="T968" s="231">
        <f>S968*H968</f>
        <v>0</v>
      </c>
      <c r="AR968" s="23" t="s">
        <v>254</v>
      </c>
      <c r="AT968" s="23" t="s">
        <v>179</v>
      </c>
      <c r="AU968" s="23" t="s">
        <v>86</v>
      </c>
      <c r="AY968" s="23" t="s">
        <v>177</v>
      </c>
      <c r="BE968" s="232">
        <f>IF(N968="základní",J968,0)</f>
        <v>0</v>
      </c>
      <c r="BF968" s="232">
        <f>IF(N968="snížená",J968,0)</f>
        <v>0</v>
      </c>
      <c r="BG968" s="232">
        <f>IF(N968="zákl. přenesená",J968,0)</f>
        <v>0</v>
      </c>
      <c r="BH968" s="232">
        <f>IF(N968="sníž. přenesená",J968,0)</f>
        <v>0</v>
      </c>
      <c r="BI968" s="232">
        <f>IF(N968="nulová",J968,0)</f>
        <v>0</v>
      </c>
      <c r="BJ968" s="23" t="s">
        <v>25</v>
      </c>
      <c r="BK968" s="232">
        <f>ROUND(I968*H968,2)</f>
        <v>0</v>
      </c>
      <c r="BL968" s="23" t="s">
        <v>254</v>
      </c>
      <c r="BM968" s="23" t="s">
        <v>2167</v>
      </c>
    </row>
    <row r="969" s="10" customFormat="1" ht="37.44" customHeight="1">
      <c r="B969" s="205"/>
      <c r="C969" s="206"/>
      <c r="D969" s="207" t="s">
        <v>76</v>
      </c>
      <c r="E969" s="208" t="s">
        <v>266</v>
      </c>
      <c r="F969" s="208" t="s">
        <v>2168</v>
      </c>
      <c r="G969" s="206"/>
      <c r="H969" s="206"/>
      <c r="I969" s="209"/>
      <c r="J969" s="210">
        <f>BK969</f>
        <v>0</v>
      </c>
      <c r="K969" s="206"/>
      <c r="L969" s="211"/>
      <c r="M969" s="212"/>
      <c r="N969" s="213"/>
      <c r="O969" s="213"/>
      <c r="P969" s="214">
        <f>P970</f>
        <v>0</v>
      </c>
      <c r="Q969" s="213"/>
      <c r="R969" s="214">
        <f>R970</f>
        <v>0.22381999999999999</v>
      </c>
      <c r="S969" s="213"/>
      <c r="T969" s="215">
        <f>T970</f>
        <v>0</v>
      </c>
      <c r="AR969" s="216" t="s">
        <v>191</v>
      </c>
      <c r="AT969" s="217" t="s">
        <v>76</v>
      </c>
      <c r="AU969" s="217" t="s">
        <v>77</v>
      </c>
      <c r="AY969" s="216" t="s">
        <v>177</v>
      </c>
      <c r="BK969" s="218">
        <f>BK970</f>
        <v>0</v>
      </c>
    </row>
    <row r="970" s="10" customFormat="1" ht="19.92" customHeight="1">
      <c r="B970" s="205"/>
      <c r="C970" s="206"/>
      <c r="D970" s="207" t="s">
        <v>76</v>
      </c>
      <c r="E970" s="219" t="s">
        <v>2169</v>
      </c>
      <c r="F970" s="219" t="s">
        <v>2170</v>
      </c>
      <c r="G970" s="206"/>
      <c r="H970" s="206"/>
      <c r="I970" s="209"/>
      <c r="J970" s="220">
        <f>BK970</f>
        <v>0</v>
      </c>
      <c r="K970" s="206"/>
      <c r="L970" s="211"/>
      <c r="M970" s="212"/>
      <c r="N970" s="213"/>
      <c r="O970" s="213"/>
      <c r="P970" s="214">
        <f>SUM(P971:P974)</f>
        <v>0</v>
      </c>
      <c r="Q970" s="213"/>
      <c r="R970" s="214">
        <f>SUM(R971:R974)</f>
        <v>0.22381999999999999</v>
      </c>
      <c r="S970" s="213"/>
      <c r="T970" s="215">
        <f>SUM(T971:T974)</f>
        <v>0</v>
      </c>
      <c r="AR970" s="216" t="s">
        <v>191</v>
      </c>
      <c r="AT970" s="217" t="s">
        <v>76</v>
      </c>
      <c r="AU970" s="217" t="s">
        <v>25</v>
      </c>
      <c r="AY970" s="216" t="s">
        <v>177</v>
      </c>
      <c r="BK970" s="218">
        <f>SUM(BK971:BK974)</f>
        <v>0</v>
      </c>
    </row>
    <row r="971" s="1" customFormat="1" ht="16.5" customHeight="1">
      <c r="B971" s="45"/>
      <c r="C971" s="221" t="s">
        <v>2171</v>
      </c>
      <c r="D971" s="221" t="s">
        <v>179</v>
      </c>
      <c r="E971" s="222" t="s">
        <v>2172</v>
      </c>
      <c r="F971" s="223" t="s">
        <v>2173</v>
      </c>
      <c r="G971" s="224" t="s">
        <v>274</v>
      </c>
      <c r="H971" s="225">
        <v>1</v>
      </c>
      <c r="I971" s="226"/>
      <c r="J971" s="227">
        <f>ROUND(I971*H971,2)</f>
        <v>0</v>
      </c>
      <c r="K971" s="223" t="s">
        <v>24</v>
      </c>
      <c r="L971" s="71"/>
      <c r="M971" s="228" t="s">
        <v>24</v>
      </c>
      <c r="N971" s="229" t="s">
        <v>48</v>
      </c>
      <c r="O971" s="46"/>
      <c r="P971" s="230">
        <f>O971*H971</f>
        <v>0</v>
      </c>
      <c r="Q971" s="230">
        <v>0.11191</v>
      </c>
      <c r="R971" s="230">
        <f>Q971*H971</f>
        <v>0.11191</v>
      </c>
      <c r="S971" s="230">
        <v>0</v>
      </c>
      <c r="T971" s="231">
        <f>S971*H971</f>
        <v>0</v>
      </c>
      <c r="AR971" s="23" t="s">
        <v>502</v>
      </c>
      <c r="AT971" s="23" t="s">
        <v>179</v>
      </c>
      <c r="AU971" s="23" t="s">
        <v>86</v>
      </c>
      <c r="AY971" s="23" t="s">
        <v>177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23" t="s">
        <v>25</v>
      </c>
      <c r="BK971" s="232">
        <f>ROUND(I971*H971,2)</f>
        <v>0</v>
      </c>
      <c r="BL971" s="23" t="s">
        <v>502</v>
      </c>
      <c r="BM971" s="23" t="s">
        <v>2174</v>
      </c>
    </row>
    <row r="972" s="11" customFormat="1">
      <c r="B972" s="233"/>
      <c r="C972" s="234"/>
      <c r="D972" s="235" t="s">
        <v>185</v>
      </c>
      <c r="E972" s="236" t="s">
        <v>24</v>
      </c>
      <c r="F972" s="237" t="s">
        <v>2175</v>
      </c>
      <c r="G972" s="234"/>
      <c r="H972" s="238">
        <v>1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AT972" s="244" t="s">
        <v>185</v>
      </c>
      <c r="AU972" s="244" t="s">
        <v>86</v>
      </c>
      <c r="AV972" s="11" t="s">
        <v>86</v>
      </c>
      <c r="AW972" s="11" t="s">
        <v>40</v>
      </c>
      <c r="AX972" s="11" t="s">
        <v>25</v>
      </c>
      <c r="AY972" s="244" t="s">
        <v>177</v>
      </c>
    </row>
    <row r="973" s="1" customFormat="1" ht="25.5" customHeight="1">
      <c r="B973" s="45"/>
      <c r="C973" s="221" t="s">
        <v>2176</v>
      </c>
      <c r="D973" s="221" t="s">
        <v>179</v>
      </c>
      <c r="E973" s="222" t="s">
        <v>2177</v>
      </c>
      <c r="F973" s="223" t="s">
        <v>2178</v>
      </c>
      <c r="G973" s="224" t="s">
        <v>274</v>
      </c>
      <c r="H973" s="225">
        <v>1</v>
      </c>
      <c r="I973" s="226"/>
      <c r="J973" s="227">
        <f>ROUND(I973*H973,2)</f>
        <v>0</v>
      </c>
      <c r="K973" s="223" t="s">
        <v>24</v>
      </c>
      <c r="L973" s="71"/>
      <c r="M973" s="228" t="s">
        <v>24</v>
      </c>
      <c r="N973" s="229" t="s">
        <v>48</v>
      </c>
      <c r="O973" s="46"/>
      <c r="P973" s="230">
        <f>O973*H973</f>
        <v>0</v>
      </c>
      <c r="Q973" s="230">
        <v>0.11191</v>
      </c>
      <c r="R973" s="230">
        <f>Q973*H973</f>
        <v>0.11191</v>
      </c>
      <c r="S973" s="230">
        <v>0</v>
      </c>
      <c r="T973" s="231">
        <f>S973*H973</f>
        <v>0</v>
      </c>
      <c r="AR973" s="23" t="s">
        <v>502</v>
      </c>
      <c r="AT973" s="23" t="s">
        <v>179</v>
      </c>
      <c r="AU973" s="23" t="s">
        <v>86</v>
      </c>
      <c r="AY973" s="23" t="s">
        <v>177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3" t="s">
        <v>25</v>
      </c>
      <c r="BK973" s="232">
        <f>ROUND(I973*H973,2)</f>
        <v>0</v>
      </c>
      <c r="BL973" s="23" t="s">
        <v>502</v>
      </c>
      <c r="BM973" s="23" t="s">
        <v>2179</v>
      </c>
    </row>
    <row r="974" s="11" customFormat="1">
      <c r="B974" s="233"/>
      <c r="C974" s="234"/>
      <c r="D974" s="235" t="s">
        <v>185</v>
      </c>
      <c r="E974" s="236" t="s">
        <v>24</v>
      </c>
      <c r="F974" s="237" t="s">
        <v>2180</v>
      </c>
      <c r="G974" s="234"/>
      <c r="H974" s="238">
        <v>1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AT974" s="244" t="s">
        <v>185</v>
      </c>
      <c r="AU974" s="244" t="s">
        <v>86</v>
      </c>
      <c r="AV974" s="11" t="s">
        <v>86</v>
      </c>
      <c r="AW974" s="11" t="s">
        <v>40</v>
      </c>
      <c r="AX974" s="11" t="s">
        <v>25</v>
      </c>
      <c r="AY974" s="244" t="s">
        <v>177</v>
      </c>
    </row>
    <row r="975" s="10" customFormat="1" ht="37.44" customHeight="1">
      <c r="B975" s="205"/>
      <c r="C975" s="206"/>
      <c r="D975" s="207" t="s">
        <v>76</v>
      </c>
      <c r="E975" s="208" t="s">
        <v>2181</v>
      </c>
      <c r="F975" s="208" t="s">
        <v>2182</v>
      </c>
      <c r="G975" s="206"/>
      <c r="H975" s="206"/>
      <c r="I975" s="209"/>
      <c r="J975" s="210">
        <f>BK975</f>
        <v>0</v>
      </c>
      <c r="K975" s="206"/>
      <c r="L975" s="211"/>
      <c r="M975" s="212"/>
      <c r="N975" s="213"/>
      <c r="O975" s="213"/>
      <c r="P975" s="214">
        <f>SUM(P976:P977)</f>
        <v>0</v>
      </c>
      <c r="Q975" s="213"/>
      <c r="R975" s="214">
        <f>SUM(R976:R977)</f>
        <v>0</v>
      </c>
      <c r="S975" s="213"/>
      <c r="T975" s="215">
        <f>SUM(T976:T977)</f>
        <v>0</v>
      </c>
      <c r="AR975" s="216" t="s">
        <v>183</v>
      </c>
      <c r="AT975" s="217" t="s">
        <v>76</v>
      </c>
      <c r="AU975" s="217" t="s">
        <v>77</v>
      </c>
      <c r="AY975" s="216" t="s">
        <v>177</v>
      </c>
      <c r="BK975" s="218">
        <f>SUM(BK976:BK977)</f>
        <v>0</v>
      </c>
    </row>
    <row r="976" s="1" customFormat="1" ht="25.5" customHeight="1">
      <c r="B976" s="45"/>
      <c r="C976" s="221" t="s">
        <v>2183</v>
      </c>
      <c r="D976" s="221" t="s">
        <v>179</v>
      </c>
      <c r="E976" s="222" t="s">
        <v>2184</v>
      </c>
      <c r="F976" s="223" t="s">
        <v>2185</v>
      </c>
      <c r="G976" s="224" t="s">
        <v>596</v>
      </c>
      <c r="H976" s="225">
        <v>10</v>
      </c>
      <c r="I976" s="226"/>
      <c r="J976" s="227">
        <f>ROUND(I976*H976,2)</f>
        <v>0</v>
      </c>
      <c r="K976" s="223" t="s">
        <v>182</v>
      </c>
      <c r="L976" s="71"/>
      <c r="M976" s="228" t="s">
        <v>24</v>
      </c>
      <c r="N976" s="229" t="s">
        <v>48</v>
      </c>
      <c r="O976" s="46"/>
      <c r="P976" s="230">
        <f>O976*H976</f>
        <v>0</v>
      </c>
      <c r="Q976" s="230">
        <v>0</v>
      </c>
      <c r="R976" s="230">
        <f>Q976*H976</f>
        <v>0</v>
      </c>
      <c r="S976" s="230">
        <v>0</v>
      </c>
      <c r="T976" s="231">
        <f>S976*H976</f>
        <v>0</v>
      </c>
      <c r="AR976" s="23" t="s">
        <v>2186</v>
      </c>
      <c r="AT976" s="23" t="s">
        <v>179</v>
      </c>
      <c r="AU976" s="23" t="s">
        <v>25</v>
      </c>
      <c r="AY976" s="23" t="s">
        <v>177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23" t="s">
        <v>25</v>
      </c>
      <c r="BK976" s="232">
        <f>ROUND(I976*H976,2)</f>
        <v>0</v>
      </c>
      <c r="BL976" s="23" t="s">
        <v>2186</v>
      </c>
      <c r="BM976" s="23" t="s">
        <v>2187</v>
      </c>
    </row>
    <row r="977" s="11" customFormat="1">
      <c r="B977" s="233"/>
      <c r="C977" s="234"/>
      <c r="D977" s="235" t="s">
        <v>185</v>
      </c>
      <c r="E977" s="236" t="s">
        <v>24</v>
      </c>
      <c r="F977" s="237" t="s">
        <v>2188</v>
      </c>
      <c r="G977" s="234"/>
      <c r="H977" s="238">
        <v>10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AT977" s="244" t="s">
        <v>185</v>
      </c>
      <c r="AU977" s="244" t="s">
        <v>25</v>
      </c>
      <c r="AV977" s="11" t="s">
        <v>86</v>
      </c>
      <c r="AW977" s="11" t="s">
        <v>40</v>
      </c>
      <c r="AX977" s="11" t="s">
        <v>25</v>
      </c>
      <c r="AY977" s="244" t="s">
        <v>177</v>
      </c>
    </row>
    <row r="978" s="10" customFormat="1" ht="37.44" customHeight="1">
      <c r="B978" s="205"/>
      <c r="C978" s="206"/>
      <c r="D978" s="207" t="s">
        <v>76</v>
      </c>
      <c r="E978" s="208" t="s">
        <v>102</v>
      </c>
      <c r="F978" s="208" t="s">
        <v>103</v>
      </c>
      <c r="G978" s="206"/>
      <c r="H978" s="206"/>
      <c r="I978" s="209"/>
      <c r="J978" s="210">
        <f>BK978</f>
        <v>0</v>
      </c>
      <c r="K978" s="206"/>
      <c r="L978" s="211"/>
      <c r="M978" s="212"/>
      <c r="N978" s="213"/>
      <c r="O978" s="213"/>
      <c r="P978" s="214">
        <f>P979+P982</f>
        <v>0</v>
      </c>
      <c r="Q978" s="213"/>
      <c r="R978" s="214">
        <f>R979+R982</f>
        <v>0</v>
      </c>
      <c r="S978" s="213"/>
      <c r="T978" s="215">
        <f>T979+T982</f>
        <v>0</v>
      </c>
      <c r="AR978" s="216" t="s">
        <v>201</v>
      </c>
      <c r="AT978" s="217" t="s">
        <v>76</v>
      </c>
      <c r="AU978" s="217" t="s">
        <v>77</v>
      </c>
      <c r="AY978" s="216" t="s">
        <v>177</v>
      </c>
      <c r="BK978" s="218">
        <f>BK979+BK982</f>
        <v>0</v>
      </c>
    </row>
    <row r="979" s="10" customFormat="1" ht="19.92" customHeight="1">
      <c r="B979" s="205"/>
      <c r="C979" s="206"/>
      <c r="D979" s="207" t="s">
        <v>76</v>
      </c>
      <c r="E979" s="219" t="s">
        <v>77</v>
      </c>
      <c r="F979" s="219" t="s">
        <v>103</v>
      </c>
      <c r="G979" s="206"/>
      <c r="H979" s="206"/>
      <c r="I979" s="209"/>
      <c r="J979" s="220">
        <f>BK979</f>
        <v>0</v>
      </c>
      <c r="K979" s="206"/>
      <c r="L979" s="211"/>
      <c r="M979" s="212"/>
      <c r="N979" s="213"/>
      <c r="O979" s="213"/>
      <c r="P979" s="214">
        <f>SUM(P980:P981)</f>
        <v>0</v>
      </c>
      <c r="Q979" s="213"/>
      <c r="R979" s="214">
        <f>SUM(R980:R981)</f>
        <v>0</v>
      </c>
      <c r="S979" s="213"/>
      <c r="T979" s="215">
        <f>SUM(T980:T981)</f>
        <v>0</v>
      </c>
      <c r="AR979" s="216" t="s">
        <v>201</v>
      </c>
      <c r="AT979" s="217" t="s">
        <v>76</v>
      </c>
      <c r="AU979" s="217" t="s">
        <v>25</v>
      </c>
      <c r="AY979" s="216" t="s">
        <v>177</v>
      </c>
      <c r="BK979" s="218">
        <f>SUM(BK980:BK981)</f>
        <v>0</v>
      </c>
    </row>
    <row r="980" s="1" customFormat="1" ht="16.5" customHeight="1">
      <c r="B980" s="45"/>
      <c r="C980" s="221" t="s">
        <v>2189</v>
      </c>
      <c r="D980" s="221" t="s">
        <v>179</v>
      </c>
      <c r="E980" s="222" t="s">
        <v>2190</v>
      </c>
      <c r="F980" s="223" t="s">
        <v>2191</v>
      </c>
      <c r="G980" s="224" t="s">
        <v>274</v>
      </c>
      <c r="H980" s="225">
        <v>1</v>
      </c>
      <c r="I980" s="226"/>
      <c r="J980" s="227">
        <f>ROUND(I980*H980,2)</f>
        <v>0</v>
      </c>
      <c r="K980" s="223" t="s">
        <v>1871</v>
      </c>
      <c r="L980" s="71"/>
      <c r="M980" s="228" t="s">
        <v>24</v>
      </c>
      <c r="N980" s="229" t="s">
        <v>48</v>
      </c>
      <c r="O980" s="46"/>
      <c r="P980" s="230">
        <f>O980*H980</f>
        <v>0</v>
      </c>
      <c r="Q980" s="230">
        <v>0</v>
      </c>
      <c r="R980" s="230">
        <f>Q980*H980</f>
        <v>0</v>
      </c>
      <c r="S980" s="230">
        <v>0</v>
      </c>
      <c r="T980" s="231">
        <f>S980*H980</f>
        <v>0</v>
      </c>
      <c r="AR980" s="23" t="s">
        <v>2192</v>
      </c>
      <c r="AT980" s="23" t="s">
        <v>179</v>
      </c>
      <c r="AU980" s="23" t="s">
        <v>86</v>
      </c>
      <c r="AY980" s="23" t="s">
        <v>177</v>
      </c>
      <c r="BE980" s="232">
        <f>IF(N980="základní",J980,0)</f>
        <v>0</v>
      </c>
      <c r="BF980" s="232">
        <f>IF(N980="snížená",J980,0)</f>
        <v>0</v>
      </c>
      <c r="BG980" s="232">
        <f>IF(N980="zákl. přenesená",J980,0)</f>
        <v>0</v>
      </c>
      <c r="BH980" s="232">
        <f>IF(N980="sníž. přenesená",J980,0)</f>
        <v>0</v>
      </c>
      <c r="BI980" s="232">
        <f>IF(N980="nulová",J980,0)</f>
        <v>0</v>
      </c>
      <c r="BJ980" s="23" t="s">
        <v>25</v>
      </c>
      <c r="BK980" s="232">
        <f>ROUND(I980*H980,2)</f>
        <v>0</v>
      </c>
      <c r="BL980" s="23" t="s">
        <v>2192</v>
      </c>
      <c r="BM980" s="23" t="s">
        <v>2193</v>
      </c>
    </row>
    <row r="981" s="11" customFormat="1">
      <c r="B981" s="233"/>
      <c r="C981" s="234"/>
      <c r="D981" s="235" t="s">
        <v>185</v>
      </c>
      <c r="E981" s="236" t="s">
        <v>24</v>
      </c>
      <c r="F981" s="237" t="s">
        <v>25</v>
      </c>
      <c r="G981" s="234"/>
      <c r="H981" s="238">
        <v>1</v>
      </c>
      <c r="I981" s="239"/>
      <c r="J981" s="234"/>
      <c r="K981" s="234"/>
      <c r="L981" s="240"/>
      <c r="M981" s="241"/>
      <c r="N981" s="242"/>
      <c r="O981" s="242"/>
      <c r="P981" s="242"/>
      <c r="Q981" s="242"/>
      <c r="R981" s="242"/>
      <c r="S981" s="242"/>
      <c r="T981" s="243"/>
      <c r="AT981" s="244" t="s">
        <v>185</v>
      </c>
      <c r="AU981" s="244" t="s">
        <v>86</v>
      </c>
      <c r="AV981" s="11" t="s">
        <v>86</v>
      </c>
      <c r="AW981" s="11" t="s">
        <v>40</v>
      </c>
      <c r="AX981" s="11" t="s">
        <v>25</v>
      </c>
      <c r="AY981" s="244" t="s">
        <v>177</v>
      </c>
    </row>
    <row r="982" s="10" customFormat="1" ht="29.88" customHeight="1">
      <c r="B982" s="205"/>
      <c r="C982" s="206"/>
      <c r="D982" s="207" t="s">
        <v>76</v>
      </c>
      <c r="E982" s="219" t="s">
        <v>2194</v>
      </c>
      <c r="F982" s="219" t="s">
        <v>2195</v>
      </c>
      <c r="G982" s="206"/>
      <c r="H982" s="206"/>
      <c r="I982" s="209"/>
      <c r="J982" s="220">
        <f>BK982</f>
        <v>0</v>
      </c>
      <c r="K982" s="206"/>
      <c r="L982" s="211"/>
      <c r="M982" s="212"/>
      <c r="N982" s="213"/>
      <c r="O982" s="213"/>
      <c r="P982" s="214">
        <f>SUM(P983:P984)</f>
        <v>0</v>
      </c>
      <c r="Q982" s="213"/>
      <c r="R982" s="214">
        <f>SUM(R983:R984)</f>
        <v>0</v>
      </c>
      <c r="S982" s="213"/>
      <c r="T982" s="215">
        <f>SUM(T983:T984)</f>
        <v>0</v>
      </c>
      <c r="AR982" s="216" t="s">
        <v>201</v>
      </c>
      <c r="AT982" s="217" t="s">
        <v>76</v>
      </c>
      <c r="AU982" s="217" t="s">
        <v>25</v>
      </c>
      <c r="AY982" s="216" t="s">
        <v>177</v>
      </c>
      <c r="BK982" s="218">
        <f>SUM(BK983:BK984)</f>
        <v>0</v>
      </c>
    </row>
    <row r="983" s="1" customFormat="1" ht="25.5" customHeight="1">
      <c r="B983" s="45"/>
      <c r="C983" s="221" t="s">
        <v>2196</v>
      </c>
      <c r="D983" s="221" t="s">
        <v>179</v>
      </c>
      <c r="E983" s="222" t="s">
        <v>2197</v>
      </c>
      <c r="F983" s="223" t="s">
        <v>2198</v>
      </c>
      <c r="G983" s="224" t="s">
        <v>274</v>
      </c>
      <c r="H983" s="225">
        <v>1</v>
      </c>
      <c r="I983" s="226"/>
      <c r="J983" s="227">
        <f>ROUND(I983*H983,2)</f>
        <v>0</v>
      </c>
      <c r="K983" s="223" t="s">
        <v>1225</v>
      </c>
      <c r="L983" s="71"/>
      <c r="M983" s="228" t="s">
        <v>24</v>
      </c>
      <c r="N983" s="229" t="s">
        <v>48</v>
      </c>
      <c r="O983" s="46"/>
      <c r="P983" s="230">
        <f>O983*H983</f>
        <v>0</v>
      </c>
      <c r="Q983" s="230">
        <v>0</v>
      </c>
      <c r="R983" s="230">
        <f>Q983*H983</f>
        <v>0</v>
      </c>
      <c r="S983" s="230">
        <v>0</v>
      </c>
      <c r="T983" s="231">
        <f>S983*H983</f>
        <v>0</v>
      </c>
      <c r="AR983" s="23" t="s">
        <v>2192</v>
      </c>
      <c r="AT983" s="23" t="s">
        <v>179</v>
      </c>
      <c r="AU983" s="23" t="s">
        <v>86</v>
      </c>
      <c r="AY983" s="23" t="s">
        <v>177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23" t="s">
        <v>25</v>
      </c>
      <c r="BK983" s="232">
        <f>ROUND(I983*H983,2)</f>
        <v>0</v>
      </c>
      <c r="BL983" s="23" t="s">
        <v>2192</v>
      </c>
      <c r="BM983" s="23" t="s">
        <v>2199</v>
      </c>
    </row>
    <row r="984" s="1" customFormat="1" ht="25.5" customHeight="1">
      <c r="B984" s="45"/>
      <c r="C984" s="221" t="s">
        <v>2200</v>
      </c>
      <c r="D984" s="221" t="s">
        <v>179</v>
      </c>
      <c r="E984" s="222" t="s">
        <v>2201</v>
      </c>
      <c r="F984" s="223" t="s">
        <v>2202</v>
      </c>
      <c r="G984" s="224" t="s">
        <v>274</v>
      </c>
      <c r="H984" s="225">
        <v>1</v>
      </c>
      <c r="I984" s="226"/>
      <c r="J984" s="227">
        <f>ROUND(I984*H984,2)</f>
        <v>0</v>
      </c>
      <c r="K984" s="223" t="s">
        <v>24</v>
      </c>
      <c r="L984" s="71"/>
      <c r="M984" s="228" t="s">
        <v>24</v>
      </c>
      <c r="N984" s="277" t="s">
        <v>48</v>
      </c>
      <c r="O984" s="278"/>
      <c r="P984" s="279">
        <f>O984*H984</f>
        <v>0</v>
      </c>
      <c r="Q984" s="279">
        <v>0</v>
      </c>
      <c r="R984" s="279">
        <f>Q984*H984</f>
        <v>0</v>
      </c>
      <c r="S984" s="279">
        <v>0</v>
      </c>
      <c r="T984" s="280">
        <f>S984*H984</f>
        <v>0</v>
      </c>
      <c r="AR984" s="23" t="s">
        <v>2192</v>
      </c>
      <c r="AT984" s="23" t="s">
        <v>179</v>
      </c>
      <c r="AU984" s="23" t="s">
        <v>86</v>
      </c>
      <c r="AY984" s="23" t="s">
        <v>177</v>
      </c>
      <c r="BE984" s="232">
        <f>IF(N984="základní",J984,0)</f>
        <v>0</v>
      </c>
      <c r="BF984" s="232">
        <f>IF(N984="snížená",J984,0)</f>
        <v>0</v>
      </c>
      <c r="BG984" s="232">
        <f>IF(N984="zákl. přenesená",J984,0)</f>
        <v>0</v>
      </c>
      <c r="BH984" s="232">
        <f>IF(N984="sníž. přenesená",J984,0)</f>
        <v>0</v>
      </c>
      <c r="BI984" s="232">
        <f>IF(N984="nulová",J984,0)</f>
        <v>0</v>
      </c>
      <c r="BJ984" s="23" t="s">
        <v>25</v>
      </c>
      <c r="BK984" s="232">
        <f>ROUND(I984*H984,2)</f>
        <v>0</v>
      </c>
      <c r="BL984" s="23" t="s">
        <v>2192</v>
      </c>
      <c r="BM984" s="23" t="s">
        <v>2203</v>
      </c>
    </row>
    <row r="985" s="1" customFormat="1" ht="6.96" customHeight="1">
      <c r="B985" s="66"/>
      <c r="C985" s="67"/>
      <c r="D985" s="67"/>
      <c r="E985" s="67"/>
      <c r="F985" s="67"/>
      <c r="G985" s="67"/>
      <c r="H985" s="67"/>
      <c r="I985" s="166"/>
      <c r="J985" s="67"/>
      <c r="K985" s="67"/>
      <c r="L985" s="71"/>
    </row>
  </sheetData>
  <sheetProtection sheet="1" autoFilter="0" formatColumns="0" formatRows="0" objects="1" scenarios="1" spinCount="100000" saltValue="obyem+D3434hc+KLY94Q6ptHNFJfl55Wo4ghfdQf8elGOrP9NKzdaDDCtRgvpPLvF5laM/h/ZI8287fskRs2SQ==" hashValue="vlB+Xiac2NYkZDC+/BvrXl1piI6dAy6nrGapvDiJ+Q/Q4ReKflOUUDDYBICazLH/3NZlRQfWQsSyxOG2TtARYw==" algorithmName="SHA-512" password="CC35"/>
  <autoFilter ref="C111:K984"/>
  <mergeCells count="10">
    <mergeCell ref="E7:H7"/>
    <mergeCell ref="E9:H9"/>
    <mergeCell ref="E24:H24"/>
    <mergeCell ref="E45:H45"/>
    <mergeCell ref="E47:H47"/>
    <mergeCell ref="J51:J52"/>
    <mergeCell ref="E102:H102"/>
    <mergeCell ref="E104:H104"/>
    <mergeCell ref="G1:H1"/>
    <mergeCell ref="L2:V2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89</v>
      </c>
      <c r="AZ2" s="140" t="s">
        <v>2204</v>
      </c>
      <c r="BA2" s="140" t="s">
        <v>2205</v>
      </c>
      <c r="BB2" s="140" t="s">
        <v>112</v>
      </c>
      <c r="BC2" s="140" t="s">
        <v>2206</v>
      </c>
      <c r="BD2" s="140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2207</v>
      </c>
      <c r="BA3" s="140" t="s">
        <v>2208</v>
      </c>
      <c r="BB3" s="140" t="s">
        <v>112</v>
      </c>
      <c r="BC3" s="140" t="s">
        <v>2209</v>
      </c>
      <c r="BD3" s="140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2210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ROUND(J87,2)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ROUND(SUM(BE87:BE201), 2)</f>
        <v>0</v>
      </c>
      <c r="G30" s="46"/>
      <c r="H30" s="46"/>
      <c r="I30" s="158">
        <v>0.20999999999999999</v>
      </c>
      <c r="J30" s="157">
        <f>ROUND(ROUND((SUM(BE87:BE201)),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ROUND(SUM(BF87:BF201), 2)</f>
        <v>0</v>
      </c>
      <c r="G31" s="46"/>
      <c r="H31" s="46"/>
      <c r="I31" s="158">
        <v>0.14999999999999999</v>
      </c>
      <c r="J31" s="157">
        <f>ROUND(ROUND((SUM(BF87:BF201)),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ROUND(SUM(BG87:BG201),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ROUND(SUM(BH87:BH201),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ROUND(SUM(BI87:BI201),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02 - Stavební část - Neuznatelné náklady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J87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J88</f>
        <v>0</v>
      </c>
      <c r="K57" s="183"/>
    </row>
    <row r="58" s="8" customFormat="1" ht="19.92" customHeight="1">
      <c r="B58" s="184"/>
      <c r="C58" s="185"/>
      <c r="D58" s="186" t="s">
        <v>128</v>
      </c>
      <c r="E58" s="187"/>
      <c r="F58" s="187"/>
      <c r="G58" s="187"/>
      <c r="H58" s="187"/>
      <c r="I58" s="188"/>
      <c r="J58" s="189">
        <f>J89</f>
        <v>0</v>
      </c>
      <c r="K58" s="190"/>
    </row>
    <row r="59" s="8" customFormat="1" ht="19.92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J97</f>
        <v>0</v>
      </c>
      <c r="K59" s="190"/>
    </row>
    <row r="60" s="8" customFormat="1" ht="19.92" customHeight="1">
      <c r="B60" s="184"/>
      <c r="C60" s="185"/>
      <c r="D60" s="186" t="s">
        <v>131</v>
      </c>
      <c r="E60" s="187"/>
      <c r="F60" s="187"/>
      <c r="G60" s="187"/>
      <c r="H60" s="187"/>
      <c r="I60" s="188"/>
      <c r="J60" s="189">
        <f>J101</f>
        <v>0</v>
      </c>
      <c r="K60" s="190"/>
    </row>
    <row r="61" s="8" customFormat="1" ht="19.92" customHeight="1">
      <c r="B61" s="184"/>
      <c r="C61" s="185"/>
      <c r="D61" s="186" t="s">
        <v>133</v>
      </c>
      <c r="E61" s="187"/>
      <c r="F61" s="187"/>
      <c r="G61" s="187"/>
      <c r="H61" s="187"/>
      <c r="I61" s="188"/>
      <c r="J61" s="189">
        <f>J131</f>
        <v>0</v>
      </c>
      <c r="K61" s="190"/>
    </row>
    <row r="62" s="8" customFormat="1" ht="19.92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J159</f>
        <v>0</v>
      </c>
      <c r="K62" s="190"/>
    </row>
    <row r="63" s="8" customFormat="1" ht="19.92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J165</f>
        <v>0</v>
      </c>
      <c r="K63" s="190"/>
    </row>
    <row r="64" s="7" customFormat="1" ht="24.96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J167</f>
        <v>0</v>
      </c>
      <c r="K64" s="183"/>
    </row>
    <row r="65" s="8" customFormat="1" ht="19.92" customHeight="1">
      <c r="B65" s="184"/>
      <c r="C65" s="185"/>
      <c r="D65" s="186" t="s">
        <v>144</v>
      </c>
      <c r="E65" s="187"/>
      <c r="F65" s="187"/>
      <c r="G65" s="187"/>
      <c r="H65" s="187"/>
      <c r="I65" s="188"/>
      <c r="J65" s="189">
        <f>J168</f>
        <v>0</v>
      </c>
      <c r="K65" s="190"/>
    </row>
    <row r="66" s="8" customFormat="1" ht="19.92" customHeight="1">
      <c r="B66" s="184"/>
      <c r="C66" s="185"/>
      <c r="D66" s="186" t="s">
        <v>146</v>
      </c>
      <c r="E66" s="187"/>
      <c r="F66" s="187"/>
      <c r="G66" s="187"/>
      <c r="H66" s="187"/>
      <c r="I66" s="188"/>
      <c r="J66" s="189">
        <f>J177</f>
        <v>0</v>
      </c>
      <c r="K66" s="190"/>
    </row>
    <row r="67" s="8" customFormat="1" ht="19.92" customHeight="1">
      <c r="B67" s="184"/>
      <c r="C67" s="185"/>
      <c r="D67" s="186" t="s">
        <v>152</v>
      </c>
      <c r="E67" s="187"/>
      <c r="F67" s="187"/>
      <c r="G67" s="187"/>
      <c r="H67" s="187"/>
      <c r="I67" s="188"/>
      <c r="J67" s="189">
        <f>J186</f>
        <v>0</v>
      </c>
      <c r="K67" s="190"/>
    </row>
    <row r="68" s="1" customFormat="1" ht="21.84" customHeight="1">
      <c r="B68" s="45"/>
      <c r="C68" s="46"/>
      <c r="D68" s="46"/>
      <c r="E68" s="46"/>
      <c r="F68" s="46"/>
      <c r="G68" s="46"/>
      <c r="H68" s="46"/>
      <c r="I68" s="144"/>
      <c r="J68" s="46"/>
      <c r="K68" s="50"/>
    </row>
    <row r="69" s="1" customFormat="1" ht="6.96" customHeight="1">
      <c r="B69" s="66"/>
      <c r="C69" s="67"/>
      <c r="D69" s="67"/>
      <c r="E69" s="67"/>
      <c r="F69" s="67"/>
      <c r="G69" s="67"/>
      <c r="H69" s="67"/>
      <c r="I69" s="166"/>
      <c r="J69" s="67"/>
      <c r="K69" s="68"/>
    </row>
    <row r="73" s="1" customFormat="1" ht="6.96" customHeight="1">
      <c r="B73" s="69"/>
      <c r="C73" s="70"/>
      <c r="D73" s="70"/>
      <c r="E73" s="70"/>
      <c r="F73" s="70"/>
      <c r="G73" s="70"/>
      <c r="H73" s="70"/>
      <c r="I73" s="169"/>
      <c r="J73" s="70"/>
      <c r="K73" s="70"/>
      <c r="L73" s="71"/>
    </row>
    <row r="74" s="1" customFormat="1" ht="36.96" customHeight="1">
      <c r="B74" s="45"/>
      <c r="C74" s="72" t="s">
        <v>161</v>
      </c>
      <c r="D74" s="73"/>
      <c r="E74" s="73"/>
      <c r="F74" s="73"/>
      <c r="G74" s="73"/>
      <c r="H74" s="73"/>
      <c r="I74" s="191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1"/>
      <c r="J76" s="73"/>
      <c r="K76" s="73"/>
      <c r="L76" s="71"/>
    </row>
    <row r="77" s="1" customFormat="1" ht="16.5" customHeight="1">
      <c r="B77" s="45"/>
      <c r="C77" s="73"/>
      <c r="D77" s="73"/>
      <c r="E77" s="192" t="str">
        <f>E7</f>
        <v>Nástavba části 2.NP DDM Jablunkov č.p. 145 s přístavbou schodiště s výtahem</v>
      </c>
      <c r="F77" s="75"/>
      <c r="G77" s="75"/>
      <c r="H77" s="75"/>
      <c r="I77" s="191"/>
      <c r="J77" s="73"/>
      <c r="K77" s="73"/>
      <c r="L77" s="71"/>
    </row>
    <row r="78" s="1" customFormat="1" ht="14.4" customHeight="1">
      <c r="B78" s="45"/>
      <c r="C78" s="75" t="s">
        <v>118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="1" customFormat="1" ht="17.25" customHeight="1">
      <c r="B79" s="45"/>
      <c r="C79" s="73"/>
      <c r="D79" s="73"/>
      <c r="E79" s="81" t="str">
        <f>E9</f>
        <v>02 - Stavební část - Neuznatelné náklady</v>
      </c>
      <c r="F79" s="73"/>
      <c r="G79" s="73"/>
      <c r="H79" s="73"/>
      <c r="I79" s="191"/>
      <c r="J79" s="73"/>
      <c r="K79" s="73"/>
      <c r="L79" s="71"/>
    </row>
    <row r="80" s="1" customFormat="1" ht="6.96" customHeight="1">
      <c r="B80" s="45"/>
      <c r="C80" s="73"/>
      <c r="D80" s="73"/>
      <c r="E80" s="73"/>
      <c r="F80" s="73"/>
      <c r="G80" s="73"/>
      <c r="H80" s="73"/>
      <c r="I80" s="191"/>
      <c r="J80" s="73"/>
      <c r="K80" s="73"/>
      <c r="L80" s="71"/>
    </row>
    <row r="81" s="1" customFormat="1" ht="18" customHeight="1">
      <c r="B81" s="45"/>
      <c r="C81" s="75" t="s">
        <v>26</v>
      </c>
      <c r="D81" s="73"/>
      <c r="E81" s="73"/>
      <c r="F81" s="193" t="str">
        <f>F12</f>
        <v>Obec Jablunkov</v>
      </c>
      <c r="G81" s="73"/>
      <c r="H81" s="73"/>
      <c r="I81" s="194" t="s">
        <v>28</v>
      </c>
      <c r="J81" s="84" t="str">
        <f>IF(J12="","",J12)</f>
        <v>15. 3. 2017</v>
      </c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="1" customFormat="1">
      <c r="B83" s="45"/>
      <c r="C83" s="75" t="s">
        <v>32</v>
      </c>
      <c r="D83" s="73"/>
      <c r="E83" s="73"/>
      <c r="F83" s="193" t="str">
        <f>E15</f>
        <v>Město Jablunkov, Dukelská 144, 739 91 Jablunkov</v>
      </c>
      <c r="G83" s="73"/>
      <c r="H83" s="73"/>
      <c r="I83" s="194" t="s">
        <v>38</v>
      </c>
      <c r="J83" s="193" t="str">
        <f>E21</f>
        <v xml:space="preserve"> </v>
      </c>
      <c r="K83" s="73"/>
      <c r="L83" s="71"/>
    </row>
    <row r="84" s="1" customFormat="1" ht="14.4" customHeight="1">
      <c r="B84" s="45"/>
      <c r="C84" s="75" t="s">
        <v>36</v>
      </c>
      <c r="D84" s="73"/>
      <c r="E84" s="73"/>
      <c r="F84" s="193" t="str">
        <f>IF(E18="","",E18)</f>
        <v/>
      </c>
      <c r="G84" s="73"/>
      <c r="H84" s="73"/>
      <c r="I84" s="191"/>
      <c r="J84" s="73"/>
      <c r="K84" s="73"/>
      <c r="L84" s="71"/>
    </row>
    <row r="85" s="1" customFormat="1" ht="10.32" customHeight="1">
      <c r="B85" s="45"/>
      <c r="C85" s="73"/>
      <c r="D85" s="73"/>
      <c r="E85" s="73"/>
      <c r="F85" s="73"/>
      <c r="G85" s="73"/>
      <c r="H85" s="73"/>
      <c r="I85" s="191"/>
      <c r="J85" s="73"/>
      <c r="K85" s="73"/>
      <c r="L85" s="71"/>
    </row>
    <row r="86" s="9" customFormat="1" ht="29.28" customHeight="1">
      <c r="B86" s="195"/>
      <c r="C86" s="196" t="s">
        <v>162</v>
      </c>
      <c r="D86" s="197" t="s">
        <v>62</v>
      </c>
      <c r="E86" s="197" t="s">
        <v>58</v>
      </c>
      <c r="F86" s="197" t="s">
        <v>163</v>
      </c>
      <c r="G86" s="197" t="s">
        <v>164</v>
      </c>
      <c r="H86" s="197" t="s">
        <v>165</v>
      </c>
      <c r="I86" s="198" t="s">
        <v>166</v>
      </c>
      <c r="J86" s="197" t="s">
        <v>122</v>
      </c>
      <c r="K86" s="199" t="s">
        <v>167</v>
      </c>
      <c r="L86" s="200"/>
      <c r="M86" s="101" t="s">
        <v>168</v>
      </c>
      <c r="N86" s="102" t="s">
        <v>47</v>
      </c>
      <c r="O86" s="102" t="s">
        <v>169</v>
      </c>
      <c r="P86" s="102" t="s">
        <v>170</v>
      </c>
      <c r="Q86" s="102" t="s">
        <v>171</v>
      </c>
      <c r="R86" s="102" t="s">
        <v>172</v>
      </c>
      <c r="S86" s="102" t="s">
        <v>173</v>
      </c>
      <c r="T86" s="103" t="s">
        <v>174</v>
      </c>
    </row>
    <row r="87" s="1" customFormat="1" ht="29.28" customHeight="1">
      <c r="B87" s="45"/>
      <c r="C87" s="107" t="s">
        <v>123</v>
      </c>
      <c r="D87" s="73"/>
      <c r="E87" s="73"/>
      <c r="F87" s="73"/>
      <c r="G87" s="73"/>
      <c r="H87" s="73"/>
      <c r="I87" s="191"/>
      <c r="J87" s="201">
        <f>BK87</f>
        <v>0</v>
      </c>
      <c r="K87" s="73"/>
      <c r="L87" s="71"/>
      <c r="M87" s="104"/>
      <c r="N87" s="105"/>
      <c r="O87" s="105"/>
      <c r="P87" s="202">
        <f>P88+P167</f>
        <v>0</v>
      </c>
      <c r="Q87" s="105"/>
      <c r="R87" s="202">
        <f>R88+R167</f>
        <v>50.578924539999996</v>
      </c>
      <c r="S87" s="105"/>
      <c r="T87" s="203">
        <f>T88+T167</f>
        <v>26.458449000000002</v>
      </c>
      <c r="AT87" s="23" t="s">
        <v>76</v>
      </c>
      <c r="AU87" s="23" t="s">
        <v>124</v>
      </c>
      <c r="BK87" s="204">
        <f>BK88+BK167</f>
        <v>0</v>
      </c>
    </row>
    <row r="88" s="10" customFormat="1" ht="37.44" customHeight="1">
      <c r="B88" s="205"/>
      <c r="C88" s="206"/>
      <c r="D88" s="207" t="s">
        <v>76</v>
      </c>
      <c r="E88" s="208" t="s">
        <v>175</v>
      </c>
      <c r="F88" s="208" t="s">
        <v>176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P89+P97+P101+P131+P159+P165</f>
        <v>0</v>
      </c>
      <c r="Q88" s="213"/>
      <c r="R88" s="214">
        <f>R89+R97+R101+R131+R159+R165</f>
        <v>49.256464539999996</v>
      </c>
      <c r="S88" s="213"/>
      <c r="T88" s="215">
        <f>T89+T97+T101+T131+T159+T165</f>
        <v>26.359752</v>
      </c>
      <c r="AR88" s="216" t="s">
        <v>25</v>
      </c>
      <c r="AT88" s="217" t="s">
        <v>76</v>
      </c>
      <c r="AU88" s="217" t="s">
        <v>77</v>
      </c>
      <c r="AY88" s="216" t="s">
        <v>177</v>
      </c>
      <c r="BK88" s="218">
        <f>BK89+BK97+BK101+BK131+BK159+BK165</f>
        <v>0</v>
      </c>
    </row>
    <row r="89" s="10" customFormat="1" ht="19.92" customHeight="1">
      <c r="B89" s="205"/>
      <c r="C89" s="206"/>
      <c r="D89" s="207" t="s">
        <v>76</v>
      </c>
      <c r="E89" s="219" t="s">
        <v>191</v>
      </c>
      <c r="F89" s="219" t="s">
        <v>392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SUM(P90:P96)</f>
        <v>0</v>
      </c>
      <c r="Q89" s="213"/>
      <c r="R89" s="214">
        <f>SUM(R90:R96)</f>
        <v>3.2091569999999998</v>
      </c>
      <c r="S89" s="213"/>
      <c r="T89" s="215">
        <f>SUM(T90:T96)</f>
        <v>0</v>
      </c>
      <c r="AR89" s="216" t="s">
        <v>25</v>
      </c>
      <c r="AT89" s="217" t="s">
        <v>76</v>
      </c>
      <c r="AU89" s="217" t="s">
        <v>25</v>
      </c>
      <c r="AY89" s="216" t="s">
        <v>177</v>
      </c>
      <c r="BK89" s="218">
        <f>SUM(BK90:BK96)</f>
        <v>0</v>
      </c>
    </row>
    <row r="90" s="1" customFormat="1" ht="16.5" customHeight="1">
      <c r="B90" s="45"/>
      <c r="C90" s="221" t="s">
        <v>25</v>
      </c>
      <c r="D90" s="221" t="s">
        <v>179</v>
      </c>
      <c r="E90" s="222" t="s">
        <v>2211</v>
      </c>
      <c r="F90" s="223" t="s">
        <v>2212</v>
      </c>
      <c r="G90" s="224" t="s">
        <v>209</v>
      </c>
      <c r="H90" s="225">
        <v>1.26</v>
      </c>
      <c r="I90" s="226"/>
      <c r="J90" s="227">
        <f>ROUND(I90*H90,2)</f>
        <v>0</v>
      </c>
      <c r="K90" s="223" t="s">
        <v>182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2.4533</v>
      </c>
      <c r="R90" s="230">
        <f>Q90*H90</f>
        <v>3.0911580000000001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86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2213</v>
      </c>
    </row>
    <row r="91" s="11" customFormat="1">
      <c r="B91" s="233"/>
      <c r="C91" s="234"/>
      <c r="D91" s="235" t="s">
        <v>185</v>
      </c>
      <c r="E91" s="236" t="s">
        <v>24</v>
      </c>
      <c r="F91" s="237" t="s">
        <v>2214</v>
      </c>
      <c r="G91" s="234"/>
      <c r="H91" s="238">
        <v>1.26</v>
      </c>
      <c r="I91" s="239"/>
      <c r="J91" s="234"/>
      <c r="K91" s="234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185</v>
      </c>
      <c r="AU91" s="244" t="s">
        <v>86</v>
      </c>
      <c r="AV91" s="11" t="s">
        <v>86</v>
      </c>
      <c r="AW91" s="11" t="s">
        <v>40</v>
      </c>
      <c r="AX91" s="11" t="s">
        <v>25</v>
      </c>
      <c r="AY91" s="244" t="s">
        <v>177</v>
      </c>
    </row>
    <row r="92" s="1" customFormat="1" ht="25.5" customHeight="1">
      <c r="B92" s="45"/>
      <c r="C92" s="221" t="s">
        <v>86</v>
      </c>
      <c r="D92" s="221" t="s">
        <v>179</v>
      </c>
      <c r="E92" s="222" t="s">
        <v>2215</v>
      </c>
      <c r="F92" s="223" t="s">
        <v>2216</v>
      </c>
      <c r="G92" s="224" t="s">
        <v>112</v>
      </c>
      <c r="H92" s="225">
        <v>11.34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0.0095499999999999995</v>
      </c>
      <c r="R92" s="230">
        <f>Q92*H92</f>
        <v>0.10829699999999999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2217</v>
      </c>
    </row>
    <row r="93" s="11" customFormat="1">
      <c r="B93" s="233"/>
      <c r="C93" s="234"/>
      <c r="D93" s="235" t="s">
        <v>185</v>
      </c>
      <c r="E93" s="236" t="s">
        <v>24</v>
      </c>
      <c r="F93" s="237" t="s">
        <v>2218</v>
      </c>
      <c r="G93" s="234"/>
      <c r="H93" s="238">
        <v>11.34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185</v>
      </c>
      <c r="AU93" s="244" t="s">
        <v>86</v>
      </c>
      <c r="AV93" s="11" t="s">
        <v>86</v>
      </c>
      <c r="AW93" s="11" t="s">
        <v>40</v>
      </c>
      <c r="AX93" s="11" t="s">
        <v>25</v>
      </c>
      <c r="AY93" s="244" t="s">
        <v>177</v>
      </c>
    </row>
    <row r="94" s="1" customFormat="1" ht="25.5" customHeight="1">
      <c r="B94" s="45"/>
      <c r="C94" s="221" t="s">
        <v>191</v>
      </c>
      <c r="D94" s="221" t="s">
        <v>179</v>
      </c>
      <c r="E94" s="222" t="s">
        <v>2219</v>
      </c>
      <c r="F94" s="223" t="s">
        <v>2220</v>
      </c>
      <c r="G94" s="224" t="s">
        <v>112</v>
      </c>
      <c r="H94" s="225">
        <v>11.34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2221</v>
      </c>
    </row>
    <row r="95" s="1" customFormat="1" ht="25.5" customHeight="1">
      <c r="B95" s="45"/>
      <c r="C95" s="221" t="s">
        <v>183</v>
      </c>
      <c r="D95" s="221" t="s">
        <v>179</v>
      </c>
      <c r="E95" s="222" t="s">
        <v>437</v>
      </c>
      <c r="F95" s="223" t="s">
        <v>2222</v>
      </c>
      <c r="G95" s="224" t="s">
        <v>112</v>
      </c>
      <c r="H95" s="225">
        <v>8.8200000000000003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0.0011000000000000001</v>
      </c>
      <c r="R95" s="230">
        <f>Q95*H95</f>
        <v>0.0097020000000000006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2223</v>
      </c>
    </row>
    <row r="96" s="11" customFormat="1">
      <c r="B96" s="233"/>
      <c r="C96" s="234"/>
      <c r="D96" s="235" t="s">
        <v>185</v>
      </c>
      <c r="E96" s="236" t="s">
        <v>24</v>
      </c>
      <c r="F96" s="237" t="s">
        <v>2224</v>
      </c>
      <c r="G96" s="234"/>
      <c r="H96" s="238">
        <v>8.8200000000000003</v>
      </c>
      <c r="I96" s="239"/>
      <c r="J96" s="234"/>
      <c r="K96" s="234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185</v>
      </c>
      <c r="AU96" s="244" t="s">
        <v>86</v>
      </c>
      <c r="AV96" s="11" t="s">
        <v>86</v>
      </c>
      <c r="AW96" s="11" t="s">
        <v>40</v>
      </c>
      <c r="AX96" s="11" t="s">
        <v>25</v>
      </c>
      <c r="AY96" s="244" t="s">
        <v>177</v>
      </c>
    </row>
    <row r="97" s="10" customFormat="1" ht="29.88" customHeight="1">
      <c r="B97" s="205"/>
      <c r="C97" s="206"/>
      <c r="D97" s="207" t="s">
        <v>76</v>
      </c>
      <c r="E97" s="219" t="s">
        <v>183</v>
      </c>
      <c r="F97" s="219" t="s">
        <v>457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SUM(P98:P100)</f>
        <v>0</v>
      </c>
      <c r="Q97" s="213"/>
      <c r="R97" s="214">
        <f>SUM(R98:R100)</f>
        <v>1.23474726</v>
      </c>
      <c r="S97" s="213"/>
      <c r="T97" s="215">
        <f>SUM(T98:T100)</f>
        <v>0</v>
      </c>
      <c r="AR97" s="216" t="s">
        <v>25</v>
      </c>
      <c r="AT97" s="217" t="s">
        <v>76</v>
      </c>
      <c r="AU97" s="217" t="s">
        <v>25</v>
      </c>
      <c r="AY97" s="216" t="s">
        <v>177</v>
      </c>
      <c r="BK97" s="218">
        <f>SUM(BK98:BK100)</f>
        <v>0</v>
      </c>
    </row>
    <row r="98" s="1" customFormat="1" ht="25.5" customHeight="1">
      <c r="B98" s="45"/>
      <c r="C98" s="221" t="s">
        <v>201</v>
      </c>
      <c r="D98" s="221" t="s">
        <v>179</v>
      </c>
      <c r="E98" s="222" t="s">
        <v>536</v>
      </c>
      <c r="F98" s="223" t="s">
        <v>537</v>
      </c>
      <c r="G98" s="224" t="s">
        <v>257</v>
      </c>
      <c r="H98" s="225">
        <v>1.214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0.017090000000000001</v>
      </c>
      <c r="R98" s="230">
        <f>Q98*H98</f>
        <v>0.02074726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2225</v>
      </c>
    </row>
    <row r="99" s="1" customFormat="1" ht="16.5" customHeight="1">
      <c r="B99" s="45"/>
      <c r="C99" s="256" t="s">
        <v>206</v>
      </c>
      <c r="D99" s="256" t="s">
        <v>266</v>
      </c>
      <c r="E99" s="257" t="s">
        <v>546</v>
      </c>
      <c r="F99" s="258" t="s">
        <v>547</v>
      </c>
      <c r="G99" s="259" t="s">
        <v>257</v>
      </c>
      <c r="H99" s="260">
        <v>1.214</v>
      </c>
      <c r="I99" s="261"/>
      <c r="J99" s="262">
        <f>ROUND(I99*H99,2)</f>
        <v>0</v>
      </c>
      <c r="K99" s="258" t="s">
        <v>182</v>
      </c>
      <c r="L99" s="263"/>
      <c r="M99" s="264" t="s">
        <v>24</v>
      </c>
      <c r="N99" s="265" t="s">
        <v>48</v>
      </c>
      <c r="O99" s="46"/>
      <c r="P99" s="230">
        <f>O99*H99</f>
        <v>0</v>
      </c>
      <c r="Q99" s="230">
        <v>1</v>
      </c>
      <c r="R99" s="230">
        <f>Q99*H99</f>
        <v>1.214</v>
      </c>
      <c r="S99" s="230">
        <v>0</v>
      </c>
      <c r="T99" s="231">
        <f>S99*H99</f>
        <v>0</v>
      </c>
      <c r="AR99" s="23" t="s">
        <v>216</v>
      </c>
      <c r="AT99" s="23" t="s">
        <v>266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2226</v>
      </c>
    </row>
    <row r="100" s="11" customFormat="1">
      <c r="B100" s="233"/>
      <c r="C100" s="234"/>
      <c r="D100" s="235" t="s">
        <v>185</v>
      </c>
      <c r="E100" s="236" t="s">
        <v>24</v>
      </c>
      <c r="F100" s="237" t="s">
        <v>2227</v>
      </c>
      <c r="G100" s="234"/>
      <c r="H100" s="238">
        <v>1.214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185</v>
      </c>
      <c r="AU100" s="244" t="s">
        <v>86</v>
      </c>
      <c r="AV100" s="11" t="s">
        <v>86</v>
      </c>
      <c r="AW100" s="11" t="s">
        <v>40</v>
      </c>
      <c r="AX100" s="11" t="s">
        <v>25</v>
      </c>
      <c r="AY100" s="244" t="s">
        <v>177</v>
      </c>
    </row>
    <row r="101" s="10" customFormat="1" ht="29.88" customHeight="1">
      <c r="B101" s="205"/>
      <c r="C101" s="206"/>
      <c r="D101" s="207" t="s">
        <v>76</v>
      </c>
      <c r="E101" s="219" t="s">
        <v>206</v>
      </c>
      <c r="F101" s="219" t="s">
        <v>649</v>
      </c>
      <c r="G101" s="206"/>
      <c r="H101" s="206"/>
      <c r="I101" s="209"/>
      <c r="J101" s="220">
        <f>BK101</f>
        <v>0</v>
      </c>
      <c r="K101" s="206"/>
      <c r="L101" s="211"/>
      <c r="M101" s="212"/>
      <c r="N101" s="213"/>
      <c r="O101" s="213"/>
      <c r="P101" s="214">
        <f>SUM(P102:P130)</f>
        <v>0</v>
      </c>
      <c r="Q101" s="213"/>
      <c r="R101" s="214">
        <f>SUM(R102:R130)</f>
        <v>20.592883920000002</v>
      </c>
      <c r="S101" s="213"/>
      <c r="T101" s="215">
        <f>SUM(T102:T130)</f>
        <v>0</v>
      </c>
      <c r="AR101" s="216" t="s">
        <v>25</v>
      </c>
      <c r="AT101" s="217" t="s">
        <v>76</v>
      </c>
      <c r="AU101" s="217" t="s">
        <v>25</v>
      </c>
      <c r="AY101" s="216" t="s">
        <v>177</v>
      </c>
      <c r="BK101" s="218">
        <f>SUM(BK102:BK130)</f>
        <v>0</v>
      </c>
    </row>
    <row r="102" s="1" customFormat="1" ht="25.5" customHeight="1">
      <c r="B102" s="45"/>
      <c r="C102" s="221" t="s">
        <v>212</v>
      </c>
      <c r="D102" s="221" t="s">
        <v>179</v>
      </c>
      <c r="E102" s="222" t="s">
        <v>661</v>
      </c>
      <c r="F102" s="223" t="s">
        <v>662</v>
      </c>
      <c r="G102" s="224" t="s">
        <v>112</v>
      </c>
      <c r="H102" s="225">
        <v>30.712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0.0073499999999999998</v>
      </c>
      <c r="R102" s="230">
        <f>Q102*H102</f>
        <v>0.2257332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2228</v>
      </c>
    </row>
    <row r="103" s="11" customFormat="1">
      <c r="B103" s="233"/>
      <c r="C103" s="234"/>
      <c r="D103" s="235" t="s">
        <v>185</v>
      </c>
      <c r="E103" s="236" t="s">
        <v>2207</v>
      </c>
      <c r="F103" s="237" t="s">
        <v>2229</v>
      </c>
      <c r="G103" s="234"/>
      <c r="H103" s="238">
        <v>30.712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185</v>
      </c>
      <c r="AU103" s="244" t="s">
        <v>86</v>
      </c>
      <c r="AV103" s="11" t="s">
        <v>86</v>
      </c>
      <c r="AW103" s="11" t="s">
        <v>40</v>
      </c>
      <c r="AX103" s="11" t="s">
        <v>25</v>
      </c>
      <c r="AY103" s="244" t="s">
        <v>177</v>
      </c>
    </row>
    <row r="104" s="1" customFormat="1" ht="16.5" customHeight="1">
      <c r="B104" s="45"/>
      <c r="C104" s="221" t="s">
        <v>216</v>
      </c>
      <c r="D104" s="221" t="s">
        <v>179</v>
      </c>
      <c r="E104" s="222" t="s">
        <v>715</v>
      </c>
      <c r="F104" s="223" t="s">
        <v>716</v>
      </c>
      <c r="G104" s="224" t="s">
        <v>112</v>
      </c>
      <c r="H104" s="225">
        <v>20.52</v>
      </c>
      <c r="I104" s="226"/>
      <c r="J104" s="227">
        <f>ROUND(I104*H104,2)</f>
        <v>0</v>
      </c>
      <c r="K104" s="223" t="s">
        <v>182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0.027300000000000001</v>
      </c>
      <c r="R104" s="230">
        <f>Q104*H104</f>
        <v>0.56019600000000003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2230</v>
      </c>
    </row>
    <row r="105" s="11" customFormat="1">
      <c r="B105" s="233"/>
      <c r="C105" s="234"/>
      <c r="D105" s="235" t="s">
        <v>185</v>
      </c>
      <c r="E105" s="236" t="s">
        <v>24</v>
      </c>
      <c r="F105" s="237" t="s">
        <v>2231</v>
      </c>
      <c r="G105" s="234"/>
      <c r="H105" s="238">
        <v>20.52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="1" customFormat="1" ht="25.5" customHeight="1">
      <c r="B106" s="45"/>
      <c r="C106" s="221" t="s">
        <v>221</v>
      </c>
      <c r="D106" s="221" t="s">
        <v>179</v>
      </c>
      <c r="E106" s="222" t="s">
        <v>2232</v>
      </c>
      <c r="F106" s="223" t="s">
        <v>2233</v>
      </c>
      <c r="G106" s="224" t="s">
        <v>112</v>
      </c>
      <c r="H106" s="225">
        <v>30.712</v>
      </c>
      <c r="I106" s="226"/>
      <c r="J106" s="227">
        <f>ROUND(I106*H106,2)</f>
        <v>0</v>
      </c>
      <c r="K106" s="223" t="s">
        <v>182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0.0048900000000000002</v>
      </c>
      <c r="R106" s="230">
        <f>Q106*H106</f>
        <v>0.15018168000000001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2234</v>
      </c>
    </row>
    <row r="107" s="11" customFormat="1">
      <c r="B107" s="233"/>
      <c r="C107" s="234"/>
      <c r="D107" s="235" t="s">
        <v>185</v>
      </c>
      <c r="E107" s="236" t="s">
        <v>24</v>
      </c>
      <c r="F107" s="237" t="s">
        <v>2207</v>
      </c>
      <c r="G107" s="234"/>
      <c r="H107" s="238">
        <v>30.712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185</v>
      </c>
      <c r="AU107" s="244" t="s">
        <v>86</v>
      </c>
      <c r="AV107" s="11" t="s">
        <v>86</v>
      </c>
      <c r="AW107" s="11" t="s">
        <v>40</v>
      </c>
      <c r="AX107" s="11" t="s">
        <v>25</v>
      </c>
      <c r="AY107" s="244" t="s">
        <v>177</v>
      </c>
    </row>
    <row r="108" s="1" customFormat="1" ht="38.25" customHeight="1">
      <c r="B108" s="45"/>
      <c r="C108" s="221" t="s">
        <v>30</v>
      </c>
      <c r="D108" s="221" t="s">
        <v>179</v>
      </c>
      <c r="E108" s="222" t="s">
        <v>671</v>
      </c>
      <c r="F108" s="223" t="s">
        <v>672</v>
      </c>
      <c r="G108" s="224" t="s">
        <v>112</v>
      </c>
      <c r="H108" s="225">
        <v>30.712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0.018380000000000001</v>
      </c>
      <c r="R108" s="230">
        <f>Q108*H108</f>
        <v>0.56448655999999997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2235</v>
      </c>
    </row>
    <row r="109" s="11" customFormat="1">
      <c r="B109" s="233"/>
      <c r="C109" s="234"/>
      <c r="D109" s="235" t="s">
        <v>185</v>
      </c>
      <c r="E109" s="236" t="s">
        <v>24</v>
      </c>
      <c r="F109" s="237" t="s">
        <v>2207</v>
      </c>
      <c r="G109" s="234"/>
      <c r="H109" s="238">
        <v>30.712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25</v>
      </c>
      <c r="AY109" s="244" t="s">
        <v>177</v>
      </c>
    </row>
    <row r="110" s="1" customFormat="1" ht="25.5" customHeight="1">
      <c r="B110" s="45"/>
      <c r="C110" s="221" t="s">
        <v>229</v>
      </c>
      <c r="D110" s="221" t="s">
        <v>179</v>
      </c>
      <c r="E110" s="222" t="s">
        <v>2236</v>
      </c>
      <c r="F110" s="223" t="s">
        <v>2237</v>
      </c>
      <c r="G110" s="224" t="s">
        <v>112</v>
      </c>
      <c r="H110" s="225">
        <v>30.712</v>
      </c>
      <c r="I110" s="226"/>
      <c r="J110" s="227">
        <f>ROUND(I110*H110,2)</f>
        <v>0</v>
      </c>
      <c r="K110" s="223" t="s">
        <v>182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0.0079000000000000008</v>
      </c>
      <c r="R110" s="230">
        <f>Q110*H110</f>
        <v>0.24262480000000003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86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2238</v>
      </c>
    </row>
    <row r="111" s="11" customFormat="1">
      <c r="B111" s="233"/>
      <c r="C111" s="234"/>
      <c r="D111" s="235" t="s">
        <v>185</v>
      </c>
      <c r="E111" s="236" t="s">
        <v>24</v>
      </c>
      <c r="F111" s="237" t="s">
        <v>2207</v>
      </c>
      <c r="G111" s="234"/>
      <c r="H111" s="238">
        <v>30.712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185</v>
      </c>
      <c r="AU111" s="244" t="s">
        <v>86</v>
      </c>
      <c r="AV111" s="11" t="s">
        <v>86</v>
      </c>
      <c r="AW111" s="11" t="s">
        <v>40</v>
      </c>
      <c r="AX111" s="11" t="s">
        <v>25</v>
      </c>
      <c r="AY111" s="244" t="s">
        <v>177</v>
      </c>
    </row>
    <row r="112" s="1" customFormat="1" ht="25.5" customHeight="1">
      <c r="B112" s="45"/>
      <c r="C112" s="221" t="s">
        <v>234</v>
      </c>
      <c r="D112" s="221" t="s">
        <v>179</v>
      </c>
      <c r="E112" s="222" t="s">
        <v>2239</v>
      </c>
      <c r="F112" s="223" t="s">
        <v>2240</v>
      </c>
      <c r="G112" s="224" t="s">
        <v>112</v>
      </c>
      <c r="H112" s="225">
        <v>26.32</v>
      </c>
      <c r="I112" s="226"/>
      <c r="J112" s="227">
        <f>ROUND(I112*H112,2)</f>
        <v>0</v>
      </c>
      <c r="K112" s="223" t="s">
        <v>182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0.0247</v>
      </c>
      <c r="R112" s="230">
        <f>Q112*H112</f>
        <v>0.65010400000000002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86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2241</v>
      </c>
    </row>
    <row r="113" s="1" customFormat="1" ht="25.5" customHeight="1">
      <c r="B113" s="45"/>
      <c r="C113" s="221" t="s">
        <v>242</v>
      </c>
      <c r="D113" s="221" t="s">
        <v>179</v>
      </c>
      <c r="E113" s="222" t="s">
        <v>685</v>
      </c>
      <c r="F113" s="223" t="s">
        <v>686</v>
      </c>
      <c r="G113" s="224" t="s">
        <v>112</v>
      </c>
      <c r="H113" s="225">
        <v>30.544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0.00024000000000000001</v>
      </c>
      <c r="R113" s="230">
        <f>Q113*H113</f>
        <v>0.0073305600000000007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2242</v>
      </c>
    </row>
    <row r="114" s="11" customFormat="1">
      <c r="B114" s="233"/>
      <c r="C114" s="234"/>
      <c r="D114" s="235" t="s">
        <v>185</v>
      </c>
      <c r="E114" s="236" t="s">
        <v>24</v>
      </c>
      <c r="F114" s="237" t="s">
        <v>2243</v>
      </c>
      <c r="G114" s="234"/>
      <c r="H114" s="238">
        <v>30.544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185</v>
      </c>
      <c r="AU114" s="244" t="s">
        <v>86</v>
      </c>
      <c r="AV114" s="11" t="s">
        <v>86</v>
      </c>
      <c r="AW114" s="11" t="s">
        <v>40</v>
      </c>
      <c r="AX114" s="11" t="s">
        <v>25</v>
      </c>
      <c r="AY114" s="244" t="s">
        <v>177</v>
      </c>
    </row>
    <row r="115" s="1" customFormat="1" ht="25.5" customHeight="1">
      <c r="B115" s="45"/>
      <c r="C115" s="221" t="s">
        <v>246</v>
      </c>
      <c r="D115" s="221" t="s">
        <v>179</v>
      </c>
      <c r="E115" s="222" t="s">
        <v>723</v>
      </c>
      <c r="F115" s="223" t="s">
        <v>724</v>
      </c>
      <c r="G115" s="224" t="s">
        <v>198</v>
      </c>
      <c r="H115" s="225">
        <v>6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2244</v>
      </c>
    </row>
    <row r="116" s="11" customFormat="1">
      <c r="B116" s="233"/>
      <c r="C116" s="234"/>
      <c r="D116" s="235" t="s">
        <v>185</v>
      </c>
      <c r="E116" s="236" t="s">
        <v>24</v>
      </c>
      <c r="F116" s="237" t="s">
        <v>206</v>
      </c>
      <c r="G116" s="234"/>
      <c r="H116" s="238">
        <v>6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="1" customFormat="1" ht="25.5" customHeight="1">
      <c r="B117" s="45"/>
      <c r="C117" s="256" t="s">
        <v>10</v>
      </c>
      <c r="D117" s="256" t="s">
        <v>266</v>
      </c>
      <c r="E117" s="257" t="s">
        <v>728</v>
      </c>
      <c r="F117" s="258" t="s">
        <v>729</v>
      </c>
      <c r="G117" s="259" t="s">
        <v>198</v>
      </c>
      <c r="H117" s="260">
        <v>6</v>
      </c>
      <c r="I117" s="261"/>
      <c r="J117" s="262">
        <f>ROUND(I117*H117,2)</f>
        <v>0</v>
      </c>
      <c r="K117" s="258" t="s">
        <v>182</v>
      </c>
      <c r="L117" s="263"/>
      <c r="M117" s="264" t="s">
        <v>24</v>
      </c>
      <c r="N117" s="265" t="s">
        <v>48</v>
      </c>
      <c r="O117" s="46"/>
      <c r="P117" s="230">
        <f>O117*H117</f>
        <v>0</v>
      </c>
      <c r="Q117" s="230">
        <v>3.0000000000000001E-05</v>
      </c>
      <c r="R117" s="230">
        <f>Q117*H117</f>
        <v>0.00018000000000000001</v>
      </c>
      <c r="S117" s="230">
        <v>0</v>
      </c>
      <c r="T117" s="231">
        <f>S117*H117</f>
        <v>0</v>
      </c>
      <c r="AR117" s="23" t="s">
        <v>216</v>
      </c>
      <c r="AT117" s="23" t="s">
        <v>266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2245</v>
      </c>
    </row>
    <row r="118" s="1" customFormat="1" ht="38.25" customHeight="1">
      <c r="B118" s="45"/>
      <c r="C118" s="221" t="s">
        <v>254</v>
      </c>
      <c r="D118" s="221" t="s">
        <v>179</v>
      </c>
      <c r="E118" s="222" t="s">
        <v>738</v>
      </c>
      <c r="F118" s="223" t="s">
        <v>739</v>
      </c>
      <c r="G118" s="224" t="s">
        <v>198</v>
      </c>
      <c r="H118" s="225">
        <v>51.479999999999997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2246</v>
      </c>
    </row>
    <row r="119" s="11" customFormat="1">
      <c r="B119" s="233"/>
      <c r="C119" s="234"/>
      <c r="D119" s="235" t="s">
        <v>185</v>
      </c>
      <c r="E119" s="236" t="s">
        <v>24</v>
      </c>
      <c r="F119" s="237" t="s">
        <v>2247</v>
      </c>
      <c r="G119" s="234"/>
      <c r="H119" s="238">
        <v>51.479999999999997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185</v>
      </c>
      <c r="AU119" s="244" t="s">
        <v>86</v>
      </c>
      <c r="AV119" s="11" t="s">
        <v>86</v>
      </c>
      <c r="AW119" s="11" t="s">
        <v>40</v>
      </c>
      <c r="AX119" s="11" t="s">
        <v>25</v>
      </c>
      <c r="AY119" s="244" t="s">
        <v>177</v>
      </c>
    </row>
    <row r="120" s="1" customFormat="1" ht="25.5" customHeight="1">
      <c r="B120" s="45"/>
      <c r="C120" s="256" t="s">
        <v>260</v>
      </c>
      <c r="D120" s="256" t="s">
        <v>266</v>
      </c>
      <c r="E120" s="257" t="s">
        <v>743</v>
      </c>
      <c r="F120" s="258" t="s">
        <v>2248</v>
      </c>
      <c r="G120" s="259" t="s">
        <v>198</v>
      </c>
      <c r="H120" s="260">
        <v>54.054000000000002</v>
      </c>
      <c r="I120" s="261"/>
      <c r="J120" s="262">
        <f>ROUND(I120*H120,2)</f>
        <v>0</v>
      </c>
      <c r="K120" s="258" t="s">
        <v>182</v>
      </c>
      <c r="L120" s="263"/>
      <c r="M120" s="264" t="s">
        <v>24</v>
      </c>
      <c r="N120" s="265" t="s">
        <v>48</v>
      </c>
      <c r="O120" s="46"/>
      <c r="P120" s="230">
        <f>O120*H120</f>
        <v>0</v>
      </c>
      <c r="Q120" s="230">
        <v>3.0000000000000001E-05</v>
      </c>
      <c r="R120" s="230">
        <f>Q120*H120</f>
        <v>0.0016216200000000001</v>
      </c>
      <c r="S120" s="230">
        <v>0</v>
      </c>
      <c r="T120" s="231">
        <f>S120*H120</f>
        <v>0</v>
      </c>
      <c r="AR120" s="23" t="s">
        <v>216</v>
      </c>
      <c r="AT120" s="23" t="s">
        <v>266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2249</v>
      </c>
    </row>
    <row r="121" s="11" customFormat="1">
      <c r="B121" s="233"/>
      <c r="C121" s="234"/>
      <c r="D121" s="235" t="s">
        <v>185</v>
      </c>
      <c r="E121" s="234"/>
      <c r="F121" s="237" t="s">
        <v>2250</v>
      </c>
      <c r="G121" s="234"/>
      <c r="H121" s="238">
        <v>54.054000000000002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="1" customFormat="1" ht="25.5" customHeight="1">
      <c r="B122" s="45"/>
      <c r="C122" s="221" t="s">
        <v>265</v>
      </c>
      <c r="D122" s="221" t="s">
        <v>179</v>
      </c>
      <c r="E122" s="222" t="s">
        <v>2251</v>
      </c>
      <c r="F122" s="223" t="s">
        <v>2252</v>
      </c>
      <c r="G122" s="224" t="s">
        <v>112</v>
      </c>
      <c r="H122" s="225">
        <v>83.099999999999994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0.034779999999999998</v>
      </c>
      <c r="R122" s="230">
        <f>Q122*H122</f>
        <v>2.8902179999999995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2253</v>
      </c>
    </row>
    <row r="123" s="1" customFormat="1" ht="25.5" customHeight="1">
      <c r="B123" s="45"/>
      <c r="C123" s="221" t="s">
        <v>271</v>
      </c>
      <c r="D123" s="221" t="s">
        <v>179</v>
      </c>
      <c r="E123" s="222" t="s">
        <v>2254</v>
      </c>
      <c r="F123" s="223" t="s">
        <v>2255</v>
      </c>
      <c r="G123" s="224" t="s">
        <v>112</v>
      </c>
      <c r="H123" s="225">
        <v>30.712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0.041599999999999998</v>
      </c>
      <c r="R123" s="230">
        <f>Q123*H123</f>
        <v>1.2776192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2256</v>
      </c>
    </row>
    <row r="124" s="11" customFormat="1">
      <c r="B124" s="233"/>
      <c r="C124" s="234"/>
      <c r="D124" s="235" t="s">
        <v>185</v>
      </c>
      <c r="E124" s="236" t="s">
        <v>24</v>
      </c>
      <c r="F124" s="237" t="s">
        <v>2257</v>
      </c>
      <c r="G124" s="234"/>
      <c r="H124" s="238">
        <v>30.712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="1" customFormat="1" ht="25.5" customHeight="1">
      <c r="B125" s="45"/>
      <c r="C125" s="221" t="s">
        <v>277</v>
      </c>
      <c r="D125" s="221" t="s">
        <v>179</v>
      </c>
      <c r="E125" s="222" t="s">
        <v>2258</v>
      </c>
      <c r="F125" s="223" t="s">
        <v>2259</v>
      </c>
      <c r="G125" s="224" t="s">
        <v>112</v>
      </c>
      <c r="H125" s="225">
        <v>518.63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0.01469</v>
      </c>
      <c r="R125" s="230">
        <f>Q125*H125</f>
        <v>7.6186746999999997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2260</v>
      </c>
    </row>
    <row r="126" s="11" customFormat="1">
      <c r="B126" s="233"/>
      <c r="C126" s="234"/>
      <c r="D126" s="235" t="s">
        <v>185</v>
      </c>
      <c r="E126" s="236" t="s">
        <v>2204</v>
      </c>
      <c r="F126" s="237" t="s">
        <v>2261</v>
      </c>
      <c r="G126" s="234"/>
      <c r="H126" s="238">
        <v>518.63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="1" customFormat="1" ht="25.5" customHeight="1">
      <c r="B127" s="45"/>
      <c r="C127" s="221" t="s">
        <v>9</v>
      </c>
      <c r="D127" s="221" t="s">
        <v>179</v>
      </c>
      <c r="E127" s="222" t="s">
        <v>2262</v>
      </c>
      <c r="F127" s="223" t="s">
        <v>2263</v>
      </c>
      <c r="G127" s="224" t="s">
        <v>112</v>
      </c>
      <c r="H127" s="225">
        <v>26.32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0.024479999999999998</v>
      </c>
      <c r="R127" s="230">
        <f>Q127*H127</f>
        <v>0.64431359999999993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2264</v>
      </c>
    </row>
    <row r="128" s="1" customFormat="1" ht="25.5" customHeight="1">
      <c r="B128" s="45"/>
      <c r="C128" s="221" t="s">
        <v>285</v>
      </c>
      <c r="D128" s="221" t="s">
        <v>179</v>
      </c>
      <c r="E128" s="222" t="s">
        <v>761</v>
      </c>
      <c r="F128" s="223" t="s">
        <v>762</v>
      </c>
      <c r="G128" s="224" t="s">
        <v>112</v>
      </c>
      <c r="H128" s="225">
        <v>95.200000000000003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0.034500000000000003</v>
      </c>
      <c r="R128" s="230">
        <f>Q128*H128</f>
        <v>3.2844000000000002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2265</v>
      </c>
    </row>
    <row r="129" s="1" customFormat="1" ht="25.5" customHeight="1">
      <c r="B129" s="45"/>
      <c r="C129" s="221" t="s">
        <v>289</v>
      </c>
      <c r="D129" s="221" t="s">
        <v>179</v>
      </c>
      <c r="E129" s="222" t="s">
        <v>766</v>
      </c>
      <c r="F129" s="223" t="s">
        <v>767</v>
      </c>
      <c r="G129" s="224" t="s">
        <v>112</v>
      </c>
      <c r="H129" s="225">
        <v>95.200000000000003</v>
      </c>
      <c r="I129" s="226"/>
      <c r="J129" s="227">
        <f>ROUND(I129*H129,2)</f>
        <v>0</v>
      </c>
      <c r="K129" s="223" t="s">
        <v>182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0.016</v>
      </c>
      <c r="R129" s="230">
        <f>Q129*H129</f>
        <v>1.5232000000000001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86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2266</v>
      </c>
    </row>
    <row r="130" s="1" customFormat="1" ht="25.5" customHeight="1">
      <c r="B130" s="45"/>
      <c r="C130" s="221" t="s">
        <v>293</v>
      </c>
      <c r="D130" s="221" t="s">
        <v>179</v>
      </c>
      <c r="E130" s="222" t="s">
        <v>2267</v>
      </c>
      <c r="F130" s="223" t="s">
        <v>2268</v>
      </c>
      <c r="G130" s="224" t="s">
        <v>112</v>
      </c>
      <c r="H130" s="225">
        <v>95.200000000000003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0.01</v>
      </c>
      <c r="R130" s="230">
        <f>Q130*H130</f>
        <v>0.95200000000000007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2269</v>
      </c>
    </row>
    <row r="131" s="10" customFormat="1" ht="29.88" customHeight="1">
      <c r="B131" s="205"/>
      <c r="C131" s="206"/>
      <c r="D131" s="207" t="s">
        <v>76</v>
      </c>
      <c r="E131" s="219" t="s">
        <v>221</v>
      </c>
      <c r="F131" s="219" t="s">
        <v>841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SUM(P132:P158)</f>
        <v>0</v>
      </c>
      <c r="Q131" s="213"/>
      <c r="R131" s="214">
        <f>SUM(R132:R158)</f>
        <v>24.219676359999998</v>
      </c>
      <c r="S131" s="213"/>
      <c r="T131" s="215">
        <f>SUM(T132:T158)</f>
        <v>26.359752</v>
      </c>
      <c r="AR131" s="216" t="s">
        <v>25</v>
      </c>
      <c r="AT131" s="217" t="s">
        <v>76</v>
      </c>
      <c r="AU131" s="217" t="s">
        <v>25</v>
      </c>
      <c r="AY131" s="216" t="s">
        <v>177</v>
      </c>
      <c r="BK131" s="218">
        <f>SUM(BK132:BK158)</f>
        <v>0</v>
      </c>
    </row>
    <row r="132" s="1" customFormat="1" ht="25.5" customHeight="1">
      <c r="B132" s="45"/>
      <c r="C132" s="221" t="s">
        <v>297</v>
      </c>
      <c r="D132" s="221" t="s">
        <v>179</v>
      </c>
      <c r="E132" s="222" t="s">
        <v>2270</v>
      </c>
      <c r="F132" s="223" t="s">
        <v>2271</v>
      </c>
      <c r="G132" s="224" t="s">
        <v>198</v>
      </c>
      <c r="H132" s="225">
        <v>21.199999999999999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3.0000000000000001E-05</v>
      </c>
      <c r="R132" s="230">
        <f>Q132*H132</f>
        <v>0.00063599999999999996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2272</v>
      </c>
    </row>
    <row r="133" s="11" customFormat="1">
      <c r="B133" s="233"/>
      <c r="C133" s="234"/>
      <c r="D133" s="235" t="s">
        <v>185</v>
      </c>
      <c r="E133" s="236" t="s">
        <v>24</v>
      </c>
      <c r="F133" s="237" t="s">
        <v>2273</v>
      </c>
      <c r="G133" s="234"/>
      <c r="H133" s="238">
        <v>21.199999999999999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25</v>
      </c>
      <c r="AY133" s="244" t="s">
        <v>177</v>
      </c>
    </row>
    <row r="134" s="1" customFormat="1" ht="38.25" customHeight="1">
      <c r="B134" s="45"/>
      <c r="C134" s="221" t="s">
        <v>302</v>
      </c>
      <c r="D134" s="221" t="s">
        <v>179</v>
      </c>
      <c r="E134" s="222" t="s">
        <v>872</v>
      </c>
      <c r="F134" s="223" t="s">
        <v>873</v>
      </c>
      <c r="G134" s="224" t="s">
        <v>112</v>
      </c>
      <c r="H134" s="225">
        <v>830.70000000000005</v>
      </c>
      <c r="I134" s="226"/>
      <c r="J134" s="227">
        <f>ROUND(I134*H134,2)</f>
        <v>0</v>
      </c>
      <c r="K134" s="223" t="s">
        <v>182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86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2274</v>
      </c>
    </row>
    <row r="135" s="1" customFormat="1" ht="38.25" customHeight="1">
      <c r="B135" s="45"/>
      <c r="C135" s="221" t="s">
        <v>307</v>
      </c>
      <c r="D135" s="221" t="s">
        <v>179</v>
      </c>
      <c r="E135" s="222" t="s">
        <v>877</v>
      </c>
      <c r="F135" s="223" t="s">
        <v>878</v>
      </c>
      <c r="G135" s="224" t="s">
        <v>112</v>
      </c>
      <c r="H135" s="225">
        <v>49842</v>
      </c>
      <c r="I135" s="226"/>
      <c r="J135" s="227">
        <f>ROUND(I135*H135,2)</f>
        <v>0</v>
      </c>
      <c r="K135" s="223" t="s">
        <v>182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2275</v>
      </c>
    </row>
    <row r="136" s="11" customFormat="1">
      <c r="B136" s="233"/>
      <c r="C136" s="234"/>
      <c r="D136" s="235" t="s">
        <v>185</v>
      </c>
      <c r="E136" s="236" t="s">
        <v>24</v>
      </c>
      <c r="F136" s="237" t="s">
        <v>2276</v>
      </c>
      <c r="G136" s="234"/>
      <c r="H136" s="238">
        <v>49842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25</v>
      </c>
      <c r="AY136" s="244" t="s">
        <v>177</v>
      </c>
    </row>
    <row r="137" s="1" customFormat="1" ht="38.25" customHeight="1">
      <c r="B137" s="45"/>
      <c r="C137" s="221" t="s">
        <v>312</v>
      </c>
      <c r="D137" s="221" t="s">
        <v>179</v>
      </c>
      <c r="E137" s="222" t="s">
        <v>882</v>
      </c>
      <c r="F137" s="223" t="s">
        <v>883</v>
      </c>
      <c r="G137" s="224" t="s">
        <v>112</v>
      </c>
      <c r="H137" s="225">
        <v>830.70000000000005</v>
      </c>
      <c r="I137" s="226"/>
      <c r="J137" s="227">
        <f>ROUND(I137*H137,2)</f>
        <v>0</v>
      </c>
      <c r="K137" s="223" t="s">
        <v>182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86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2277</v>
      </c>
    </row>
    <row r="138" s="1" customFormat="1" ht="25.5" customHeight="1">
      <c r="B138" s="45"/>
      <c r="C138" s="221" t="s">
        <v>317</v>
      </c>
      <c r="D138" s="221" t="s">
        <v>179</v>
      </c>
      <c r="E138" s="222" t="s">
        <v>900</v>
      </c>
      <c r="F138" s="223" t="s">
        <v>901</v>
      </c>
      <c r="G138" s="224" t="s">
        <v>112</v>
      </c>
      <c r="H138" s="225">
        <v>830.70000000000005</v>
      </c>
      <c r="I138" s="226"/>
      <c r="J138" s="227">
        <f>ROUND(I138*H138,2)</f>
        <v>0</v>
      </c>
      <c r="K138" s="223" t="s">
        <v>182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86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2278</v>
      </c>
    </row>
    <row r="139" s="1" customFormat="1" ht="25.5" customHeight="1">
      <c r="B139" s="45"/>
      <c r="C139" s="221" t="s">
        <v>322</v>
      </c>
      <c r="D139" s="221" t="s">
        <v>179</v>
      </c>
      <c r="E139" s="222" t="s">
        <v>904</v>
      </c>
      <c r="F139" s="223" t="s">
        <v>905</v>
      </c>
      <c r="G139" s="224" t="s">
        <v>112</v>
      </c>
      <c r="H139" s="225">
        <v>49842</v>
      </c>
      <c r="I139" s="226"/>
      <c r="J139" s="227">
        <f>ROUND(I139*H139,2)</f>
        <v>0</v>
      </c>
      <c r="K139" s="223" t="s">
        <v>182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2279</v>
      </c>
    </row>
    <row r="140" s="1" customFormat="1" ht="25.5" customHeight="1">
      <c r="B140" s="45"/>
      <c r="C140" s="221" t="s">
        <v>327</v>
      </c>
      <c r="D140" s="221" t="s">
        <v>179</v>
      </c>
      <c r="E140" s="222" t="s">
        <v>908</v>
      </c>
      <c r="F140" s="223" t="s">
        <v>909</v>
      </c>
      <c r="G140" s="224" t="s">
        <v>112</v>
      </c>
      <c r="H140" s="225">
        <v>830.70000000000005</v>
      </c>
      <c r="I140" s="226"/>
      <c r="J140" s="227">
        <f>ROUND(I140*H140,2)</f>
        <v>0</v>
      </c>
      <c r="K140" s="223" t="s">
        <v>182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86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2280</v>
      </c>
    </row>
    <row r="141" s="1" customFormat="1" ht="16.5" customHeight="1">
      <c r="B141" s="45"/>
      <c r="C141" s="221" t="s">
        <v>330</v>
      </c>
      <c r="D141" s="221" t="s">
        <v>179</v>
      </c>
      <c r="E141" s="222" t="s">
        <v>945</v>
      </c>
      <c r="F141" s="223" t="s">
        <v>946</v>
      </c>
      <c r="G141" s="224" t="s">
        <v>209</v>
      </c>
      <c r="H141" s="225">
        <v>8.9949999999999992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2</v>
      </c>
      <c r="T141" s="231">
        <f>S141*H141</f>
        <v>17.989999999999998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2281</v>
      </c>
    </row>
    <row r="142" s="11" customFormat="1">
      <c r="B142" s="233"/>
      <c r="C142" s="234"/>
      <c r="D142" s="235" t="s">
        <v>185</v>
      </c>
      <c r="E142" s="236" t="s">
        <v>24</v>
      </c>
      <c r="F142" s="237" t="s">
        <v>2282</v>
      </c>
      <c r="G142" s="234"/>
      <c r="H142" s="238">
        <v>8.9949999999999992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185</v>
      </c>
      <c r="AU142" s="244" t="s">
        <v>86</v>
      </c>
      <c r="AV142" s="11" t="s">
        <v>86</v>
      </c>
      <c r="AW142" s="11" t="s">
        <v>40</v>
      </c>
      <c r="AX142" s="11" t="s">
        <v>25</v>
      </c>
      <c r="AY142" s="244" t="s">
        <v>177</v>
      </c>
    </row>
    <row r="143" s="1" customFormat="1" ht="38.25" customHeight="1">
      <c r="B143" s="45"/>
      <c r="C143" s="221" t="s">
        <v>336</v>
      </c>
      <c r="D143" s="221" t="s">
        <v>179</v>
      </c>
      <c r="E143" s="222" t="s">
        <v>2283</v>
      </c>
      <c r="F143" s="223" t="s">
        <v>2284</v>
      </c>
      <c r="G143" s="224" t="s">
        <v>209</v>
      </c>
      <c r="H143" s="225">
        <v>1.26</v>
      </c>
      <c r="I143" s="226"/>
      <c r="J143" s="227">
        <f>ROUND(I143*H143,2)</f>
        <v>0</v>
      </c>
      <c r="K143" s="223" t="s">
        <v>182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1.8</v>
      </c>
      <c r="T143" s="231">
        <f>S143*H143</f>
        <v>2.2680000000000002</v>
      </c>
      <c r="AR143" s="23" t="s">
        <v>183</v>
      </c>
      <c r="AT143" s="23" t="s">
        <v>179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2285</v>
      </c>
    </row>
    <row r="144" s="11" customFormat="1">
      <c r="B144" s="233"/>
      <c r="C144" s="234"/>
      <c r="D144" s="235" t="s">
        <v>185</v>
      </c>
      <c r="E144" s="236" t="s">
        <v>24</v>
      </c>
      <c r="F144" s="237" t="s">
        <v>2286</v>
      </c>
      <c r="G144" s="234"/>
      <c r="H144" s="238">
        <v>1.26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185</v>
      </c>
      <c r="AU144" s="244" t="s">
        <v>86</v>
      </c>
      <c r="AV144" s="11" t="s">
        <v>86</v>
      </c>
      <c r="AW144" s="11" t="s">
        <v>40</v>
      </c>
      <c r="AX144" s="11" t="s">
        <v>25</v>
      </c>
      <c r="AY144" s="244" t="s">
        <v>177</v>
      </c>
    </row>
    <row r="145" s="1" customFormat="1" ht="25.5" customHeight="1">
      <c r="B145" s="45"/>
      <c r="C145" s="221" t="s">
        <v>341</v>
      </c>
      <c r="D145" s="221" t="s">
        <v>179</v>
      </c>
      <c r="E145" s="222" t="s">
        <v>2287</v>
      </c>
      <c r="F145" s="223" t="s">
        <v>2288</v>
      </c>
      <c r="G145" s="224" t="s">
        <v>198</v>
      </c>
      <c r="H145" s="225">
        <v>15.9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0.112</v>
      </c>
      <c r="T145" s="231">
        <f>S145*H145</f>
        <v>1.7808000000000002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2289</v>
      </c>
    </row>
    <row r="146" s="11" customFormat="1">
      <c r="B146" s="233"/>
      <c r="C146" s="234"/>
      <c r="D146" s="235" t="s">
        <v>185</v>
      </c>
      <c r="E146" s="236" t="s">
        <v>24</v>
      </c>
      <c r="F146" s="237" t="s">
        <v>2290</v>
      </c>
      <c r="G146" s="234"/>
      <c r="H146" s="238">
        <v>15.9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="1" customFormat="1" ht="25.5" customHeight="1">
      <c r="B147" s="45"/>
      <c r="C147" s="221" t="s">
        <v>346</v>
      </c>
      <c r="D147" s="221" t="s">
        <v>179</v>
      </c>
      <c r="E147" s="222" t="s">
        <v>2291</v>
      </c>
      <c r="F147" s="223" t="s">
        <v>2292</v>
      </c>
      <c r="G147" s="224" t="s">
        <v>112</v>
      </c>
      <c r="H147" s="225">
        <v>29.547999999999998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0.034000000000000002</v>
      </c>
      <c r="T147" s="231">
        <f>S147*H147</f>
        <v>1.004632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2293</v>
      </c>
    </row>
    <row r="148" s="11" customFormat="1">
      <c r="B148" s="233"/>
      <c r="C148" s="234"/>
      <c r="D148" s="235" t="s">
        <v>185</v>
      </c>
      <c r="E148" s="236" t="s">
        <v>24</v>
      </c>
      <c r="F148" s="237" t="s">
        <v>2294</v>
      </c>
      <c r="G148" s="234"/>
      <c r="H148" s="238">
        <v>29.547999999999998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="1" customFormat="1" ht="25.5" customHeight="1">
      <c r="B149" s="45"/>
      <c r="C149" s="221" t="s">
        <v>353</v>
      </c>
      <c r="D149" s="221" t="s">
        <v>179</v>
      </c>
      <c r="E149" s="222" t="s">
        <v>1039</v>
      </c>
      <c r="F149" s="223" t="s">
        <v>1040</v>
      </c>
      <c r="G149" s="224" t="s">
        <v>198</v>
      </c>
      <c r="H149" s="225">
        <v>12.6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0.023619999999999999</v>
      </c>
      <c r="R149" s="230">
        <f>Q149*H149</f>
        <v>0.29761199999999999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2295</v>
      </c>
    </row>
    <row r="150" s="11" customFormat="1">
      <c r="B150" s="233"/>
      <c r="C150" s="234"/>
      <c r="D150" s="235" t="s">
        <v>185</v>
      </c>
      <c r="E150" s="236" t="s">
        <v>24</v>
      </c>
      <c r="F150" s="237" t="s">
        <v>2296</v>
      </c>
      <c r="G150" s="234"/>
      <c r="H150" s="238">
        <v>12.6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="1" customFormat="1" ht="16.5" customHeight="1">
      <c r="B151" s="45"/>
      <c r="C151" s="221" t="s">
        <v>357</v>
      </c>
      <c r="D151" s="221" t="s">
        <v>179</v>
      </c>
      <c r="E151" s="222" t="s">
        <v>1063</v>
      </c>
      <c r="F151" s="223" t="s">
        <v>1064</v>
      </c>
      <c r="G151" s="224" t="s">
        <v>112</v>
      </c>
      <c r="H151" s="225">
        <v>52.640000000000001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0.063</v>
      </c>
      <c r="T151" s="231">
        <f>S151*H151</f>
        <v>3.3163200000000002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2297</v>
      </c>
    </row>
    <row r="152" s="11" customFormat="1">
      <c r="B152" s="233"/>
      <c r="C152" s="234"/>
      <c r="D152" s="235" t="s">
        <v>185</v>
      </c>
      <c r="E152" s="236" t="s">
        <v>24</v>
      </c>
      <c r="F152" s="237" t="s">
        <v>2298</v>
      </c>
      <c r="G152" s="234"/>
      <c r="H152" s="238">
        <v>52.640000000000001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="1" customFormat="1" ht="16.5" customHeight="1">
      <c r="B153" s="45"/>
      <c r="C153" s="221" t="s">
        <v>363</v>
      </c>
      <c r="D153" s="221" t="s">
        <v>179</v>
      </c>
      <c r="E153" s="222" t="s">
        <v>1070</v>
      </c>
      <c r="F153" s="223" t="s">
        <v>1071</v>
      </c>
      <c r="G153" s="224" t="s">
        <v>209</v>
      </c>
      <c r="H153" s="225">
        <v>12.554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0.54034000000000004</v>
      </c>
      <c r="R153" s="230">
        <f>Q153*H153</f>
        <v>6.7834283600000003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2299</v>
      </c>
    </row>
    <row r="154" s="11" customFormat="1">
      <c r="B154" s="233"/>
      <c r="C154" s="234"/>
      <c r="D154" s="235" t="s">
        <v>185</v>
      </c>
      <c r="E154" s="236" t="s">
        <v>24</v>
      </c>
      <c r="F154" s="237" t="s">
        <v>2300</v>
      </c>
      <c r="G154" s="234"/>
      <c r="H154" s="238">
        <v>7.3159999999999998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185</v>
      </c>
      <c r="AU154" s="244" t="s">
        <v>86</v>
      </c>
      <c r="AV154" s="11" t="s">
        <v>86</v>
      </c>
      <c r="AW154" s="11" t="s">
        <v>40</v>
      </c>
      <c r="AX154" s="11" t="s">
        <v>77</v>
      </c>
      <c r="AY154" s="244" t="s">
        <v>177</v>
      </c>
    </row>
    <row r="155" s="11" customFormat="1">
      <c r="B155" s="233"/>
      <c r="C155" s="234"/>
      <c r="D155" s="235" t="s">
        <v>185</v>
      </c>
      <c r="E155" s="236" t="s">
        <v>24</v>
      </c>
      <c r="F155" s="237" t="s">
        <v>2301</v>
      </c>
      <c r="G155" s="234"/>
      <c r="H155" s="238">
        <v>5.2380000000000004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77</v>
      </c>
      <c r="AY155" s="244" t="s">
        <v>177</v>
      </c>
    </row>
    <row r="156" s="12" customFormat="1">
      <c r="B156" s="245"/>
      <c r="C156" s="246"/>
      <c r="D156" s="235" t="s">
        <v>185</v>
      </c>
      <c r="E156" s="247" t="s">
        <v>24</v>
      </c>
      <c r="F156" s="248" t="s">
        <v>241</v>
      </c>
      <c r="G156" s="246"/>
      <c r="H156" s="249">
        <v>12.554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185</v>
      </c>
      <c r="AU156" s="255" t="s">
        <v>86</v>
      </c>
      <c r="AV156" s="12" t="s">
        <v>183</v>
      </c>
      <c r="AW156" s="12" t="s">
        <v>40</v>
      </c>
      <c r="AX156" s="12" t="s">
        <v>25</v>
      </c>
      <c r="AY156" s="255" t="s">
        <v>177</v>
      </c>
    </row>
    <row r="157" s="1" customFormat="1" ht="25.5" customHeight="1">
      <c r="B157" s="45"/>
      <c r="C157" s="256" t="s">
        <v>368</v>
      </c>
      <c r="D157" s="256" t="s">
        <v>266</v>
      </c>
      <c r="E157" s="257" t="s">
        <v>1077</v>
      </c>
      <c r="F157" s="258" t="s">
        <v>2302</v>
      </c>
      <c r="G157" s="259" t="s">
        <v>1079</v>
      </c>
      <c r="H157" s="260">
        <v>4.1799999999999997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4.0999999999999996</v>
      </c>
      <c r="R157" s="230">
        <f>Q157*H157</f>
        <v>17.137999999999998</v>
      </c>
      <c r="S157" s="230">
        <v>0</v>
      </c>
      <c r="T157" s="231">
        <f>S157*H157</f>
        <v>0</v>
      </c>
      <c r="AR157" s="23" t="s">
        <v>216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2303</v>
      </c>
    </row>
    <row r="158" s="11" customFormat="1">
      <c r="B158" s="233"/>
      <c r="C158" s="234"/>
      <c r="D158" s="235" t="s">
        <v>185</v>
      </c>
      <c r="E158" s="236" t="s">
        <v>24</v>
      </c>
      <c r="F158" s="237" t="s">
        <v>2304</v>
      </c>
      <c r="G158" s="234"/>
      <c r="H158" s="238">
        <v>4.1799999999999997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185</v>
      </c>
      <c r="AU158" s="244" t="s">
        <v>86</v>
      </c>
      <c r="AV158" s="11" t="s">
        <v>86</v>
      </c>
      <c r="AW158" s="11" t="s">
        <v>40</v>
      </c>
      <c r="AX158" s="11" t="s">
        <v>25</v>
      </c>
      <c r="AY158" s="244" t="s">
        <v>177</v>
      </c>
    </row>
    <row r="159" s="10" customFormat="1" ht="29.88" customHeight="1">
      <c r="B159" s="205"/>
      <c r="C159" s="206"/>
      <c r="D159" s="207" t="s">
        <v>76</v>
      </c>
      <c r="E159" s="219" t="s">
        <v>1082</v>
      </c>
      <c r="F159" s="219" t="s">
        <v>1083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25</v>
      </c>
      <c r="AY159" s="216" t="s">
        <v>177</v>
      </c>
      <c r="BK159" s="218">
        <f>SUM(BK160:BK164)</f>
        <v>0</v>
      </c>
    </row>
    <row r="160" s="1" customFormat="1" ht="25.5" customHeight="1">
      <c r="B160" s="45"/>
      <c r="C160" s="221" t="s">
        <v>374</v>
      </c>
      <c r="D160" s="221" t="s">
        <v>179</v>
      </c>
      <c r="E160" s="222" t="s">
        <v>2305</v>
      </c>
      <c r="F160" s="223" t="s">
        <v>2306</v>
      </c>
      <c r="G160" s="224" t="s">
        <v>257</v>
      </c>
      <c r="H160" s="225">
        <v>26.457999999999998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2307</v>
      </c>
    </row>
    <row r="161" s="1" customFormat="1" ht="25.5" customHeight="1">
      <c r="B161" s="45"/>
      <c r="C161" s="221" t="s">
        <v>379</v>
      </c>
      <c r="D161" s="221" t="s">
        <v>179</v>
      </c>
      <c r="E161" s="222" t="s">
        <v>1098</v>
      </c>
      <c r="F161" s="223" t="s">
        <v>1099</v>
      </c>
      <c r="G161" s="224" t="s">
        <v>257</v>
      </c>
      <c r="H161" s="225">
        <v>26.457999999999998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2308</v>
      </c>
    </row>
    <row r="162" s="1" customFormat="1" ht="25.5" customHeight="1">
      <c r="B162" s="45"/>
      <c r="C162" s="221" t="s">
        <v>384</v>
      </c>
      <c r="D162" s="221" t="s">
        <v>179</v>
      </c>
      <c r="E162" s="222" t="s">
        <v>1102</v>
      </c>
      <c r="F162" s="223" t="s">
        <v>1103</v>
      </c>
      <c r="G162" s="224" t="s">
        <v>257</v>
      </c>
      <c r="H162" s="225">
        <v>264.57999999999998</v>
      </c>
      <c r="I162" s="226"/>
      <c r="J162" s="227">
        <f>ROUND(I162*H162,2)</f>
        <v>0</v>
      </c>
      <c r="K162" s="223" t="s">
        <v>182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2309</v>
      </c>
    </row>
    <row r="163" s="11" customFormat="1">
      <c r="B163" s="233"/>
      <c r="C163" s="234"/>
      <c r="D163" s="235" t="s">
        <v>185</v>
      </c>
      <c r="E163" s="234"/>
      <c r="F163" s="237" t="s">
        <v>2310</v>
      </c>
      <c r="G163" s="234"/>
      <c r="H163" s="238">
        <v>264.57999999999998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185</v>
      </c>
      <c r="AU163" s="244" t="s">
        <v>86</v>
      </c>
      <c r="AV163" s="11" t="s">
        <v>86</v>
      </c>
      <c r="AW163" s="11" t="s">
        <v>6</v>
      </c>
      <c r="AX163" s="11" t="s">
        <v>25</v>
      </c>
      <c r="AY163" s="244" t="s">
        <v>177</v>
      </c>
    </row>
    <row r="164" s="1" customFormat="1" ht="16.5" customHeight="1">
      <c r="B164" s="45"/>
      <c r="C164" s="221" t="s">
        <v>393</v>
      </c>
      <c r="D164" s="221" t="s">
        <v>179</v>
      </c>
      <c r="E164" s="222" t="s">
        <v>1107</v>
      </c>
      <c r="F164" s="223" t="s">
        <v>1108</v>
      </c>
      <c r="G164" s="224" t="s">
        <v>257</v>
      </c>
      <c r="H164" s="225">
        <v>26.457999999999998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2311</v>
      </c>
    </row>
    <row r="165" s="10" customFormat="1" ht="29.88" customHeight="1">
      <c r="B165" s="205"/>
      <c r="C165" s="206"/>
      <c r="D165" s="207" t="s">
        <v>76</v>
      </c>
      <c r="E165" s="219" t="s">
        <v>1110</v>
      </c>
      <c r="F165" s="219" t="s">
        <v>1111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25</v>
      </c>
      <c r="AT165" s="217" t="s">
        <v>76</v>
      </c>
      <c r="AU165" s="217" t="s">
        <v>25</v>
      </c>
      <c r="AY165" s="216" t="s">
        <v>177</v>
      </c>
      <c r="BK165" s="218">
        <f>BK166</f>
        <v>0</v>
      </c>
    </row>
    <row r="166" s="1" customFormat="1" ht="16.5" customHeight="1">
      <c r="B166" s="45"/>
      <c r="C166" s="221" t="s">
        <v>399</v>
      </c>
      <c r="D166" s="221" t="s">
        <v>179</v>
      </c>
      <c r="E166" s="222" t="s">
        <v>1113</v>
      </c>
      <c r="F166" s="223" t="s">
        <v>1114</v>
      </c>
      <c r="G166" s="224" t="s">
        <v>257</v>
      </c>
      <c r="H166" s="225">
        <v>49.256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183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183</v>
      </c>
      <c r="BM166" s="23" t="s">
        <v>2312</v>
      </c>
    </row>
    <row r="167" s="10" customFormat="1" ht="37.44" customHeight="1">
      <c r="B167" s="205"/>
      <c r="C167" s="206"/>
      <c r="D167" s="207" t="s">
        <v>76</v>
      </c>
      <c r="E167" s="208" t="s">
        <v>1116</v>
      </c>
      <c r="F167" s="208" t="s">
        <v>1117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P168+P177+P186</f>
        <v>0</v>
      </c>
      <c r="Q167" s="213"/>
      <c r="R167" s="214">
        <f>R168+R177+R186</f>
        <v>1.32246</v>
      </c>
      <c r="S167" s="213"/>
      <c r="T167" s="215">
        <f>T168+T177+T186</f>
        <v>0.098697000000000007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BK168+BK177+BK186</f>
        <v>0</v>
      </c>
    </row>
    <row r="168" s="10" customFormat="1" ht="19.92" customHeight="1">
      <c r="B168" s="205"/>
      <c r="C168" s="206"/>
      <c r="D168" s="207" t="s">
        <v>76</v>
      </c>
      <c r="E168" s="219" t="s">
        <v>1506</v>
      </c>
      <c r="F168" s="219" t="s">
        <v>1507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SUM(P169:P176)</f>
        <v>0</v>
      </c>
      <c r="Q168" s="213"/>
      <c r="R168" s="214">
        <f>SUM(R169:R176)</f>
        <v>0.11074899999999999</v>
      </c>
      <c r="S168" s="213"/>
      <c r="T168" s="215">
        <f>SUM(T169:T176)</f>
        <v>0.098697000000000007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SUM(BK169:BK176)</f>
        <v>0</v>
      </c>
    </row>
    <row r="169" s="1" customFormat="1" ht="16.5" customHeight="1">
      <c r="B169" s="45"/>
      <c r="C169" s="221" t="s">
        <v>404</v>
      </c>
      <c r="D169" s="221" t="s">
        <v>179</v>
      </c>
      <c r="E169" s="222" t="s">
        <v>1575</v>
      </c>
      <c r="F169" s="223" t="s">
        <v>1576</v>
      </c>
      <c r="G169" s="224" t="s">
        <v>198</v>
      </c>
      <c r="H169" s="225">
        <v>59.100000000000001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0.00167</v>
      </c>
      <c r="T169" s="231">
        <f>S169*H169</f>
        <v>0.098697000000000007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2313</v>
      </c>
    </row>
    <row r="170" s="11" customFormat="1">
      <c r="B170" s="233"/>
      <c r="C170" s="234"/>
      <c r="D170" s="235" t="s">
        <v>185</v>
      </c>
      <c r="E170" s="236" t="s">
        <v>24</v>
      </c>
      <c r="F170" s="237" t="s">
        <v>2314</v>
      </c>
      <c r="G170" s="234"/>
      <c r="H170" s="238">
        <v>51.100000000000001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77</v>
      </c>
      <c r="AY170" s="244" t="s">
        <v>177</v>
      </c>
    </row>
    <row r="171" s="11" customFormat="1">
      <c r="B171" s="233"/>
      <c r="C171" s="234"/>
      <c r="D171" s="235" t="s">
        <v>185</v>
      </c>
      <c r="E171" s="236" t="s">
        <v>24</v>
      </c>
      <c r="F171" s="237" t="s">
        <v>2315</v>
      </c>
      <c r="G171" s="234"/>
      <c r="H171" s="238">
        <v>8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185</v>
      </c>
      <c r="AU171" s="244" t="s">
        <v>86</v>
      </c>
      <c r="AV171" s="11" t="s">
        <v>86</v>
      </c>
      <c r="AW171" s="11" t="s">
        <v>40</v>
      </c>
      <c r="AX171" s="11" t="s">
        <v>77</v>
      </c>
      <c r="AY171" s="244" t="s">
        <v>177</v>
      </c>
    </row>
    <row r="172" s="12" customFormat="1">
      <c r="B172" s="245"/>
      <c r="C172" s="246"/>
      <c r="D172" s="235" t="s">
        <v>185</v>
      </c>
      <c r="E172" s="247" t="s">
        <v>24</v>
      </c>
      <c r="F172" s="248" t="s">
        <v>241</v>
      </c>
      <c r="G172" s="246"/>
      <c r="H172" s="249">
        <v>59.100000000000001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185</v>
      </c>
      <c r="AU172" s="255" t="s">
        <v>86</v>
      </c>
      <c r="AV172" s="12" t="s">
        <v>183</v>
      </c>
      <c r="AW172" s="12" t="s">
        <v>40</v>
      </c>
      <c r="AX172" s="12" t="s">
        <v>25</v>
      </c>
      <c r="AY172" s="255" t="s">
        <v>177</v>
      </c>
    </row>
    <row r="173" s="1" customFormat="1" ht="25.5" customHeight="1">
      <c r="B173" s="45"/>
      <c r="C173" s="221" t="s">
        <v>409</v>
      </c>
      <c r="D173" s="221" t="s">
        <v>179</v>
      </c>
      <c r="E173" s="222" t="s">
        <v>1623</v>
      </c>
      <c r="F173" s="223" t="s">
        <v>1624</v>
      </c>
      <c r="G173" s="224" t="s">
        <v>198</v>
      </c>
      <c r="H173" s="225">
        <v>39.299999999999997</v>
      </c>
      <c r="I173" s="226"/>
      <c r="J173" s="227">
        <f>ROUND(I173*H173,2)</f>
        <v>0</v>
      </c>
      <c r="K173" s="223" t="s">
        <v>182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0.0021299999999999999</v>
      </c>
      <c r="R173" s="230">
        <f>Q173*H173</f>
        <v>0.083708999999999992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2316</v>
      </c>
    </row>
    <row r="174" s="1" customFormat="1" ht="25.5" customHeight="1">
      <c r="B174" s="45"/>
      <c r="C174" s="221" t="s">
        <v>415</v>
      </c>
      <c r="D174" s="221" t="s">
        <v>179</v>
      </c>
      <c r="E174" s="222" t="s">
        <v>2317</v>
      </c>
      <c r="F174" s="223" t="s">
        <v>2318</v>
      </c>
      <c r="G174" s="224" t="s">
        <v>198</v>
      </c>
      <c r="H174" s="225">
        <v>8</v>
      </c>
      <c r="I174" s="226"/>
      <c r="J174" s="227">
        <f>ROUND(I174*H174,2)</f>
        <v>0</v>
      </c>
      <c r="K174" s="223" t="s">
        <v>182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0.0033800000000000002</v>
      </c>
      <c r="R174" s="230">
        <f>Q174*H174</f>
        <v>0.027040000000000002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2319</v>
      </c>
    </row>
    <row r="175" s="1" customFormat="1" ht="38.25" customHeight="1">
      <c r="B175" s="45"/>
      <c r="C175" s="221" t="s">
        <v>421</v>
      </c>
      <c r="D175" s="221" t="s">
        <v>179</v>
      </c>
      <c r="E175" s="222" t="s">
        <v>2320</v>
      </c>
      <c r="F175" s="223" t="s">
        <v>2321</v>
      </c>
      <c r="G175" s="224" t="s">
        <v>274</v>
      </c>
      <c r="H175" s="225">
        <v>35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2322</v>
      </c>
    </row>
    <row r="176" s="1" customFormat="1" ht="38.25" customHeight="1">
      <c r="B176" s="45"/>
      <c r="C176" s="221" t="s">
        <v>425</v>
      </c>
      <c r="D176" s="221" t="s">
        <v>179</v>
      </c>
      <c r="E176" s="222" t="s">
        <v>2323</v>
      </c>
      <c r="F176" s="223" t="s">
        <v>2324</v>
      </c>
      <c r="G176" s="224" t="s">
        <v>257</v>
      </c>
      <c r="H176" s="225">
        <v>0.111</v>
      </c>
      <c r="I176" s="226"/>
      <c r="J176" s="227">
        <f>ROUND(I176*H176,2)</f>
        <v>0</v>
      </c>
      <c r="K176" s="223" t="s">
        <v>182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2325</v>
      </c>
    </row>
    <row r="177" s="10" customFormat="1" ht="29.88" customHeight="1">
      <c r="B177" s="205"/>
      <c r="C177" s="206"/>
      <c r="D177" s="207" t="s">
        <v>76</v>
      </c>
      <c r="E177" s="219" t="s">
        <v>1685</v>
      </c>
      <c r="F177" s="219" t="s">
        <v>1686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SUM(P178:P185)</f>
        <v>0</v>
      </c>
      <c r="Q177" s="213"/>
      <c r="R177" s="214">
        <f>SUM(R178:R185)</f>
        <v>0.2866012</v>
      </c>
      <c r="S177" s="213"/>
      <c r="T177" s="215">
        <f>SUM(T178:T185)</f>
        <v>0</v>
      </c>
      <c r="AR177" s="216" t="s">
        <v>86</v>
      </c>
      <c r="AT177" s="217" t="s">
        <v>76</v>
      </c>
      <c r="AU177" s="217" t="s">
        <v>25</v>
      </c>
      <c r="AY177" s="216" t="s">
        <v>177</v>
      </c>
      <c r="BK177" s="218">
        <f>SUM(BK178:BK185)</f>
        <v>0</v>
      </c>
    </row>
    <row r="178" s="1" customFormat="1" ht="25.5" customHeight="1">
      <c r="B178" s="45"/>
      <c r="C178" s="221" t="s">
        <v>429</v>
      </c>
      <c r="D178" s="221" t="s">
        <v>179</v>
      </c>
      <c r="E178" s="222" t="s">
        <v>2326</v>
      </c>
      <c r="F178" s="223" t="s">
        <v>2327</v>
      </c>
      <c r="G178" s="224" t="s">
        <v>112</v>
      </c>
      <c r="H178" s="225">
        <v>15.272</v>
      </c>
      <c r="I178" s="226"/>
      <c r="J178" s="227">
        <f>ROUND(I178*H178,2)</f>
        <v>0</v>
      </c>
      <c r="K178" s="223" t="s">
        <v>182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0.00025000000000000001</v>
      </c>
      <c r="R178" s="230">
        <f>Q178*H178</f>
        <v>0.0038180000000000002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2328</v>
      </c>
    </row>
    <row r="179" s="11" customFormat="1">
      <c r="B179" s="233"/>
      <c r="C179" s="234"/>
      <c r="D179" s="235" t="s">
        <v>185</v>
      </c>
      <c r="E179" s="236" t="s">
        <v>24</v>
      </c>
      <c r="F179" s="237" t="s">
        <v>2329</v>
      </c>
      <c r="G179" s="234"/>
      <c r="H179" s="238">
        <v>15.272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185</v>
      </c>
      <c r="AU179" s="244" t="s">
        <v>86</v>
      </c>
      <c r="AV179" s="11" t="s">
        <v>86</v>
      </c>
      <c r="AW179" s="11" t="s">
        <v>40</v>
      </c>
      <c r="AX179" s="11" t="s">
        <v>25</v>
      </c>
      <c r="AY179" s="244" t="s">
        <v>177</v>
      </c>
    </row>
    <row r="180" s="1" customFormat="1" ht="16.5" customHeight="1">
      <c r="B180" s="45"/>
      <c r="C180" s="256" t="s">
        <v>436</v>
      </c>
      <c r="D180" s="256" t="s">
        <v>266</v>
      </c>
      <c r="E180" s="257" t="s">
        <v>2330</v>
      </c>
      <c r="F180" s="258" t="s">
        <v>2331</v>
      </c>
      <c r="G180" s="259" t="s">
        <v>274</v>
      </c>
      <c r="H180" s="260">
        <v>2</v>
      </c>
      <c r="I180" s="261"/>
      <c r="J180" s="262">
        <f>ROUND(I180*H180,2)</f>
        <v>0</v>
      </c>
      <c r="K180" s="258" t="s">
        <v>24</v>
      </c>
      <c r="L180" s="263"/>
      <c r="M180" s="264" t="s">
        <v>24</v>
      </c>
      <c r="N180" s="265" t="s">
        <v>48</v>
      </c>
      <c r="O180" s="46"/>
      <c r="P180" s="230">
        <f>O180*H180</f>
        <v>0</v>
      </c>
      <c r="Q180" s="230">
        <v>0.048000000000000001</v>
      </c>
      <c r="R180" s="230">
        <f>Q180*H180</f>
        <v>0.096000000000000002</v>
      </c>
      <c r="S180" s="230">
        <v>0</v>
      </c>
      <c r="T180" s="231">
        <f>S180*H180</f>
        <v>0</v>
      </c>
      <c r="AR180" s="23" t="s">
        <v>330</v>
      </c>
      <c r="AT180" s="23" t="s">
        <v>266</v>
      </c>
      <c r="AU180" s="23" t="s">
        <v>86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2332</v>
      </c>
    </row>
    <row r="181" s="1" customFormat="1" ht="16.5" customHeight="1">
      <c r="B181" s="45"/>
      <c r="C181" s="256" t="s">
        <v>441</v>
      </c>
      <c r="D181" s="256" t="s">
        <v>266</v>
      </c>
      <c r="E181" s="257" t="s">
        <v>2333</v>
      </c>
      <c r="F181" s="258" t="s">
        <v>2334</v>
      </c>
      <c r="G181" s="259" t="s">
        <v>274</v>
      </c>
      <c r="H181" s="260">
        <v>2</v>
      </c>
      <c r="I181" s="261"/>
      <c r="J181" s="262">
        <f>ROUND(I181*H181,2)</f>
        <v>0</v>
      </c>
      <c r="K181" s="258" t="s">
        <v>24</v>
      </c>
      <c r="L181" s="263"/>
      <c r="M181" s="264" t="s">
        <v>24</v>
      </c>
      <c r="N181" s="265" t="s">
        <v>48</v>
      </c>
      <c r="O181" s="46"/>
      <c r="P181" s="230">
        <f>O181*H181</f>
        <v>0</v>
      </c>
      <c r="Q181" s="230">
        <v>0.050000000000000003</v>
      </c>
      <c r="R181" s="230">
        <f>Q181*H181</f>
        <v>0.10000000000000001</v>
      </c>
      <c r="S181" s="230">
        <v>0</v>
      </c>
      <c r="T181" s="231">
        <f>S181*H181</f>
        <v>0</v>
      </c>
      <c r="AR181" s="23" t="s">
        <v>330</v>
      </c>
      <c r="AT181" s="23" t="s">
        <v>266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2335</v>
      </c>
    </row>
    <row r="182" s="1" customFormat="1" ht="16.5" customHeight="1">
      <c r="B182" s="45"/>
      <c r="C182" s="256" t="s">
        <v>447</v>
      </c>
      <c r="D182" s="256" t="s">
        <v>266</v>
      </c>
      <c r="E182" s="257" t="s">
        <v>2336</v>
      </c>
      <c r="F182" s="258" t="s">
        <v>2337</v>
      </c>
      <c r="G182" s="259" t="s">
        <v>274</v>
      </c>
      <c r="H182" s="260">
        <v>1</v>
      </c>
      <c r="I182" s="261"/>
      <c r="J182" s="262">
        <f>ROUND(I182*H182,2)</f>
        <v>0</v>
      </c>
      <c r="K182" s="258" t="s">
        <v>24</v>
      </c>
      <c r="L182" s="263"/>
      <c r="M182" s="264" t="s">
        <v>24</v>
      </c>
      <c r="N182" s="265" t="s">
        <v>48</v>
      </c>
      <c r="O182" s="46"/>
      <c r="P182" s="230">
        <f>O182*H182</f>
        <v>0</v>
      </c>
      <c r="Q182" s="230">
        <v>0.076999999999999999</v>
      </c>
      <c r="R182" s="230">
        <f>Q182*H182</f>
        <v>0.076999999999999999</v>
      </c>
      <c r="S182" s="230">
        <v>0</v>
      </c>
      <c r="T182" s="231">
        <f>S182*H182</f>
        <v>0</v>
      </c>
      <c r="AR182" s="23" t="s">
        <v>330</v>
      </c>
      <c r="AT182" s="23" t="s">
        <v>266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2338</v>
      </c>
    </row>
    <row r="183" s="1" customFormat="1" ht="25.5" customHeight="1">
      <c r="B183" s="45"/>
      <c r="C183" s="221" t="s">
        <v>452</v>
      </c>
      <c r="D183" s="221" t="s">
        <v>179</v>
      </c>
      <c r="E183" s="222" t="s">
        <v>1729</v>
      </c>
      <c r="F183" s="223" t="s">
        <v>1730</v>
      </c>
      <c r="G183" s="224" t="s">
        <v>198</v>
      </c>
      <c r="H183" s="225">
        <v>34.939999999999998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0.00027999999999999998</v>
      </c>
      <c r="R183" s="230">
        <f>Q183*H183</f>
        <v>0.0097831999999999988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2339</v>
      </c>
    </row>
    <row r="184" s="11" customFormat="1">
      <c r="B184" s="233"/>
      <c r="C184" s="234"/>
      <c r="D184" s="235" t="s">
        <v>185</v>
      </c>
      <c r="E184" s="236" t="s">
        <v>24</v>
      </c>
      <c r="F184" s="237" t="s">
        <v>2340</v>
      </c>
      <c r="G184" s="234"/>
      <c r="H184" s="238">
        <v>34.939999999999998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25</v>
      </c>
      <c r="AY184" s="244" t="s">
        <v>177</v>
      </c>
    </row>
    <row r="185" s="1" customFormat="1" ht="38.25" customHeight="1">
      <c r="B185" s="45"/>
      <c r="C185" s="221" t="s">
        <v>458</v>
      </c>
      <c r="D185" s="221" t="s">
        <v>179</v>
      </c>
      <c r="E185" s="222" t="s">
        <v>1734</v>
      </c>
      <c r="F185" s="223" t="s">
        <v>2341</v>
      </c>
      <c r="G185" s="224" t="s">
        <v>257</v>
      </c>
      <c r="H185" s="225">
        <v>0.28699999999999998</v>
      </c>
      <c r="I185" s="226"/>
      <c r="J185" s="227">
        <f>ROUND(I185*H185,2)</f>
        <v>0</v>
      </c>
      <c r="K185" s="223" t="s">
        <v>182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254</v>
      </c>
      <c r="AT185" s="23" t="s">
        <v>179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2342</v>
      </c>
    </row>
    <row r="186" s="10" customFormat="1" ht="29.88" customHeight="1">
      <c r="B186" s="205"/>
      <c r="C186" s="206"/>
      <c r="D186" s="207" t="s">
        <v>76</v>
      </c>
      <c r="E186" s="219" t="s">
        <v>2014</v>
      </c>
      <c r="F186" s="219" t="s">
        <v>2015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SUM(P187:P201)</f>
        <v>0</v>
      </c>
      <c r="Q186" s="213"/>
      <c r="R186" s="214">
        <f>SUM(R187:R201)</f>
        <v>0.92510979999999998</v>
      </c>
      <c r="S186" s="213"/>
      <c r="T186" s="215">
        <f>SUM(T187:T201)</f>
        <v>0</v>
      </c>
      <c r="AR186" s="216" t="s">
        <v>86</v>
      </c>
      <c r="AT186" s="217" t="s">
        <v>76</v>
      </c>
      <c r="AU186" s="217" t="s">
        <v>25</v>
      </c>
      <c r="AY186" s="216" t="s">
        <v>177</v>
      </c>
      <c r="BK186" s="218">
        <f>SUM(BK187:BK201)</f>
        <v>0</v>
      </c>
    </row>
    <row r="187" s="1" customFormat="1" ht="25.5" customHeight="1">
      <c r="B187" s="45"/>
      <c r="C187" s="221" t="s">
        <v>464</v>
      </c>
      <c r="D187" s="221" t="s">
        <v>179</v>
      </c>
      <c r="E187" s="222" t="s">
        <v>2343</v>
      </c>
      <c r="F187" s="223" t="s">
        <v>2344</v>
      </c>
      <c r="G187" s="224" t="s">
        <v>198</v>
      </c>
      <c r="H187" s="225">
        <v>144</v>
      </c>
      <c r="I187" s="226"/>
      <c r="J187" s="227">
        <f>ROUND(I187*H187,2)</f>
        <v>0</v>
      </c>
      <c r="K187" s="223" t="s">
        <v>182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2345</v>
      </c>
    </row>
    <row r="188" s="11" customFormat="1">
      <c r="B188" s="233"/>
      <c r="C188" s="234"/>
      <c r="D188" s="235" t="s">
        <v>185</v>
      </c>
      <c r="E188" s="236" t="s">
        <v>24</v>
      </c>
      <c r="F188" s="237" t="s">
        <v>2346</v>
      </c>
      <c r="G188" s="234"/>
      <c r="H188" s="238">
        <v>144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185</v>
      </c>
      <c r="AU188" s="244" t="s">
        <v>86</v>
      </c>
      <c r="AV188" s="11" t="s">
        <v>86</v>
      </c>
      <c r="AW188" s="11" t="s">
        <v>40</v>
      </c>
      <c r="AX188" s="11" t="s">
        <v>25</v>
      </c>
      <c r="AY188" s="244" t="s">
        <v>177</v>
      </c>
    </row>
    <row r="189" s="1" customFormat="1" ht="16.5" customHeight="1">
      <c r="B189" s="45"/>
      <c r="C189" s="256" t="s">
        <v>470</v>
      </c>
      <c r="D189" s="256" t="s">
        <v>266</v>
      </c>
      <c r="E189" s="257" t="s">
        <v>2101</v>
      </c>
      <c r="F189" s="258" t="s">
        <v>2102</v>
      </c>
      <c r="G189" s="259" t="s">
        <v>198</v>
      </c>
      <c r="H189" s="260">
        <v>151.19999999999999</v>
      </c>
      <c r="I189" s="261"/>
      <c r="J189" s="262">
        <f>ROUND(I189*H189,2)</f>
        <v>0</v>
      </c>
      <c r="K189" s="258" t="s">
        <v>182</v>
      </c>
      <c r="L189" s="263"/>
      <c r="M189" s="264" t="s">
        <v>24</v>
      </c>
      <c r="N189" s="265" t="s">
        <v>48</v>
      </c>
      <c r="O189" s="46"/>
      <c r="P189" s="230">
        <f>O189*H189</f>
        <v>0</v>
      </c>
      <c r="Q189" s="230">
        <v>9.9999999999999995E-07</v>
      </c>
      <c r="R189" s="230">
        <f>Q189*H189</f>
        <v>0.00015119999999999999</v>
      </c>
      <c r="S189" s="230">
        <v>0</v>
      </c>
      <c r="T189" s="231">
        <f>S189*H189</f>
        <v>0</v>
      </c>
      <c r="AR189" s="23" t="s">
        <v>330</v>
      </c>
      <c r="AT189" s="23" t="s">
        <v>266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2347</v>
      </c>
    </row>
    <row r="190" s="11" customFormat="1">
      <c r="B190" s="233"/>
      <c r="C190" s="234"/>
      <c r="D190" s="235" t="s">
        <v>185</v>
      </c>
      <c r="E190" s="234"/>
      <c r="F190" s="237" t="s">
        <v>2348</v>
      </c>
      <c r="G190" s="234"/>
      <c r="H190" s="238">
        <v>151.19999999999999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6</v>
      </c>
      <c r="AX190" s="11" t="s">
        <v>25</v>
      </c>
      <c r="AY190" s="244" t="s">
        <v>177</v>
      </c>
    </row>
    <row r="191" s="1" customFormat="1" ht="25.5" customHeight="1">
      <c r="B191" s="45"/>
      <c r="C191" s="221" t="s">
        <v>474</v>
      </c>
      <c r="D191" s="221" t="s">
        <v>179</v>
      </c>
      <c r="E191" s="222" t="s">
        <v>2349</v>
      </c>
      <c r="F191" s="223" t="s">
        <v>2350</v>
      </c>
      <c r="G191" s="224" t="s">
        <v>112</v>
      </c>
      <c r="H191" s="225">
        <v>72</v>
      </c>
      <c r="I191" s="226"/>
      <c r="J191" s="227">
        <f>ROUND(I191*H191,2)</f>
        <v>0</v>
      </c>
      <c r="K191" s="223" t="s">
        <v>182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2351</v>
      </c>
    </row>
    <row r="192" s="1" customFormat="1" ht="16.5" customHeight="1">
      <c r="B192" s="45"/>
      <c r="C192" s="256" t="s">
        <v>478</v>
      </c>
      <c r="D192" s="256" t="s">
        <v>266</v>
      </c>
      <c r="E192" s="257" t="s">
        <v>2123</v>
      </c>
      <c r="F192" s="258" t="s">
        <v>2124</v>
      </c>
      <c r="G192" s="259" t="s">
        <v>112</v>
      </c>
      <c r="H192" s="260">
        <v>75.599999999999994</v>
      </c>
      <c r="I192" s="261"/>
      <c r="J192" s="262">
        <f>ROUND(I192*H192,2)</f>
        <v>0</v>
      </c>
      <c r="K192" s="258" t="s">
        <v>182</v>
      </c>
      <c r="L192" s="263"/>
      <c r="M192" s="264" t="s">
        <v>24</v>
      </c>
      <c r="N192" s="265" t="s">
        <v>48</v>
      </c>
      <c r="O192" s="46"/>
      <c r="P192" s="230">
        <f>O192*H192</f>
        <v>0</v>
      </c>
      <c r="Q192" s="230">
        <v>9.9999999999999995E-07</v>
      </c>
      <c r="R192" s="230">
        <f>Q192*H192</f>
        <v>7.5599999999999994E-05</v>
      </c>
      <c r="S192" s="230">
        <v>0</v>
      </c>
      <c r="T192" s="231">
        <f>S192*H192</f>
        <v>0</v>
      </c>
      <c r="AR192" s="23" t="s">
        <v>330</v>
      </c>
      <c r="AT192" s="23" t="s">
        <v>266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2352</v>
      </c>
    </row>
    <row r="193" s="11" customFormat="1">
      <c r="B193" s="233"/>
      <c r="C193" s="234"/>
      <c r="D193" s="235" t="s">
        <v>185</v>
      </c>
      <c r="E193" s="234"/>
      <c r="F193" s="237" t="s">
        <v>2353</v>
      </c>
      <c r="G193" s="234"/>
      <c r="H193" s="238">
        <v>75.599999999999994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185</v>
      </c>
      <c r="AU193" s="244" t="s">
        <v>86</v>
      </c>
      <c r="AV193" s="11" t="s">
        <v>86</v>
      </c>
      <c r="AW193" s="11" t="s">
        <v>6</v>
      </c>
      <c r="AX193" s="11" t="s">
        <v>25</v>
      </c>
      <c r="AY193" s="244" t="s">
        <v>177</v>
      </c>
    </row>
    <row r="194" s="1" customFormat="1" ht="16.5" customHeight="1">
      <c r="B194" s="45"/>
      <c r="C194" s="221" t="s">
        <v>484</v>
      </c>
      <c r="D194" s="221" t="s">
        <v>179</v>
      </c>
      <c r="E194" s="222" t="s">
        <v>2047</v>
      </c>
      <c r="F194" s="223" t="s">
        <v>2048</v>
      </c>
      <c r="G194" s="224" t="s">
        <v>112</v>
      </c>
      <c r="H194" s="225">
        <v>518.63</v>
      </c>
      <c r="I194" s="226"/>
      <c r="J194" s="227">
        <f>ROUND(I194*H194,2)</f>
        <v>0</v>
      </c>
      <c r="K194" s="223" t="s">
        <v>182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2354</v>
      </c>
    </row>
    <row r="195" s="11" customFormat="1">
      <c r="B195" s="233"/>
      <c r="C195" s="234"/>
      <c r="D195" s="235" t="s">
        <v>185</v>
      </c>
      <c r="E195" s="236" t="s">
        <v>24</v>
      </c>
      <c r="F195" s="237" t="s">
        <v>2204</v>
      </c>
      <c r="G195" s="234"/>
      <c r="H195" s="238">
        <v>518.63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185</v>
      </c>
      <c r="AU195" s="244" t="s">
        <v>86</v>
      </c>
      <c r="AV195" s="11" t="s">
        <v>86</v>
      </c>
      <c r="AW195" s="11" t="s">
        <v>40</v>
      </c>
      <c r="AX195" s="11" t="s">
        <v>25</v>
      </c>
      <c r="AY195" s="244" t="s">
        <v>177</v>
      </c>
    </row>
    <row r="196" s="1" customFormat="1" ht="16.5" customHeight="1">
      <c r="B196" s="45"/>
      <c r="C196" s="221" t="s">
        <v>488</v>
      </c>
      <c r="D196" s="221" t="s">
        <v>179</v>
      </c>
      <c r="E196" s="222" t="s">
        <v>2355</v>
      </c>
      <c r="F196" s="223" t="s">
        <v>2356</v>
      </c>
      <c r="G196" s="224" t="s">
        <v>112</v>
      </c>
      <c r="H196" s="225">
        <v>518.63</v>
      </c>
      <c r="I196" s="226"/>
      <c r="J196" s="227">
        <f>ROUND(I196*H196,2)</f>
        <v>0</v>
      </c>
      <c r="K196" s="223" t="s">
        <v>182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2357</v>
      </c>
    </row>
    <row r="197" s="1" customFormat="1" ht="25.5" customHeight="1">
      <c r="B197" s="45"/>
      <c r="C197" s="221" t="s">
        <v>492</v>
      </c>
      <c r="D197" s="221" t="s">
        <v>179</v>
      </c>
      <c r="E197" s="222" t="s">
        <v>2358</v>
      </c>
      <c r="F197" s="223" t="s">
        <v>2359</v>
      </c>
      <c r="G197" s="224" t="s">
        <v>112</v>
      </c>
      <c r="H197" s="225">
        <v>518.63</v>
      </c>
      <c r="I197" s="226"/>
      <c r="J197" s="227">
        <f>ROUND(I197*H197,2)</f>
        <v>0</v>
      </c>
      <c r="K197" s="223" t="s">
        <v>182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0.00025000000000000001</v>
      </c>
      <c r="R197" s="230">
        <f>Q197*H197</f>
        <v>0.12965750000000001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2360</v>
      </c>
    </row>
    <row r="198" s="1" customFormat="1" ht="25.5" customHeight="1">
      <c r="B198" s="45"/>
      <c r="C198" s="221" t="s">
        <v>497</v>
      </c>
      <c r="D198" s="221" t="s">
        <v>179</v>
      </c>
      <c r="E198" s="222" t="s">
        <v>2056</v>
      </c>
      <c r="F198" s="223" t="s">
        <v>2057</v>
      </c>
      <c r="G198" s="224" t="s">
        <v>112</v>
      </c>
      <c r="H198" s="225">
        <v>518.63</v>
      </c>
      <c r="I198" s="226"/>
      <c r="J198" s="227">
        <f>ROUND(I198*H198,2)</f>
        <v>0</v>
      </c>
      <c r="K198" s="223" t="s">
        <v>182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0.00011</v>
      </c>
      <c r="R198" s="230">
        <f>Q198*H198</f>
        <v>0.057049300000000004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2361</v>
      </c>
    </row>
    <row r="199" s="1" customFormat="1" ht="16.5" customHeight="1">
      <c r="B199" s="45"/>
      <c r="C199" s="221" t="s">
        <v>502</v>
      </c>
      <c r="D199" s="221" t="s">
        <v>179</v>
      </c>
      <c r="E199" s="222" t="s">
        <v>2060</v>
      </c>
      <c r="F199" s="223" t="s">
        <v>2061</v>
      </c>
      <c r="G199" s="224" t="s">
        <v>112</v>
      </c>
      <c r="H199" s="225">
        <v>518.63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0.00097999999999999997</v>
      </c>
      <c r="R199" s="230">
        <f>Q199*H199</f>
        <v>0.50825739999999997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2362</v>
      </c>
    </row>
    <row r="200" s="1" customFormat="1" ht="25.5" customHeight="1">
      <c r="B200" s="45"/>
      <c r="C200" s="221" t="s">
        <v>506</v>
      </c>
      <c r="D200" s="221" t="s">
        <v>179</v>
      </c>
      <c r="E200" s="222" t="s">
        <v>2064</v>
      </c>
      <c r="F200" s="223" t="s">
        <v>2065</v>
      </c>
      <c r="G200" s="224" t="s">
        <v>112</v>
      </c>
      <c r="H200" s="225">
        <v>518.63</v>
      </c>
      <c r="I200" s="226"/>
      <c r="J200" s="227">
        <f>ROUND(I200*H200,2)</f>
        <v>0</v>
      </c>
      <c r="K200" s="223" t="s">
        <v>182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0.00036000000000000002</v>
      </c>
      <c r="R200" s="230">
        <f>Q200*H200</f>
        <v>0.18670680000000001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2363</v>
      </c>
    </row>
    <row r="201" s="1" customFormat="1" ht="25.5" customHeight="1">
      <c r="B201" s="45"/>
      <c r="C201" s="221" t="s">
        <v>510</v>
      </c>
      <c r="D201" s="221" t="s">
        <v>179</v>
      </c>
      <c r="E201" s="222" t="s">
        <v>2364</v>
      </c>
      <c r="F201" s="223" t="s">
        <v>2365</v>
      </c>
      <c r="G201" s="224" t="s">
        <v>112</v>
      </c>
      <c r="H201" s="225">
        <v>83.099999999999994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77" t="s">
        <v>48</v>
      </c>
      <c r="O201" s="278"/>
      <c r="P201" s="279">
        <f>O201*H201</f>
        <v>0</v>
      </c>
      <c r="Q201" s="279">
        <v>0.00051999999999999995</v>
      </c>
      <c r="R201" s="279">
        <f>Q201*H201</f>
        <v>0.043211999999999993</v>
      </c>
      <c r="S201" s="279">
        <v>0</v>
      </c>
      <c r="T201" s="280">
        <f>S201*H201</f>
        <v>0</v>
      </c>
      <c r="AR201" s="23" t="s">
        <v>254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2366</v>
      </c>
    </row>
    <row r="202" s="1" customFormat="1" ht="6.96" customHeight="1">
      <c r="B202" s="66"/>
      <c r="C202" s="67"/>
      <c r="D202" s="67"/>
      <c r="E202" s="67"/>
      <c r="F202" s="67"/>
      <c r="G202" s="67"/>
      <c r="H202" s="67"/>
      <c r="I202" s="166"/>
      <c r="J202" s="67"/>
      <c r="K202" s="67"/>
      <c r="L202" s="71"/>
    </row>
  </sheetData>
  <sheetProtection sheet="1" autoFilter="0" formatColumns="0" formatRows="0" objects="1" scenarios="1" spinCount="100000" saltValue="wxXeJkOGLkzFNq//DogFWpmqCA1glUHM05YgoFTNdpRjHJZgbm3cPZqJR/9fwAk9SngUibmpJF4MBatWUrrUSA==" hashValue="AzHDlVFh39907MOO+vsV38VqFEziYn+0rre6H98VZ50D6RVT2AIGdfWd6ZA4ctfUo4LXfbuREoJ/7ivRJgpSfQ==" algorithmName="SHA-512" password="CC35"/>
  <autoFilter ref="C86:K20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92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2367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ROUND(SUM(BE119:BE361), 2)</f>
        <v>0</v>
      </c>
      <c r="G30" s="46"/>
      <c r="H30" s="46"/>
      <c r="I30" s="158">
        <v>0.20999999999999999</v>
      </c>
      <c r="J30" s="157">
        <f>ROUND(ROUND((SUM(BE119:BE361)),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ROUND(SUM(BF119:BF361), 2)</f>
        <v>0</v>
      </c>
      <c r="G31" s="46"/>
      <c r="H31" s="46"/>
      <c r="I31" s="158">
        <v>0.14999999999999999</v>
      </c>
      <c r="J31" s="157">
        <f>ROUND(ROUND((SUM(BF119:BF361)),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ROUND(SUM(BG119:BG361),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ROUND(SUM(BH119:BH361),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ROUND(SUM(BI119:BI361),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04 - Zarízení vytápění a plynové instalace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J119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2368</v>
      </c>
      <c r="E57" s="180"/>
      <c r="F57" s="180"/>
      <c r="G57" s="180"/>
      <c r="H57" s="180"/>
      <c r="I57" s="181"/>
      <c r="J57" s="182">
        <f>J120</f>
        <v>0</v>
      </c>
      <c r="K57" s="183"/>
    </row>
    <row r="58" s="7" customFormat="1" ht="24.96" customHeight="1">
      <c r="B58" s="177"/>
      <c r="C58" s="178"/>
      <c r="D58" s="179" t="s">
        <v>2369</v>
      </c>
      <c r="E58" s="180"/>
      <c r="F58" s="180"/>
      <c r="G58" s="180"/>
      <c r="H58" s="180"/>
      <c r="I58" s="181"/>
      <c r="J58" s="182">
        <f>J121</f>
        <v>0</v>
      </c>
      <c r="K58" s="183"/>
    </row>
    <row r="59" s="7" customFormat="1" ht="24.96" customHeight="1">
      <c r="B59" s="177"/>
      <c r="C59" s="178"/>
      <c r="D59" s="179" t="s">
        <v>2370</v>
      </c>
      <c r="E59" s="180"/>
      <c r="F59" s="180"/>
      <c r="G59" s="180"/>
      <c r="H59" s="180"/>
      <c r="I59" s="181"/>
      <c r="J59" s="182">
        <f>J123</f>
        <v>0</v>
      </c>
      <c r="K59" s="183"/>
    </row>
    <row r="60" s="7" customFormat="1" ht="24.96" customHeight="1">
      <c r="B60" s="177"/>
      <c r="C60" s="178"/>
      <c r="D60" s="179" t="s">
        <v>2371</v>
      </c>
      <c r="E60" s="180"/>
      <c r="F60" s="180"/>
      <c r="G60" s="180"/>
      <c r="H60" s="180"/>
      <c r="I60" s="181"/>
      <c r="J60" s="182">
        <f>J140</f>
        <v>0</v>
      </c>
      <c r="K60" s="183"/>
    </row>
    <row r="61" s="7" customFormat="1" ht="24.96" customHeight="1">
      <c r="B61" s="177"/>
      <c r="C61" s="178"/>
      <c r="D61" s="179" t="s">
        <v>2372</v>
      </c>
      <c r="E61" s="180"/>
      <c r="F61" s="180"/>
      <c r="G61" s="180"/>
      <c r="H61" s="180"/>
      <c r="I61" s="181"/>
      <c r="J61" s="182">
        <f>J145</f>
        <v>0</v>
      </c>
      <c r="K61" s="183"/>
    </row>
    <row r="62" s="7" customFormat="1" ht="24.96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J147</f>
        <v>0</v>
      </c>
      <c r="K62" s="183"/>
    </row>
    <row r="63" s="7" customFormat="1" ht="24.96" customHeight="1">
      <c r="B63" s="177"/>
      <c r="C63" s="178"/>
      <c r="D63" s="179" t="s">
        <v>2374</v>
      </c>
      <c r="E63" s="180"/>
      <c r="F63" s="180"/>
      <c r="G63" s="180"/>
      <c r="H63" s="180"/>
      <c r="I63" s="181"/>
      <c r="J63" s="182">
        <f>J149</f>
        <v>0</v>
      </c>
      <c r="K63" s="183"/>
    </row>
    <row r="64" s="7" customFormat="1" ht="24.96" customHeight="1">
      <c r="B64" s="177"/>
      <c r="C64" s="178"/>
      <c r="D64" s="179" t="s">
        <v>2370</v>
      </c>
      <c r="E64" s="180"/>
      <c r="F64" s="180"/>
      <c r="G64" s="180"/>
      <c r="H64" s="180"/>
      <c r="I64" s="181"/>
      <c r="J64" s="182">
        <f>J152</f>
        <v>0</v>
      </c>
      <c r="K64" s="183"/>
    </row>
    <row r="65" s="7" customFormat="1" ht="24.96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J154</f>
        <v>0</v>
      </c>
      <c r="K65" s="183"/>
    </row>
    <row r="66" s="7" customFormat="1" ht="24.96" customHeight="1">
      <c r="B66" s="177"/>
      <c r="C66" s="178"/>
      <c r="D66" s="179" t="s">
        <v>2376</v>
      </c>
      <c r="E66" s="180"/>
      <c r="F66" s="180"/>
      <c r="G66" s="180"/>
      <c r="H66" s="180"/>
      <c r="I66" s="181"/>
      <c r="J66" s="182">
        <f>J158</f>
        <v>0</v>
      </c>
      <c r="K66" s="183"/>
    </row>
    <row r="67" s="7" customFormat="1" ht="24.96" customHeight="1">
      <c r="B67" s="177"/>
      <c r="C67" s="178"/>
      <c r="D67" s="179" t="s">
        <v>2377</v>
      </c>
      <c r="E67" s="180"/>
      <c r="F67" s="180"/>
      <c r="G67" s="180"/>
      <c r="H67" s="180"/>
      <c r="I67" s="181"/>
      <c r="J67" s="182">
        <f>J159</f>
        <v>0</v>
      </c>
      <c r="K67" s="183"/>
    </row>
    <row r="68" s="7" customFormat="1" ht="24.96" customHeight="1">
      <c r="B68" s="177"/>
      <c r="C68" s="178"/>
      <c r="D68" s="179" t="s">
        <v>2378</v>
      </c>
      <c r="E68" s="180"/>
      <c r="F68" s="180"/>
      <c r="G68" s="180"/>
      <c r="H68" s="180"/>
      <c r="I68" s="181"/>
      <c r="J68" s="182">
        <f>J165</f>
        <v>0</v>
      </c>
      <c r="K68" s="183"/>
    </row>
    <row r="69" s="7" customFormat="1" ht="24.96" customHeight="1">
      <c r="B69" s="177"/>
      <c r="C69" s="178"/>
      <c r="D69" s="179" t="s">
        <v>2370</v>
      </c>
      <c r="E69" s="180"/>
      <c r="F69" s="180"/>
      <c r="G69" s="180"/>
      <c r="H69" s="180"/>
      <c r="I69" s="181"/>
      <c r="J69" s="182">
        <f>J167</f>
        <v>0</v>
      </c>
      <c r="K69" s="183"/>
    </row>
    <row r="70" s="7" customFormat="1" ht="24.96" customHeight="1">
      <c r="B70" s="177"/>
      <c r="C70" s="178"/>
      <c r="D70" s="179" t="s">
        <v>2379</v>
      </c>
      <c r="E70" s="180"/>
      <c r="F70" s="180"/>
      <c r="G70" s="180"/>
      <c r="H70" s="180"/>
      <c r="I70" s="181"/>
      <c r="J70" s="182">
        <f>J169</f>
        <v>0</v>
      </c>
      <c r="K70" s="183"/>
    </row>
    <row r="71" s="7" customFormat="1" ht="24.96" customHeight="1">
      <c r="B71" s="177"/>
      <c r="C71" s="178"/>
      <c r="D71" s="179" t="s">
        <v>2380</v>
      </c>
      <c r="E71" s="180"/>
      <c r="F71" s="180"/>
      <c r="G71" s="180"/>
      <c r="H71" s="180"/>
      <c r="I71" s="181"/>
      <c r="J71" s="182">
        <f>J171</f>
        <v>0</v>
      </c>
      <c r="K71" s="183"/>
    </row>
    <row r="72" s="7" customFormat="1" ht="24.96" customHeight="1">
      <c r="B72" s="177"/>
      <c r="C72" s="178"/>
      <c r="D72" s="179" t="s">
        <v>2381</v>
      </c>
      <c r="E72" s="180"/>
      <c r="F72" s="180"/>
      <c r="G72" s="180"/>
      <c r="H72" s="180"/>
      <c r="I72" s="181"/>
      <c r="J72" s="182">
        <f>J173</f>
        <v>0</v>
      </c>
      <c r="K72" s="183"/>
    </row>
    <row r="73" s="7" customFormat="1" ht="24.96" customHeight="1">
      <c r="B73" s="177"/>
      <c r="C73" s="178"/>
      <c r="D73" s="179" t="s">
        <v>2382</v>
      </c>
      <c r="E73" s="180"/>
      <c r="F73" s="180"/>
      <c r="G73" s="180"/>
      <c r="H73" s="180"/>
      <c r="I73" s="181"/>
      <c r="J73" s="182">
        <f>J176</f>
        <v>0</v>
      </c>
      <c r="K73" s="183"/>
    </row>
    <row r="74" s="7" customFormat="1" ht="24.96" customHeight="1">
      <c r="B74" s="177"/>
      <c r="C74" s="178"/>
      <c r="D74" s="179" t="s">
        <v>2383</v>
      </c>
      <c r="E74" s="180"/>
      <c r="F74" s="180"/>
      <c r="G74" s="180"/>
      <c r="H74" s="180"/>
      <c r="I74" s="181"/>
      <c r="J74" s="182">
        <f>J181</f>
        <v>0</v>
      </c>
      <c r="K74" s="183"/>
    </row>
    <row r="75" s="7" customFormat="1" ht="24.96" customHeight="1">
      <c r="B75" s="177"/>
      <c r="C75" s="178"/>
      <c r="D75" s="179" t="s">
        <v>2371</v>
      </c>
      <c r="E75" s="180"/>
      <c r="F75" s="180"/>
      <c r="G75" s="180"/>
      <c r="H75" s="180"/>
      <c r="I75" s="181"/>
      <c r="J75" s="182">
        <f>J185</f>
        <v>0</v>
      </c>
      <c r="K75" s="183"/>
    </row>
    <row r="76" s="7" customFormat="1" ht="24.96" customHeight="1">
      <c r="B76" s="177"/>
      <c r="C76" s="178"/>
      <c r="D76" s="179" t="s">
        <v>2373</v>
      </c>
      <c r="E76" s="180"/>
      <c r="F76" s="180"/>
      <c r="G76" s="180"/>
      <c r="H76" s="180"/>
      <c r="I76" s="181"/>
      <c r="J76" s="182">
        <f>J210</f>
        <v>0</v>
      </c>
      <c r="K76" s="183"/>
    </row>
    <row r="77" s="7" customFormat="1" ht="24.96" customHeight="1">
      <c r="B77" s="177"/>
      <c r="C77" s="178"/>
      <c r="D77" s="179" t="s">
        <v>2381</v>
      </c>
      <c r="E77" s="180"/>
      <c r="F77" s="180"/>
      <c r="G77" s="180"/>
      <c r="H77" s="180"/>
      <c r="I77" s="181"/>
      <c r="J77" s="182">
        <f>J213</f>
        <v>0</v>
      </c>
      <c r="K77" s="183"/>
    </row>
    <row r="78" s="7" customFormat="1" ht="24.96" customHeight="1">
      <c r="B78" s="177"/>
      <c r="C78" s="178"/>
      <c r="D78" s="179" t="s">
        <v>2384</v>
      </c>
      <c r="E78" s="180"/>
      <c r="F78" s="180"/>
      <c r="G78" s="180"/>
      <c r="H78" s="180"/>
      <c r="I78" s="181"/>
      <c r="J78" s="182">
        <f>J215</f>
        <v>0</v>
      </c>
      <c r="K78" s="183"/>
    </row>
    <row r="79" s="7" customFormat="1" ht="24.96" customHeight="1">
      <c r="B79" s="177"/>
      <c r="C79" s="178"/>
      <c r="D79" s="179" t="s">
        <v>2375</v>
      </c>
      <c r="E79" s="180"/>
      <c r="F79" s="180"/>
      <c r="G79" s="180"/>
      <c r="H79" s="180"/>
      <c r="I79" s="181"/>
      <c r="J79" s="182">
        <f>J217</f>
        <v>0</v>
      </c>
      <c r="K79" s="183"/>
    </row>
    <row r="80" s="7" customFormat="1" ht="24.96" customHeight="1">
      <c r="B80" s="177"/>
      <c r="C80" s="178"/>
      <c r="D80" s="179" t="s">
        <v>2385</v>
      </c>
      <c r="E80" s="180"/>
      <c r="F80" s="180"/>
      <c r="G80" s="180"/>
      <c r="H80" s="180"/>
      <c r="I80" s="181"/>
      <c r="J80" s="182">
        <f>J234</f>
        <v>0</v>
      </c>
      <c r="K80" s="183"/>
    </row>
    <row r="81" s="7" customFormat="1" ht="24.96" customHeight="1">
      <c r="B81" s="177"/>
      <c r="C81" s="178"/>
      <c r="D81" s="179" t="s">
        <v>2381</v>
      </c>
      <c r="E81" s="180"/>
      <c r="F81" s="180"/>
      <c r="G81" s="180"/>
      <c r="H81" s="180"/>
      <c r="I81" s="181"/>
      <c r="J81" s="182">
        <f>J235</f>
        <v>0</v>
      </c>
      <c r="K81" s="183"/>
    </row>
    <row r="82" s="7" customFormat="1" ht="24.96" customHeight="1">
      <c r="B82" s="177"/>
      <c r="C82" s="178"/>
      <c r="D82" s="179" t="s">
        <v>2386</v>
      </c>
      <c r="E82" s="180"/>
      <c r="F82" s="180"/>
      <c r="G82" s="180"/>
      <c r="H82" s="180"/>
      <c r="I82" s="181"/>
      <c r="J82" s="182">
        <f>J244</f>
        <v>0</v>
      </c>
      <c r="K82" s="183"/>
    </row>
    <row r="83" s="7" customFormat="1" ht="24.96" customHeight="1">
      <c r="B83" s="177"/>
      <c r="C83" s="178"/>
      <c r="D83" s="179" t="s">
        <v>2377</v>
      </c>
      <c r="E83" s="180"/>
      <c r="F83" s="180"/>
      <c r="G83" s="180"/>
      <c r="H83" s="180"/>
      <c r="I83" s="181"/>
      <c r="J83" s="182">
        <f>J245</f>
        <v>0</v>
      </c>
      <c r="K83" s="183"/>
    </row>
    <row r="84" s="7" customFormat="1" ht="24.96" customHeight="1">
      <c r="B84" s="177"/>
      <c r="C84" s="178"/>
      <c r="D84" s="179" t="s">
        <v>2383</v>
      </c>
      <c r="E84" s="180"/>
      <c r="F84" s="180"/>
      <c r="G84" s="180"/>
      <c r="H84" s="180"/>
      <c r="I84" s="181"/>
      <c r="J84" s="182">
        <f>J249</f>
        <v>0</v>
      </c>
      <c r="K84" s="183"/>
    </row>
    <row r="85" s="7" customFormat="1" ht="24.96" customHeight="1">
      <c r="B85" s="177"/>
      <c r="C85" s="178"/>
      <c r="D85" s="179" t="s">
        <v>2371</v>
      </c>
      <c r="E85" s="180"/>
      <c r="F85" s="180"/>
      <c r="G85" s="180"/>
      <c r="H85" s="180"/>
      <c r="I85" s="181"/>
      <c r="J85" s="182">
        <f>J257</f>
        <v>0</v>
      </c>
      <c r="K85" s="183"/>
    </row>
    <row r="86" s="7" customFormat="1" ht="24.96" customHeight="1">
      <c r="B86" s="177"/>
      <c r="C86" s="178"/>
      <c r="D86" s="179" t="s">
        <v>2387</v>
      </c>
      <c r="E86" s="180"/>
      <c r="F86" s="180"/>
      <c r="G86" s="180"/>
      <c r="H86" s="180"/>
      <c r="I86" s="181"/>
      <c r="J86" s="182">
        <f>J264</f>
        <v>0</v>
      </c>
      <c r="K86" s="183"/>
    </row>
    <row r="87" s="7" customFormat="1" ht="24.96" customHeight="1">
      <c r="B87" s="177"/>
      <c r="C87" s="178"/>
      <c r="D87" s="179" t="s">
        <v>2388</v>
      </c>
      <c r="E87" s="180"/>
      <c r="F87" s="180"/>
      <c r="G87" s="180"/>
      <c r="H87" s="180"/>
      <c r="I87" s="181"/>
      <c r="J87" s="182">
        <f>J269</f>
        <v>0</v>
      </c>
      <c r="K87" s="183"/>
    </row>
    <row r="88" s="7" customFormat="1" ht="24.96" customHeight="1">
      <c r="B88" s="177"/>
      <c r="C88" s="178"/>
      <c r="D88" s="179" t="s">
        <v>2373</v>
      </c>
      <c r="E88" s="180"/>
      <c r="F88" s="180"/>
      <c r="G88" s="180"/>
      <c r="H88" s="180"/>
      <c r="I88" s="181"/>
      <c r="J88" s="182">
        <f>J281</f>
        <v>0</v>
      </c>
      <c r="K88" s="183"/>
    </row>
    <row r="89" s="7" customFormat="1" ht="24.96" customHeight="1">
      <c r="B89" s="177"/>
      <c r="C89" s="178"/>
      <c r="D89" s="179" t="s">
        <v>2374</v>
      </c>
      <c r="E89" s="180"/>
      <c r="F89" s="180"/>
      <c r="G89" s="180"/>
      <c r="H89" s="180"/>
      <c r="I89" s="181"/>
      <c r="J89" s="182">
        <f>J284</f>
        <v>0</v>
      </c>
      <c r="K89" s="183"/>
    </row>
    <row r="90" s="7" customFormat="1" ht="24.96" customHeight="1">
      <c r="B90" s="177"/>
      <c r="C90" s="178"/>
      <c r="D90" s="179" t="s">
        <v>2387</v>
      </c>
      <c r="E90" s="180"/>
      <c r="F90" s="180"/>
      <c r="G90" s="180"/>
      <c r="H90" s="180"/>
      <c r="I90" s="181"/>
      <c r="J90" s="182">
        <f>J286</f>
        <v>0</v>
      </c>
      <c r="K90" s="183"/>
    </row>
    <row r="91" s="7" customFormat="1" ht="24.96" customHeight="1">
      <c r="B91" s="177"/>
      <c r="C91" s="178"/>
      <c r="D91" s="179" t="s">
        <v>2375</v>
      </c>
      <c r="E91" s="180"/>
      <c r="F91" s="180"/>
      <c r="G91" s="180"/>
      <c r="H91" s="180"/>
      <c r="I91" s="181"/>
      <c r="J91" s="182">
        <f>J288</f>
        <v>0</v>
      </c>
      <c r="K91" s="183"/>
    </row>
    <row r="92" s="7" customFormat="1" ht="24.96" customHeight="1">
      <c r="B92" s="177"/>
      <c r="C92" s="178"/>
      <c r="D92" s="179" t="s">
        <v>2389</v>
      </c>
      <c r="E92" s="180"/>
      <c r="F92" s="180"/>
      <c r="G92" s="180"/>
      <c r="H92" s="180"/>
      <c r="I92" s="181"/>
      <c r="J92" s="182">
        <f>J292</f>
        <v>0</v>
      </c>
      <c r="K92" s="183"/>
    </row>
    <row r="93" s="7" customFormat="1" ht="24.96" customHeight="1">
      <c r="B93" s="177"/>
      <c r="C93" s="178"/>
      <c r="D93" s="179" t="s">
        <v>2390</v>
      </c>
      <c r="E93" s="180"/>
      <c r="F93" s="180"/>
      <c r="G93" s="180"/>
      <c r="H93" s="180"/>
      <c r="I93" s="181"/>
      <c r="J93" s="182">
        <f>J320</f>
        <v>0</v>
      </c>
      <c r="K93" s="183"/>
    </row>
    <row r="94" s="7" customFormat="1" ht="24.96" customHeight="1">
      <c r="B94" s="177"/>
      <c r="C94" s="178"/>
      <c r="D94" s="179" t="s">
        <v>2391</v>
      </c>
      <c r="E94" s="180"/>
      <c r="F94" s="180"/>
      <c r="G94" s="180"/>
      <c r="H94" s="180"/>
      <c r="I94" s="181"/>
      <c r="J94" s="182">
        <f>J333</f>
        <v>0</v>
      </c>
      <c r="K94" s="183"/>
    </row>
    <row r="95" s="7" customFormat="1" ht="24.96" customHeight="1">
      <c r="B95" s="177"/>
      <c r="C95" s="178"/>
      <c r="D95" s="179" t="s">
        <v>2392</v>
      </c>
      <c r="E95" s="180"/>
      <c r="F95" s="180"/>
      <c r="G95" s="180"/>
      <c r="H95" s="180"/>
      <c r="I95" s="181"/>
      <c r="J95" s="182">
        <f>J341</f>
        <v>0</v>
      </c>
      <c r="K95" s="183"/>
    </row>
    <row r="96" s="7" customFormat="1" ht="24.96" customHeight="1">
      <c r="B96" s="177"/>
      <c r="C96" s="178"/>
      <c r="D96" s="179" t="s">
        <v>2393</v>
      </c>
      <c r="E96" s="180"/>
      <c r="F96" s="180"/>
      <c r="G96" s="180"/>
      <c r="H96" s="180"/>
      <c r="I96" s="181"/>
      <c r="J96" s="182">
        <f>J344</f>
        <v>0</v>
      </c>
      <c r="K96" s="183"/>
    </row>
    <row r="97" s="7" customFormat="1" ht="24.96" customHeight="1">
      <c r="B97" s="177"/>
      <c r="C97" s="178"/>
      <c r="D97" s="179" t="s">
        <v>2394</v>
      </c>
      <c r="E97" s="180"/>
      <c r="F97" s="180"/>
      <c r="G97" s="180"/>
      <c r="H97" s="180"/>
      <c r="I97" s="181"/>
      <c r="J97" s="182">
        <f>J349</f>
        <v>0</v>
      </c>
      <c r="K97" s="183"/>
    </row>
    <row r="98" s="7" customFormat="1" ht="24.96" customHeight="1">
      <c r="B98" s="177"/>
      <c r="C98" s="178"/>
      <c r="D98" s="179" t="s">
        <v>2395</v>
      </c>
      <c r="E98" s="180"/>
      <c r="F98" s="180"/>
      <c r="G98" s="180"/>
      <c r="H98" s="180"/>
      <c r="I98" s="181"/>
      <c r="J98" s="182">
        <f>J353</f>
        <v>0</v>
      </c>
      <c r="K98" s="183"/>
    </row>
    <row r="99" s="7" customFormat="1" ht="24.96" customHeight="1">
      <c r="B99" s="177"/>
      <c r="C99" s="178"/>
      <c r="D99" s="179" t="s">
        <v>2374</v>
      </c>
      <c r="E99" s="180"/>
      <c r="F99" s="180"/>
      <c r="G99" s="180"/>
      <c r="H99" s="180"/>
      <c r="I99" s="181"/>
      <c r="J99" s="182">
        <f>J358</f>
        <v>0</v>
      </c>
      <c r="K99" s="183"/>
    </row>
    <row r="100" s="1" customFormat="1" ht="21.84" customHeight="1">
      <c r="B100" s="45"/>
      <c r="C100" s="46"/>
      <c r="D100" s="46"/>
      <c r="E100" s="46"/>
      <c r="F100" s="46"/>
      <c r="G100" s="46"/>
      <c r="H100" s="46"/>
      <c r="I100" s="144"/>
      <c r="J100" s="46"/>
      <c r="K100" s="50"/>
    </row>
    <row r="101" s="1" customFormat="1" ht="6.96" customHeight="1">
      <c r="B101" s="66"/>
      <c r="C101" s="67"/>
      <c r="D101" s="67"/>
      <c r="E101" s="67"/>
      <c r="F101" s="67"/>
      <c r="G101" s="67"/>
      <c r="H101" s="67"/>
      <c r="I101" s="166"/>
      <c r="J101" s="67"/>
      <c r="K101" s="68"/>
    </row>
    <row r="105" s="1" customFormat="1" ht="6.96" customHeight="1">
      <c r="B105" s="69"/>
      <c r="C105" s="70"/>
      <c r="D105" s="70"/>
      <c r="E105" s="70"/>
      <c r="F105" s="70"/>
      <c r="G105" s="70"/>
      <c r="H105" s="70"/>
      <c r="I105" s="169"/>
      <c r="J105" s="70"/>
      <c r="K105" s="70"/>
      <c r="L105" s="71"/>
    </row>
    <row r="106" s="1" customFormat="1" ht="36.96" customHeight="1">
      <c r="B106" s="45"/>
      <c r="C106" s="72" t="s">
        <v>161</v>
      </c>
      <c r="D106" s="73"/>
      <c r="E106" s="73"/>
      <c r="F106" s="73"/>
      <c r="G106" s="73"/>
      <c r="H106" s="73"/>
      <c r="I106" s="191"/>
      <c r="J106" s="73"/>
      <c r="K106" s="73"/>
      <c r="L106" s="71"/>
    </row>
    <row r="107" s="1" customFormat="1" ht="6.96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="1" customFormat="1" ht="14.4" customHeight="1">
      <c r="B108" s="45"/>
      <c r="C108" s="75" t="s">
        <v>18</v>
      </c>
      <c r="D108" s="73"/>
      <c r="E108" s="73"/>
      <c r="F108" s="73"/>
      <c r="G108" s="73"/>
      <c r="H108" s="73"/>
      <c r="I108" s="191"/>
      <c r="J108" s="73"/>
      <c r="K108" s="73"/>
      <c r="L108" s="71"/>
    </row>
    <row r="109" s="1" customFormat="1" ht="16.5" customHeight="1">
      <c r="B109" s="45"/>
      <c r="C109" s="73"/>
      <c r="D109" s="73"/>
      <c r="E109" s="192" t="str">
        <f>E7</f>
        <v>Nástavba části 2.NP DDM Jablunkov č.p. 145 s přístavbou schodiště s výtahem</v>
      </c>
      <c r="F109" s="75"/>
      <c r="G109" s="75"/>
      <c r="H109" s="75"/>
      <c r="I109" s="191"/>
      <c r="J109" s="73"/>
      <c r="K109" s="73"/>
      <c r="L109" s="71"/>
    </row>
    <row r="110" s="1" customFormat="1" ht="14.4" customHeight="1">
      <c r="B110" s="45"/>
      <c r="C110" s="75" t="s">
        <v>118</v>
      </c>
      <c r="D110" s="73"/>
      <c r="E110" s="73"/>
      <c r="F110" s="73"/>
      <c r="G110" s="73"/>
      <c r="H110" s="73"/>
      <c r="I110" s="191"/>
      <c r="J110" s="73"/>
      <c r="K110" s="73"/>
      <c r="L110" s="71"/>
    </row>
    <row r="111" s="1" customFormat="1" ht="17.25" customHeight="1">
      <c r="B111" s="45"/>
      <c r="C111" s="73"/>
      <c r="D111" s="73"/>
      <c r="E111" s="81" t="str">
        <f>E9</f>
        <v>04 - Zarízení vytápění a plynové instalace</v>
      </c>
      <c r="F111" s="73"/>
      <c r="G111" s="73"/>
      <c r="H111" s="73"/>
      <c r="I111" s="191"/>
      <c r="J111" s="73"/>
      <c r="K111" s="73"/>
      <c r="L111" s="71"/>
    </row>
    <row r="112" s="1" customFormat="1" ht="6.96" customHeight="1">
      <c r="B112" s="45"/>
      <c r="C112" s="73"/>
      <c r="D112" s="73"/>
      <c r="E112" s="73"/>
      <c r="F112" s="73"/>
      <c r="G112" s="73"/>
      <c r="H112" s="73"/>
      <c r="I112" s="191"/>
      <c r="J112" s="73"/>
      <c r="K112" s="73"/>
      <c r="L112" s="71"/>
    </row>
    <row r="113" s="1" customFormat="1" ht="18" customHeight="1">
      <c r="B113" s="45"/>
      <c r="C113" s="75" t="s">
        <v>26</v>
      </c>
      <c r="D113" s="73"/>
      <c r="E113" s="73"/>
      <c r="F113" s="193" t="str">
        <f>F12</f>
        <v>Obec Jablunkov</v>
      </c>
      <c r="G113" s="73"/>
      <c r="H113" s="73"/>
      <c r="I113" s="194" t="s">
        <v>28</v>
      </c>
      <c r="J113" s="84" t="str">
        <f>IF(J12="","",J12)</f>
        <v>15. 3. 2017</v>
      </c>
      <c r="K113" s="73"/>
      <c r="L113" s="71"/>
    </row>
    <row r="114" s="1" customFormat="1" ht="6.96" customHeight="1">
      <c r="B114" s="45"/>
      <c r="C114" s="73"/>
      <c r="D114" s="73"/>
      <c r="E114" s="73"/>
      <c r="F114" s="73"/>
      <c r="G114" s="73"/>
      <c r="H114" s="73"/>
      <c r="I114" s="191"/>
      <c r="J114" s="73"/>
      <c r="K114" s="73"/>
      <c r="L114" s="71"/>
    </row>
    <row r="115" s="1" customFormat="1">
      <c r="B115" s="45"/>
      <c r="C115" s="75" t="s">
        <v>32</v>
      </c>
      <c r="D115" s="73"/>
      <c r="E115" s="73"/>
      <c r="F115" s="193" t="str">
        <f>E15</f>
        <v>Město Jablunkov, Dukelská 144, 739 91 Jablunkov</v>
      </c>
      <c r="G115" s="73"/>
      <c r="H115" s="73"/>
      <c r="I115" s="194" t="s">
        <v>38</v>
      </c>
      <c r="J115" s="193" t="str">
        <f>E21</f>
        <v xml:space="preserve"> </v>
      </c>
      <c r="K115" s="73"/>
      <c r="L115" s="71"/>
    </row>
    <row r="116" s="1" customFormat="1" ht="14.4" customHeight="1">
      <c r="B116" s="45"/>
      <c r="C116" s="75" t="s">
        <v>36</v>
      </c>
      <c r="D116" s="73"/>
      <c r="E116" s="73"/>
      <c r="F116" s="193" t="str">
        <f>IF(E18="","",E18)</f>
        <v/>
      </c>
      <c r="G116" s="73"/>
      <c r="H116" s="73"/>
      <c r="I116" s="191"/>
      <c r="J116" s="73"/>
      <c r="K116" s="73"/>
      <c r="L116" s="71"/>
    </row>
    <row r="117" s="1" customFormat="1" ht="10.32" customHeight="1">
      <c r="B117" s="45"/>
      <c r="C117" s="73"/>
      <c r="D117" s="73"/>
      <c r="E117" s="73"/>
      <c r="F117" s="73"/>
      <c r="G117" s="73"/>
      <c r="H117" s="73"/>
      <c r="I117" s="191"/>
      <c r="J117" s="73"/>
      <c r="K117" s="73"/>
      <c r="L117" s="71"/>
    </row>
    <row r="118" s="9" customFormat="1" ht="29.28" customHeight="1">
      <c r="B118" s="195"/>
      <c r="C118" s="196" t="s">
        <v>162</v>
      </c>
      <c r="D118" s="197" t="s">
        <v>62</v>
      </c>
      <c r="E118" s="197" t="s">
        <v>58</v>
      </c>
      <c r="F118" s="197" t="s">
        <v>163</v>
      </c>
      <c r="G118" s="197" t="s">
        <v>164</v>
      </c>
      <c r="H118" s="197" t="s">
        <v>165</v>
      </c>
      <c r="I118" s="198" t="s">
        <v>166</v>
      </c>
      <c r="J118" s="197" t="s">
        <v>122</v>
      </c>
      <c r="K118" s="199" t="s">
        <v>167</v>
      </c>
      <c r="L118" s="200"/>
      <c r="M118" s="101" t="s">
        <v>168</v>
      </c>
      <c r="N118" s="102" t="s">
        <v>47</v>
      </c>
      <c r="O118" s="102" t="s">
        <v>169</v>
      </c>
      <c r="P118" s="102" t="s">
        <v>170</v>
      </c>
      <c r="Q118" s="102" t="s">
        <v>171</v>
      </c>
      <c r="R118" s="102" t="s">
        <v>172</v>
      </c>
      <c r="S118" s="102" t="s">
        <v>173</v>
      </c>
      <c r="T118" s="103" t="s">
        <v>174</v>
      </c>
    </row>
    <row r="119" s="1" customFormat="1" ht="29.28" customHeight="1">
      <c r="B119" s="45"/>
      <c r="C119" s="107" t="s">
        <v>123</v>
      </c>
      <c r="D119" s="73"/>
      <c r="E119" s="73"/>
      <c r="F119" s="73"/>
      <c r="G119" s="73"/>
      <c r="H119" s="73"/>
      <c r="I119" s="191"/>
      <c r="J119" s="201">
        <f>BK119</f>
        <v>0</v>
      </c>
      <c r="K119" s="73"/>
      <c r="L119" s="71"/>
      <c r="M119" s="104"/>
      <c r="N119" s="105"/>
      <c r="O119" s="105"/>
      <c r="P119" s="202">
        <f>P120+P121+P123+P140+P145+P147+P149+P152+P154+P158+P159+P165+P167+P169+P171+P173+P176+P181+P185+P210+P213+P215+P217+P234+P235+P244+P245+P249+P257+P264+P269+P281+P284+P286+P288+P292+P320+P333+P341+P344+P349+P353+P358</f>
        <v>0</v>
      </c>
      <c r="Q119" s="105"/>
      <c r="R119" s="202">
        <f>R120+R121+R123+R140+R145+R147+R149+R152+R154+R158+R159+R165+R167+R169+R171+R173+R176+R181+R185+R210+R213+R215+R217+R234+R235+R244+R245+R249+R257+R264+R269+R281+R284+R286+R288+R292+R320+R333+R341+R344+R349+R353+R358</f>
        <v>0</v>
      </c>
      <c r="S119" s="105"/>
      <c r="T119" s="203">
        <f>T120+T121+T123+T140+T145+T147+T149+T152+T154+T158+T159+T165+T167+T169+T171+T173+T176+T181+T185+T210+T213+T215+T217+T234+T235+T244+T245+T249+T257+T264+T269+T281+T284+T286+T288+T292+T320+T333+T341+T344+T349+T353+T358</f>
        <v>0</v>
      </c>
      <c r="AT119" s="23" t="s">
        <v>76</v>
      </c>
      <c r="AU119" s="23" t="s">
        <v>124</v>
      </c>
      <c r="BK119" s="204">
        <f>BK120+BK121+BK123+BK140+BK145+BK147+BK149+BK152+BK154+BK158+BK159+BK165+BK167+BK169+BK171+BK173+BK176+BK181+BK185+BK210+BK213+BK215+BK217+BK234+BK235+BK244+BK245+BK249+BK257+BK264+BK269+BK281+BK284+BK286+BK288+BK292+BK320+BK333+BK341+BK344+BK349+BK353+BK358</f>
        <v>0</v>
      </c>
    </row>
    <row r="120" s="10" customFormat="1" ht="37.44" customHeight="1">
      <c r="B120" s="205"/>
      <c r="C120" s="206"/>
      <c r="D120" s="207" t="s">
        <v>76</v>
      </c>
      <c r="E120" s="208" t="s">
        <v>2396</v>
      </c>
      <c r="F120" s="208" t="s">
        <v>2397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v>0</v>
      </c>
      <c r="Q120" s="213"/>
      <c r="R120" s="214">
        <v>0</v>
      </c>
      <c r="S120" s="213"/>
      <c r="T120" s="215">
        <v>0</v>
      </c>
      <c r="AR120" s="216" t="s">
        <v>25</v>
      </c>
      <c r="AT120" s="217" t="s">
        <v>76</v>
      </c>
      <c r="AU120" s="217" t="s">
        <v>77</v>
      </c>
      <c r="AY120" s="216" t="s">
        <v>177</v>
      </c>
      <c r="BK120" s="218">
        <v>0</v>
      </c>
    </row>
    <row r="121" s="10" customFormat="1" ht="24.96" customHeight="1">
      <c r="B121" s="205"/>
      <c r="C121" s="206"/>
      <c r="D121" s="207" t="s">
        <v>76</v>
      </c>
      <c r="E121" s="208" t="s">
        <v>1255</v>
      </c>
      <c r="F121" s="208" t="s">
        <v>1256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</f>
        <v>0</v>
      </c>
      <c r="Q121" s="213"/>
      <c r="R121" s="214">
        <f>R122</f>
        <v>0</v>
      </c>
      <c r="S121" s="213"/>
      <c r="T121" s="215">
        <f>T122</f>
        <v>0</v>
      </c>
      <c r="AR121" s="216" t="s">
        <v>86</v>
      </c>
      <c r="AT121" s="217" t="s">
        <v>76</v>
      </c>
      <c r="AU121" s="217" t="s">
        <v>77</v>
      </c>
      <c r="AY121" s="216" t="s">
        <v>177</v>
      </c>
      <c r="BK121" s="218">
        <f>BK122</f>
        <v>0</v>
      </c>
    </row>
    <row r="122" s="1" customFormat="1" ht="16.5" customHeight="1">
      <c r="B122" s="45"/>
      <c r="C122" s="221" t="s">
        <v>25</v>
      </c>
      <c r="D122" s="221" t="s">
        <v>179</v>
      </c>
      <c r="E122" s="222" t="s">
        <v>2398</v>
      </c>
      <c r="F122" s="223" t="s">
        <v>2399</v>
      </c>
      <c r="G122" s="224" t="s">
        <v>198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254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254</v>
      </c>
      <c r="BM122" s="23" t="s">
        <v>86</v>
      </c>
    </row>
    <row r="123" s="10" customFormat="1" ht="37.4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SUM(P124:P139)</f>
        <v>0</v>
      </c>
      <c r="Q123" s="213"/>
      <c r="R123" s="214">
        <f>SUM(R124:R139)</f>
        <v>0</v>
      </c>
      <c r="S123" s="213"/>
      <c r="T123" s="215">
        <f>SUM(T124:T139)</f>
        <v>0</v>
      </c>
      <c r="AR123" s="216" t="s">
        <v>86</v>
      </c>
      <c r="AT123" s="217" t="s">
        <v>76</v>
      </c>
      <c r="AU123" s="217" t="s">
        <v>77</v>
      </c>
      <c r="AY123" s="216" t="s">
        <v>177</v>
      </c>
      <c r="BK123" s="218">
        <f>SUM(BK124:BK139)</f>
        <v>0</v>
      </c>
    </row>
    <row r="124" s="1" customFormat="1" ht="16.5" customHeight="1">
      <c r="B124" s="45"/>
      <c r="C124" s="221" t="s">
        <v>86</v>
      </c>
      <c r="D124" s="221" t="s">
        <v>179</v>
      </c>
      <c r="E124" s="222" t="s">
        <v>2402</v>
      </c>
      <c r="F124" s="223" t="s">
        <v>2403</v>
      </c>
      <c r="G124" s="224" t="s">
        <v>198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254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254</v>
      </c>
      <c r="BM124" s="23" t="s">
        <v>183</v>
      </c>
    </row>
    <row r="125" s="1" customFormat="1" ht="16.5" customHeight="1">
      <c r="B125" s="45"/>
      <c r="C125" s="221" t="s">
        <v>191</v>
      </c>
      <c r="D125" s="221" t="s">
        <v>179</v>
      </c>
      <c r="E125" s="222" t="s">
        <v>2404</v>
      </c>
      <c r="F125" s="223" t="s">
        <v>2405</v>
      </c>
      <c r="G125" s="224" t="s">
        <v>198</v>
      </c>
      <c r="H125" s="225">
        <v>11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254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254</v>
      </c>
      <c r="BM125" s="23" t="s">
        <v>206</v>
      </c>
    </row>
    <row r="126" s="1" customFormat="1" ht="16.5" customHeight="1">
      <c r="B126" s="45"/>
      <c r="C126" s="221" t="s">
        <v>183</v>
      </c>
      <c r="D126" s="221" t="s">
        <v>179</v>
      </c>
      <c r="E126" s="222" t="s">
        <v>2406</v>
      </c>
      <c r="F126" s="223" t="s">
        <v>2407</v>
      </c>
      <c r="G126" s="224" t="s">
        <v>198</v>
      </c>
      <c r="H126" s="225">
        <v>12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254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254</v>
      </c>
      <c r="BM126" s="23" t="s">
        <v>216</v>
      </c>
    </row>
    <row r="127" s="1" customFormat="1" ht="16.5" customHeight="1">
      <c r="B127" s="45"/>
      <c r="C127" s="221" t="s">
        <v>201</v>
      </c>
      <c r="D127" s="221" t="s">
        <v>179</v>
      </c>
      <c r="E127" s="222" t="s">
        <v>2408</v>
      </c>
      <c r="F127" s="223" t="s">
        <v>2409</v>
      </c>
      <c r="G127" s="224" t="s">
        <v>198</v>
      </c>
      <c r="H127" s="225">
        <v>2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30</v>
      </c>
    </row>
    <row r="128" s="1" customFormat="1" ht="16.5" customHeight="1">
      <c r="B128" s="45"/>
      <c r="C128" s="221" t="s">
        <v>206</v>
      </c>
      <c r="D128" s="221" t="s">
        <v>179</v>
      </c>
      <c r="E128" s="222" t="s">
        <v>2410</v>
      </c>
      <c r="F128" s="223" t="s">
        <v>2411</v>
      </c>
      <c r="G128" s="224" t="s">
        <v>198</v>
      </c>
      <c r="H128" s="225">
        <v>2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254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254</v>
      </c>
      <c r="BM128" s="23" t="s">
        <v>234</v>
      </c>
    </row>
    <row r="129" s="1" customFormat="1" ht="16.5" customHeight="1">
      <c r="B129" s="45"/>
      <c r="C129" s="221" t="s">
        <v>212</v>
      </c>
      <c r="D129" s="221" t="s">
        <v>179</v>
      </c>
      <c r="E129" s="222" t="s">
        <v>2412</v>
      </c>
      <c r="F129" s="223" t="s">
        <v>2413</v>
      </c>
      <c r="G129" s="224" t="s">
        <v>2414</v>
      </c>
      <c r="H129" s="225">
        <v>1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254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254</v>
      </c>
      <c r="BM129" s="23" t="s">
        <v>246</v>
      </c>
    </row>
    <row r="130" s="1" customFormat="1" ht="16.5" customHeight="1">
      <c r="B130" s="45"/>
      <c r="C130" s="221" t="s">
        <v>216</v>
      </c>
      <c r="D130" s="221" t="s">
        <v>179</v>
      </c>
      <c r="E130" s="222" t="s">
        <v>2415</v>
      </c>
      <c r="F130" s="223" t="s">
        <v>2416</v>
      </c>
      <c r="G130" s="224" t="s">
        <v>274</v>
      </c>
      <c r="H130" s="225">
        <v>1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254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254</v>
      </c>
      <c r="BM130" s="23" t="s">
        <v>254</v>
      </c>
    </row>
    <row r="131" s="1" customFormat="1" ht="16.5" customHeight="1">
      <c r="B131" s="45"/>
      <c r="C131" s="221" t="s">
        <v>221</v>
      </c>
      <c r="D131" s="221" t="s">
        <v>179</v>
      </c>
      <c r="E131" s="222" t="s">
        <v>2417</v>
      </c>
      <c r="F131" s="223" t="s">
        <v>2418</v>
      </c>
      <c r="G131" s="224" t="s">
        <v>198</v>
      </c>
      <c r="H131" s="225">
        <v>12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254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265</v>
      </c>
    </row>
    <row r="132" s="1" customFormat="1" ht="16.5" customHeight="1">
      <c r="B132" s="45"/>
      <c r="C132" s="221" t="s">
        <v>30</v>
      </c>
      <c r="D132" s="221" t="s">
        <v>179</v>
      </c>
      <c r="E132" s="222" t="s">
        <v>2419</v>
      </c>
      <c r="F132" s="223" t="s">
        <v>2420</v>
      </c>
      <c r="G132" s="224" t="s">
        <v>274</v>
      </c>
      <c r="H132" s="225">
        <v>1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254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254</v>
      </c>
      <c r="BM132" s="23" t="s">
        <v>277</v>
      </c>
    </row>
    <row r="133" s="1" customFormat="1" ht="16.5" customHeight="1">
      <c r="B133" s="45"/>
      <c r="C133" s="221" t="s">
        <v>229</v>
      </c>
      <c r="D133" s="221" t="s">
        <v>179</v>
      </c>
      <c r="E133" s="222" t="s">
        <v>2421</v>
      </c>
      <c r="F133" s="223" t="s">
        <v>2422</v>
      </c>
      <c r="G133" s="224" t="s">
        <v>274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254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254</v>
      </c>
      <c r="BM133" s="23" t="s">
        <v>285</v>
      </c>
    </row>
    <row r="134" s="1" customFormat="1" ht="16.5" customHeight="1">
      <c r="B134" s="45"/>
      <c r="C134" s="221" t="s">
        <v>234</v>
      </c>
      <c r="D134" s="221" t="s">
        <v>179</v>
      </c>
      <c r="E134" s="222" t="s">
        <v>2423</v>
      </c>
      <c r="F134" s="223" t="s">
        <v>2424</v>
      </c>
      <c r="G134" s="224" t="s">
        <v>2414</v>
      </c>
      <c r="H134" s="225">
        <v>1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254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254</v>
      </c>
      <c r="BM134" s="23" t="s">
        <v>293</v>
      </c>
    </row>
    <row r="135" s="1" customFormat="1" ht="16.5" customHeight="1">
      <c r="B135" s="45"/>
      <c r="C135" s="221" t="s">
        <v>242</v>
      </c>
      <c r="D135" s="221" t="s">
        <v>179</v>
      </c>
      <c r="E135" s="222" t="s">
        <v>2425</v>
      </c>
      <c r="F135" s="223" t="s">
        <v>2426</v>
      </c>
      <c r="G135" s="224" t="s">
        <v>274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254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302</v>
      </c>
    </row>
    <row r="136" s="1" customFormat="1" ht="16.5" customHeight="1">
      <c r="B136" s="45"/>
      <c r="C136" s="221" t="s">
        <v>246</v>
      </c>
      <c r="D136" s="221" t="s">
        <v>179</v>
      </c>
      <c r="E136" s="222" t="s">
        <v>2427</v>
      </c>
      <c r="F136" s="223" t="s">
        <v>2428</v>
      </c>
      <c r="G136" s="224" t="s">
        <v>274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254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254</v>
      </c>
      <c r="BM136" s="23" t="s">
        <v>312</v>
      </c>
    </row>
    <row r="137" s="1" customFormat="1" ht="16.5" customHeight="1">
      <c r="B137" s="45"/>
      <c r="C137" s="221" t="s">
        <v>10</v>
      </c>
      <c r="D137" s="221" t="s">
        <v>179</v>
      </c>
      <c r="E137" s="222" t="s">
        <v>2429</v>
      </c>
      <c r="F137" s="223" t="s">
        <v>2430</v>
      </c>
      <c r="G137" s="224" t="s">
        <v>274</v>
      </c>
      <c r="H137" s="225">
        <v>2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254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254</v>
      </c>
      <c r="BM137" s="23" t="s">
        <v>322</v>
      </c>
    </row>
    <row r="138" s="1" customFormat="1" ht="16.5" customHeight="1">
      <c r="B138" s="45"/>
      <c r="C138" s="221" t="s">
        <v>254</v>
      </c>
      <c r="D138" s="221" t="s">
        <v>179</v>
      </c>
      <c r="E138" s="222" t="s">
        <v>2431</v>
      </c>
      <c r="F138" s="223" t="s">
        <v>2432</v>
      </c>
      <c r="G138" s="224" t="s">
        <v>274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254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254</v>
      </c>
      <c r="BM138" s="23" t="s">
        <v>330</v>
      </c>
    </row>
    <row r="139" s="1" customFormat="1" ht="16.5" customHeight="1">
      <c r="B139" s="45"/>
      <c r="C139" s="221" t="s">
        <v>260</v>
      </c>
      <c r="D139" s="221" t="s">
        <v>179</v>
      </c>
      <c r="E139" s="222" t="s">
        <v>2433</v>
      </c>
      <c r="F139" s="223" t="s">
        <v>2434</v>
      </c>
      <c r="G139" s="224" t="s">
        <v>1690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254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341</v>
      </c>
    </row>
    <row r="140" s="10" customFormat="1" ht="37.44" customHeight="1">
      <c r="B140" s="205"/>
      <c r="C140" s="206"/>
      <c r="D140" s="207" t="s">
        <v>76</v>
      </c>
      <c r="E140" s="208" t="s">
        <v>2435</v>
      </c>
      <c r="F140" s="208" t="s">
        <v>2436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f>SUM(P141:P144)</f>
        <v>0</v>
      </c>
      <c r="Q140" s="213"/>
      <c r="R140" s="214">
        <f>SUM(R141:R144)</f>
        <v>0</v>
      </c>
      <c r="S140" s="213"/>
      <c r="T140" s="215">
        <f>SUM(T141:T144)</f>
        <v>0</v>
      </c>
      <c r="AR140" s="216" t="s">
        <v>86</v>
      </c>
      <c r="AT140" s="217" t="s">
        <v>76</v>
      </c>
      <c r="AU140" s="217" t="s">
        <v>77</v>
      </c>
      <c r="AY140" s="216" t="s">
        <v>177</v>
      </c>
      <c r="BK140" s="218">
        <f>SUM(BK141:BK144)</f>
        <v>0</v>
      </c>
    </row>
    <row r="141" s="1" customFormat="1" ht="16.5" customHeight="1">
      <c r="B141" s="45"/>
      <c r="C141" s="221" t="s">
        <v>265</v>
      </c>
      <c r="D141" s="221" t="s">
        <v>179</v>
      </c>
      <c r="E141" s="222" t="s">
        <v>2437</v>
      </c>
      <c r="F141" s="223" t="s">
        <v>2438</v>
      </c>
      <c r="G141" s="224" t="s">
        <v>274</v>
      </c>
      <c r="H141" s="225">
        <v>1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254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254</v>
      </c>
      <c r="BM141" s="23" t="s">
        <v>353</v>
      </c>
    </row>
    <row r="142" s="1" customFormat="1" ht="16.5" customHeight="1">
      <c r="B142" s="45"/>
      <c r="C142" s="221" t="s">
        <v>271</v>
      </c>
      <c r="D142" s="221" t="s">
        <v>179</v>
      </c>
      <c r="E142" s="222" t="s">
        <v>2439</v>
      </c>
      <c r="F142" s="223" t="s">
        <v>2440</v>
      </c>
      <c r="G142" s="224" t="s">
        <v>274</v>
      </c>
      <c r="H142" s="225">
        <v>1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254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254</v>
      </c>
      <c r="BM142" s="23" t="s">
        <v>363</v>
      </c>
    </row>
    <row r="143" s="1" customFormat="1" ht="16.5" customHeight="1">
      <c r="B143" s="45"/>
      <c r="C143" s="221" t="s">
        <v>277</v>
      </c>
      <c r="D143" s="221" t="s">
        <v>179</v>
      </c>
      <c r="E143" s="222" t="s">
        <v>2441</v>
      </c>
      <c r="F143" s="223" t="s">
        <v>2442</v>
      </c>
      <c r="G143" s="224" t="s">
        <v>274</v>
      </c>
      <c r="H143" s="225">
        <v>4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254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374</v>
      </c>
    </row>
    <row r="144" s="1" customFormat="1" ht="16.5" customHeight="1">
      <c r="B144" s="45"/>
      <c r="C144" s="221" t="s">
        <v>9</v>
      </c>
      <c r="D144" s="221" t="s">
        <v>179</v>
      </c>
      <c r="E144" s="222" t="s">
        <v>2443</v>
      </c>
      <c r="F144" s="223" t="s">
        <v>2444</v>
      </c>
      <c r="G144" s="224" t="s">
        <v>274</v>
      </c>
      <c r="H144" s="225">
        <v>2</v>
      </c>
      <c r="I144" s="226"/>
      <c r="J144" s="227">
        <f>ROUND(I144*H144,2)</f>
        <v>0</v>
      </c>
      <c r="K144" s="223" t="s">
        <v>24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25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384</v>
      </c>
    </row>
    <row r="145" s="10" customFormat="1" ht="37.44" customHeight="1">
      <c r="B145" s="205"/>
      <c r="C145" s="206"/>
      <c r="D145" s="207" t="s">
        <v>76</v>
      </c>
      <c r="E145" s="208" t="s">
        <v>2014</v>
      </c>
      <c r="F145" s="208" t="s">
        <v>2445</v>
      </c>
      <c r="G145" s="206"/>
      <c r="H145" s="206"/>
      <c r="I145" s="209"/>
      <c r="J145" s="210">
        <f>BK145</f>
        <v>0</v>
      </c>
      <c r="K145" s="206"/>
      <c r="L145" s="211"/>
      <c r="M145" s="212"/>
      <c r="N145" s="213"/>
      <c r="O145" s="213"/>
      <c r="P145" s="214">
        <f>P146</f>
        <v>0</v>
      </c>
      <c r="Q145" s="213"/>
      <c r="R145" s="214">
        <f>R146</f>
        <v>0</v>
      </c>
      <c r="S145" s="213"/>
      <c r="T145" s="215">
        <f>T146</f>
        <v>0</v>
      </c>
      <c r="AR145" s="216" t="s">
        <v>86</v>
      </c>
      <c r="AT145" s="217" t="s">
        <v>76</v>
      </c>
      <c r="AU145" s="217" t="s">
        <v>77</v>
      </c>
      <c r="AY145" s="216" t="s">
        <v>177</v>
      </c>
      <c r="BK145" s="218">
        <f>BK146</f>
        <v>0</v>
      </c>
    </row>
    <row r="146" s="1" customFormat="1" ht="16.5" customHeight="1">
      <c r="B146" s="45"/>
      <c r="C146" s="221" t="s">
        <v>285</v>
      </c>
      <c r="D146" s="221" t="s">
        <v>179</v>
      </c>
      <c r="E146" s="222" t="s">
        <v>2446</v>
      </c>
      <c r="F146" s="223" t="s">
        <v>2447</v>
      </c>
      <c r="G146" s="224" t="s">
        <v>198</v>
      </c>
      <c r="H146" s="225">
        <v>16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254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254</v>
      </c>
      <c r="BM146" s="23" t="s">
        <v>399</v>
      </c>
    </row>
    <row r="147" s="10" customFormat="1" ht="37.44" customHeight="1">
      <c r="B147" s="205"/>
      <c r="C147" s="206"/>
      <c r="D147" s="207" t="s">
        <v>76</v>
      </c>
      <c r="E147" s="208" t="s">
        <v>634</v>
      </c>
      <c r="F147" s="208" t="s">
        <v>2448</v>
      </c>
      <c r="G147" s="206"/>
      <c r="H147" s="206"/>
      <c r="I147" s="209"/>
      <c r="J147" s="210">
        <f>BK147</f>
        <v>0</v>
      </c>
      <c r="K147" s="206"/>
      <c r="L147" s="211"/>
      <c r="M147" s="212"/>
      <c r="N147" s="213"/>
      <c r="O147" s="213"/>
      <c r="P147" s="214">
        <f>P148</f>
        <v>0</v>
      </c>
      <c r="Q147" s="213"/>
      <c r="R147" s="214">
        <f>R148</f>
        <v>0</v>
      </c>
      <c r="S147" s="213"/>
      <c r="T147" s="215">
        <f>T148</f>
        <v>0</v>
      </c>
      <c r="AR147" s="216" t="s">
        <v>25</v>
      </c>
      <c r="AT147" s="217" t="s">
        <v>76</v>
      </c>
      <c r="AU147" s="217" t="s">
        <v>77</v>
      </c>
      <c r="AY147" s="216" t="s">
        <v>177</v>
      </c>
      <c r="BK147" s="218">
        <f>BK148</f>
        <v>0</v>
      </c>
    </row>
    <row r="148" s="1" customFormat="1" ht="16.5" customHeight="1">
      <c r="B148" s="45"/>
      <c r="C148" s="221" t="s">
        <v>289</v>
      </c>
      <c r="D148" s="221" t="s">
        <v>179</v>
      </c>
      <c r="E148" s="222" t="s">
        <v>2449</v>
      </c>
      <c r="F148" s="223" t="s">
        <v>2450</v>
      </c>
      <c r="G148" s="224" t="s">
        <v>2451</v>
      </c>
      <c r="H148" s="225">
        <v>6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409</v>
      </c>
    </row>
    <row r="149" s="10" customFormat="1" ht="37.44" customHeight="1">
      <c r="B149" s="205"/>
      <c r="C149" s="206"/>
      <c r="D149" s="207" t="s">
        <v>76</v>
      </c>
      <c r="E149" s="208" t="s">
        <v>2452</v>
      </c>
      <c r="F149" s="208" t="s">
        <v>2453</v>
      </c>
      <c r="G149" s="206"/>
      <c r="H149" s="206"/>
      <c r="I149" s="209"/>
      <c r="J149" s="210">
        <f>BK149</f>
        <v>0</v>
      </c>
      <c r="K149" s="206"/>
      <c r="L149" s="211"/>
      <c r="M149" s="212"/>
      <c r="N149" s="213"/>
      <c r="O149" s="213"/>
      <c r="P149" s="214">
        <f>SUM(P150:P151)</f>
        <v>0</v>
      </c>
      <c r="Q149" s="213"/>
      <c r="R149" s="214">
        <f>SUM(R150:R151)</f>
        <v>0</v>
      </c>
      <c r="S149" s="213"/>
      <c r="T149" s="215">
        <f>SUM(T150:T151)</f>
        <v>0</v>
      </c>
      <c r="AR149" s="216" t="s">
        <v>25</v>
      </c>
      <c r="AT149" s="217" t="s">
        <v>76</v>
      </c>
      <c r="AU149" s="217" t="s">
        <v>77</v>
      </c>
      <c r="AY149" s="216" t="s">
        <v>177</v>
      </c>
      <c r="BK149" s="218">
        <f>SUM(BK150:BK151)</f>
        <v>0</v>
      </c>
    </row>
    <row r="150" s="1" customFormat="1" ht="16.5" customHeight="1">
      <c r="B150" s="45"/>
      <c r="C150" s="221" t="s">
        <v>293</v>
      </c>
      <c r="D150" s="221" t="s">
        <v>179</v>
      </c>
      <c r="E150" s="222" t="s">
        <v>2454</v>
      </c>
      <c r="F150" s="223" t="s">
        <v>2455</v>
      </c>
      <c r="G150" s="224" t="s">
        <v>1690</v>
      </c>
      <c r="H150" s="225">
        <v>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421</v>
      </c>
    </row>
    <row r="151" s="1" customFormat="1" ht="16.5" customHeight="1">
      <c r="B151" s="45"/>
      <c r="C151" s="221" t="s">
        <v>297</v>
      </c>
      <c r="D151" s="221" t="s">
        <v>179</v>
      </c>
      <c r="E151" s="222" t="s">
        <v>2456</v>
      </c>
      <c r="F151" s="223" t="s">
        <v>2457</v>
      </c>
      <c r="G151" s="224" t="s">
        <v>1690</v>
      </c>
      <c r="H151" s="225">
        <v>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429</v>
      </c>
    </row>
    <row r="152" s="10" customFormat="1" ht="37.44" customHeight="1">
      <c r="B152" s="205"/>
      <c r="C152" s="206"/>
      <c r="D152" s="207" t="s">
        <v>76</v>
      </c>
      <c r="E152" s="208" t="s">
        <v>2400</v>
      </c>
      <c r="F152" s="208" t="s">
        <v>2401</v>
      </c>
      <c r="G152" s="206"/>
      <c r="H152" s="206"/>
      <c r="I152" s="209"/>
      <c r="J152" s="210">
        <f>BK152</f>
        <v>0</v>
      </c>
      <c r="K152" s="206"/>
      <c r="L152" s="211"/>
      <c r="M152" s="212"/>
      <c r="N152" s="213"/>
      <c r="O152" s="213"/>
      <c r="P152" s="214">
        <f>P153</f>
        <v>0</v>
      </c>
      <c r="Q152" s="213"/>
      <c r="R152" s="214">
        <f>R153</f>
        <v>0</v>
      </c>
      <c r="S152" s="213"/>
      <c r="T152" s="215">
        <f>T153</f>
        <v>0</v>
      </c>
      <c r="AR152" s="216" t="s">
        <v>86</v>
      </c>
      <c r="AT152" s="217" t="s">
        <v>76</v>
      </c>
      <c r="AU152" s="217" t="s">
        <v>77</v>
      </c>
      <c r="AY152" s="216" t="s">
        <v>177</v>
      </c>
      <c r="BK152" s="218">
        <f>BK153</f>
        <v>0</v>
      </c>
    </row>
    <row r="153" s="1" customFormat="1" ht="16.5" customHeight="1">
      <c r="B153" s="45"/>
      <c r="C153" s="221" t="s">
        <v>302</v>
      </c>
      <c r="D153" s="221" t="s">
        <v>179</v>
      </c>
      <c r="E153" s="222" t="s">
        <v>2458</v>
      </c>
      <c r="F153" s="223" t="s">
        <v>2459</v>
      </c>
      <c r="G153" s="224" t="s">
        <v>1649</v>
      </c>
      <c r="H153" s="225">
        <v>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254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441</v>
      </c>
    </row>
    <row r="154" s="10" customFormat="1" ht="37.44" customHeight="1">
      <c r="B154" s="205"/>
      <c r="C154" s="206"/>
      <c r="D154" s="207" t="s">
        <v>76</v>
      </c>
      <c r="E154" s="208" t="s">
        <v>2460</v>
      </c>
      <c r="F154" s="208" t="s">
        <v>2461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="1" customFormat="1" ht="16.5" customHeight="1">
      <c r="B155" s="45"/>
      <c r="C155" s="221" t="s">
        <v>307</v>
      </c>
      <c r="D155" s="221" t="s">
        <v>179</v>
      </c>
      <c r="E155" s="222" t="s">
        <v>2462</v>
      </c>
      <c r="F155" s="223" t="s">
        <v>2463</v>
      </c>
      <c r="G155" s="224" t="s">
        <v>274</v>
      </c>
      <c r="H155" s="225">
        <v>1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452</v>
      </c>
    </row>
    <row r="156" s="1" customFormat="1" ht="16.5" customHeight="1">
      <c r="B156" s="45"/>
      <c r="C156" s="221" t="s">
        <v>312</v>
      </c>
      <c r="D156" s="221" t="s">
        <v>179</v>
      </c>
      <c r="E156" s="222" t="s">
        <v>2464</v>
      </c>
      <c r="F156" s="223" t="s">
        <v>2465</v>
      </c>
      <c r="G156" s="224" t="s">
        <v>1690</v>
      </c>
      <c r="H156" s="225">
        <v>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464</v>
      </c>
    </row>
    <row r="157" s="1" customFormat="1" ht="16.5" customHeight="1">
      <c r="B157" s="45"/>
      <c r="C157" s="221" t="s">
        <v>317</v>
      </c>
      <c r="D157" s="221" t="s">
        <v>179</v>
      </c>
      <c r="E157" s="222" t="s">
        <v>2466</v>
      </c>
      <c r="F157" s="223" t="s">
        <v>2467</v>
      </c>
      <c r="G157" s="224" t="s">
        <v>1690</v>
      </c>
      <c r="H157" s="225">
        <v>1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474</v>
      </c>
    </row>
    <row r="158" s="10" customFormat="1" ht="37.44" customHeight="1">
      <c r="B158" s="205"/>
      <c r="C158" s="206"/>
      <c r="D158" s="207" t="s">
        <v>76</v>
      </c>
      <c r="E158" s="208" t="s">
        <v>2468</v>
      </c>
      <c r="F158" s="208" t="s">
        <v>2469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v>0</v>
      </c>
      <c r="Q158" s="213"/>
      <c r="R158" s="214">
        <v>0</v>
      </c>
      <c r="S158" s="213"/>
      <c r="T158" s="215"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v>0</v>
      </c>
    </row>
    <row r="159" s="10" customFormat="1" ht="24.96" customHeight="1">
      <c r="B159" s="205"/>
      <c r="C159" s="206"/>
      <c r="D159" s="207" t="s">
        <v>76</v>
      </c>
      <c r="E159" s="208" t="s">
        <v>2470</v>
      </c>
      <c r="F159" s="208" t="s">
        <v>2471</v>
      </c>
      <c r="G159" s="206"/>
      <c r="H159" s="206"/>
      <c r="I159" s="209"/>
      <c r="J159" s="21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77</v>
      </c>
      <c r="AY159" s="216" t="s">
        <v>177</v>
      </c>
      <c r="BK159" s="218">
        <f>SUM(BK160:BK164)</f>
        <v>0</v>
      </c>
    </row>
    <row r="160" s="1" customFormat="1" ht="16.5" customHeight="1">
      <c r="B160" s="45"/>
      <c r="C160" s="221" t="s">
        <v>322</v>
      </c>
      <c r="D160" s="221" t="s">
        <v>179</v>
      </c>
      <c r="E160" s="222" t="s">
        <v>2472</v>
      </c>
      <c r="F160" s="223" t="s">
        <v>2473</v>
      </c>
      <c r="G160" s="224" t="s">
        <v>198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484</v>
      </c>
    </row>
    <row r="161" s="1" customFormat="1" ht="16.5" customHeight="1">
      <c r="B161" s="45"/>
      <c r="C161" s="221" t="s">
        <v>327</v>
      </c>
      <c r="D161" s="221" t="s">
        <v>179</v>
      </c>
      <c r="E161" s="222" t="s">
        <v>2474</v>
      </c>
      <c r="F161" s="223" t="s">
        <v>2475</v>
      </c>
      <c r="G161" s="224" t="s">
        <v>198</v>
      </c>
      <c r="H161" s="225">
        <v>6</v>
      </c>
      <c r="I161" s="226"/>
      <c r="J161" s="227">
        <f>ROUND(I161*H161,2)</f>
        <v>0</v>
      </c>
      <c r="K161" s="223" t="s">
        <v>24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25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492</v>
      </c>
    </row>
    <row r="162" s="1" customFormat="1" ht="16.5" customHeight="1">
      <c r="B162" s="45"/>
      <c r="C162" s="221" t="s">
        <v>330</v>
      </c>
      <c r="D162" s="221" t="s">
        <v>179</v>
      </c>
      <c r="E162" s="222" t="s">
        <v>2476</v>
      </c>
      <c r="F162" s="223" t="s">
        <v>2477</v>
      </c>
      <c r="G162" s="224" t="s">
        <v>198</v>
      </c>
      <c r="H162" s="225">
        <v>5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502</v>
      </c>
    </row>
    <row r="163" s="1" customFormat="1" ht="16.5" customHeight="1">
      <c r="B163" s="45"/>
      <c r="C163" s="221" t="s">
        <v>336</v>
      </c>
      <c r="D163" s="221" t="s">
        <v>179</v>
      </c>
      <c r="E163" s="222" t="s">
        <v>2478</v>
      </c>
      <c r="F163" s="223" t="s">
        <v>2479</v>
      </c>
      <c r="G163" s="224" t="s">
        <v>198</v>
      </c>
      <c r="H163" s="225">
        <v>3</v>
      </c>
      <c r="I163" s="226"/>
      <c r="J163" s="227">
        <f>ROUND(I163*H163,2)</f>
        <v>0</v>
      </c>
      <c r="K163" s="223" t="s">
        <v>24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25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510</v>
      </c>
    </row>
    <row r="164" s="1" customFormat="1" ht="16.5" customHeight="1">
      <c r="B164" s="45"/>
      <c r="C164" s="221" t="s">
        <v>341</v>
      </c>
      <c r="D164" s="221" t="s">
        <v>179</v>
      </c>
      <c r="E164" s="222" t="s">
        <v>2480</v>
      </c>
      <c r="F164" s="223" t="s">
        <v>2481</v>
      </c>
      <c r="G164" s="224" t="s">
        <v>198</v>
      </c>
      <c r="H164" s="225">
        <v>5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519</v>
      </c>
    </row>
    <row r="165" s="10" customFormat="1" ht="37.44" customHeight="1">
      <c r="B165" s="205"/>
      <c r="C165" s="206"/>
      <c r="D165" s="207" t="s">
        <v>76</v>
      </c>
      <c r="E165" s="208" t="s">
        <v>1330</v>
      </c>
      <c r="F165" s="208" t="s">
        <v>2482</v>
      </c>
      <c r="G165" s="206"/>
      <c r="H165" s="206"/>
      <c r="I165" s="209"/>
      <c r="J165" s="21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86</v>
      </c>
      <c r="AT165" s="217" t="s">
        <v>76</v>
      </c>
      <c r="AU165" s="217" t="s">
        <v>77</v>
      </c>
      <c r="AY165" s="216" t="s">
        <v>177</v>
      </c>
      <c r="BK165" s="218">
        <f>BK166</f>
        <v>0</v>
      </c>
    </row>
    <row r="166" s="1" customFormat="1" ht="16.5" customHeight="1">
      <c r="B166" s="45"/>
      <c r="C166" s="221" t="s">
        <v>346</v>
      </c>
      <c r="D166" s="221" t="s">
        <v>179</v>
      </c>
      <c r="E166" s="222" t="s">
        <v>2483</v>
      </c>
      <c r="F166" s="223" t="s">
        <v>2484</v>
      </c>
      <c r="G166" s="224" t="s">
        <v>198</v>
      </c>
      <c r="H166" s="225">
        <v>5</v>
      </c>
      <c r="I166" s="226"/>
      <c r="J166" s="227">
        <f>ROUND(I166*H166,2)</f>
        <v>0</v>
      </c>
      <c r="K166" s="223" t="s">
        <v>24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25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529</v>
      </c>
    </row>
    <row r="167" s="10" customFormat="1" ht="37.44" customHeight="1">
      <c r="B167" s="205"/>
      <c r="C167" s="206"/>
      <c r="D167" s="207" t="s">
        <v>76</v>
      </c>
      <c r="E167" s="208" t="s">
        <v>2400</v>
      </c>
      <c r="F167" s="208" t="s">
        <v>2401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</f>
        <v>0</v>
      </c>
      <c r="Q167" s="213"/>
      <c r="R167" s="214">
        <f>R168</f>
        <v>0</v>
      </c>
      <c r="S167" s="213"/>
      <c r="T167" s="215">
        <f>T168</f>
        <v>0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</f>
        <v>0</v>
      </c>
    </row>
    <row r="168" s="1" customFormat="1" ht="25.5" customHeight="1">
      <c r="B168" s="45"/>
      <c r="C168" s="221" t="s">
        <v>353</v>
      </c>
      <c r="D168" s="221" t="s">
        <v>179</v>
      </c>
      <c r="E168" s="222" t="s">
        <v>2485</v>
      </c>
      <c r="F168" s="223" t="s">
        <v>2486</v>
      </c>
      <c r="G168" s="224" t="s">
        <v>1690</v>
      </c>
      <c r="H168" s="225">
        <v>1</v>
      </c>
      <c r="I168" s="226"/>
      <c r="J168" s="227">
        <f>ROUND(I168*H168,2)</f>
        <v>0</v>
      </c>
      <c r="K168" s="223" t="s">
        <v>24</v>
      </c>
      <c r="L168" s="71"/>
      <c r="M168" s="228" t="s">
        <v>24</v>
      </c>
      <c r="N168" s="229" t="s">
        <v>48</v>
      </c>
      <c r="O168" s="46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3" t="s">
        <v>254</v>
      </c>
      <c r="AT168" s="23" t="s">
        <v>179</v>
      </c>
      <c r="AU168" s="23" t="s">
        <v>25</v>
      </c>
      <c r="AY168" s="23" t="s">
        <v>177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3" t="s">
        <v>25</v>
      </c>
      <c r="BK168" s="232">
        <f>ROUND(I168*H168,2)</f>
        <v>0</v>
      </c>
      <c r="BL168" s="23" t="s">
        <v>254</v>
      </c>
      <c r="BM168" s="23" t="s">
        <v>540</v>
      </c>
    </row>
    <row r="169" s="10" customFormat="1" ht="37.44" customHeight="1">
      <c r="B169" s="205"/>
      <c r="C169" s="206"/>
      <c r="D169" s="207" t="s">
        <v>76</v>
      </c>
      <c r="E169" s="208" t="s">
        <v>2487</v>
      </c>
      <c r="F169" s="208" t="s">
        <v>2488</v>
      </c>
      <c r="G169" s="206"/>
      <c r="H169" s="206"/>
      <c r="I169" s="209"/>
      <c r="J169" s="210">
        <f>BK169</f>
        <v>0</v>
      </c>
      <c r="K169" s="206"/>
      <c r="L169" s="211"/>
      <c r="M169" s="212"/>
      <c r="N169" s="213"/>
      <c r="O169" s="213"/>
      <c r="P169" s="214">
        <f>P170</f>
        <v>0</v>
      </c>
      <c r="Q169" s="213"/>
      <c r="R169" s="214">
        <f>R170</f>
        <v>0</v>
      </c>
      <c r="S169" s="213"/>
      <c r="T169" s="215">
        <f>T170</f>
        <v>0</v>
      </c>
      <c r="AR169" s="216" t="s">
        <v>86</v>
      </c>
      <c r="AT169" s="217" t="s">
        <v>76</v>
      </c>
      <c r="AU169" s="217" t="s">
        <v>77</v>
      </c>
      <c r="AY169" s="216" t="s">
        <v>177</v>
      </c>
      <c r="BK169" s="218">
        <f>BK170</f>
        <v>0</v>
      </c>
    </row>
    <row r="170" s="1" customFormat="1" ht="16.5" customHeight="1">
      <c r="B170" s="45"/>
      <c r="C170" s="221" t="s">
        <v>357</v>
      </c>
      <c r="D170" s="221" t="s">
        <v>179</v>
      </c>
      <c r="E170" s="222" t="s">
        <v>2489</v>
      </c>
      <c r="F170" s="223" t="s">
        <v>2490</v>
      </c>
      <c r="G170" s="224" t="s">
        <v>274</v>
      </c>
      <c r="H170" s="225">
        <v>6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550</v>
      </c>
    </row>
    <row r="171" s="10" customFormat="1" ht="37.44" customHeight="1">
      <c r="B171" s="205"/>
      <c r="C171" s="206"/>
      <c r="D171" s="207" t="s">
        <v>76</v>
      </c>
      <c r="E171" s="208" t="s">
        <v>2491</v>
      </c>
      <c r="F171" s="208" t="s">
        <v>2492</v>
      </c>
      <c r="G171" s="206"/>
      <c r="H171" s="206"/>
      <c r="I171" s="209"/>
      <c r="J171" s="210">
        <f>BK171</f>
        <v>0</v>
      </c>
      <c r="K171" s="206"/>
      <c r="L171" s="211"/>
      <c r="M171" s="212"/>
      <c r="N171" s="213"/>
      <c r="O171" s="213"/>
      <c r="P171" s="214">
        <f>P172</f>
        <v>0</v>
      </c>
      <c r="Q171" s="213"/>
      <c r="R171" s="214">
        <f>R172</f>
        <v>0</v>
      </c>
      <c r="S171" s="213"/>
      <c r="T171" s="215">
        <f>T172</f>
        <v>0</v>
      </c>
      <c r="AR171" s="216" t="s">
        <v>86</v>
      </c>
      <c r="AT171" s="217" t="s">
        <v>76</v>
      </c>
      <c r="AU171" s="217" t="s">
        <v>77</v>
      </c>
      <c r="AY171" s="216" t="s">
        <v>177</v>
      </c>
      <c r="BK171" s="218">
        <f>BK172</f>
        <v>0</v>
      </c>
    </row>
    <row r="172" s="1" customFormat="1" ht="16.5" customHeight="1">
      <c r="B172" s="45"/>
      <c r="C172" s="221" t="s">
        <v>363</v>
      </c>
      <c r="D172" s="221" t="s">
        <v>179</v>
      </c>
      <c r="E172" s="222" t="s">
        <v>2493</v>
      </c>
      <c r="F172" s="223" t="s">
        <v>2494</v>
      </c>
      <c r="G172" s="224" t="s">
        <v>274</v>
      </c>
      <c r="H172" s="225">
        <v>1</v>
      </c>
      <c r="I172" s="226"/>
      <c r="J172" s="227">
        <f>ROUND(I172*H172,2)</f>
        <v>0</v>
      </c>
      <c r="K172" s="223" t="s">
        <v>24</v>
      </c>
      <c r="L172" s="71"/>
      <c r="M172" s="228" t="s">
        <v>24</v>
      </c>
      <c r="N172" s="229" t="s">
        <v>48</v>
      </c>
      <c r="O172" s="46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3" t="s">
        <v>254</v>
      </c>
      <c r="AT172" s="23" t="s">
        <v>179</v>
      </c>
      <c r="AU172" s="23" t="s">
        <v>25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560</v>
      </c>
    </row>
    <row r="173" s="10" customFormat="1" ht="37.44" customHeight="1">
      <c r="B173" s="205"/>
      <c r="C173" s="206"/>
      <c r="D173" s="207" t="s">
        <v>76</v>
      </c>
      <c r="E173" s="208" t="s">
        <v>2495</v>
      </c>
      <c r="F173" s="208" t="s">
        <v>2496</v>
      </c>
      <c r="G173" s="206"/>
      <c r="H173" s="206"/>
      <c r="I173" s="209"/>
      <c r="J173" s="210">
        <f>BK173</f>
        <v>0</v>
      </c>
      <c r="K173" s="206"/>
      <c r="L173" s="211"/>
      <c r="M173" s="212"/>
      <c r="N173" s="213"/>
      <c r="O173" s="213"/>
      <c r="P173" s="214">
        <f>SUM(P174:P175)</f>
        <v>0</v>
      </c>
      <c r="Q173" s="213"/>
      <c r="R173" s="214">
        <f>SUM(R174:R175)</f>
        <v>0</v>
      </c>
      <c r="S173" s="213"/>
      <c r="T173" s="215">
        <f>SUM(T174:T175)</f>
        <v>0</v>
      </c>
      <c r="AR173" s="216" t="s">
        <v>86</v>
      </c>
      <c r="AT173" s="217" t="s">
        <v>76</v>
      </c>
      <c r="AU173" s="217" t="s">
        <v>77</v>
      </c>
      <c r="AY173" s="216" t="s">
        <v>177</v>
      </c>
      <c r="BK173" s="218">
        <f>SUM(BK174:BK175)</f>
        <v>0</v>
      </c>
    </row>
    <row r="174" s="1" customFormat="1" ht="16.5" customHeight="1">
      <c r="B174" s="45"/>
      <c r="C174" s="221" t="s">
        <v>368</v>
      </c>
      <c r="D174" s="221" t="s">
        <v>179</v>
      </c>
      <c r="E174" s="222" t="s">
        <v>2497</v>
      </c>
      <c r="F174" s="223" t="s">
        <v>2498</v>
      </c>
      <c r="G174" s="224" t="s">
        <v>1690</v>
      </c>
      <c r="H174" s="225">
        <v>2</v>
      </c>
      <c r="I174" s="226"/>
      <c r="J174" s="227">
        <f>ROUND(I174*H174,2)</f>
        <v>0</v>
      </c>
      <c r="K174" s="223" t="s">
        <v>24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25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572</v>
      </c>
    </row>
    <row r="175" s="1" customFormat="1" ht="16.5" customHeight="1">
      <c r="B175" s="45"/>
      <c r="C175" s="221" t="s">
        <v>374</v>
      </c>
      <c r="D175" s="221" t="s">
        <v>179</v>
      </c>
      <c r="E175" s="222" t="s">
        <v>2499</v>
      </c>
      <c r="F175" s="223" t="s">
        <v>2500</v>
      </c>
      <c r="G175" s="224" t="s">
        <v>2414</v>
      </c>
      <c r="H175" s="225">
        <v>2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584</v>
      </c>
    </row>
    <row r="176" s="10" customFormat="1" ht="37.44" customHeight="1">
      <c r="B176" s="205"/>
      <c r="C176" s="206"/>
      <c r="D176" s="207" t="s">
        <v>76</v>
      </c>
      <c r="E176" s="208" t="s">
        <v>2501</v>
      </c>
      <c r="F176" s="208" t="s">
        <v>2502</v>
      </c>
      <c r="G176" s="206"/>
      <c r="H176" s="206"/>
      <c r="I176" s="209"/>
      <c r="J176" s="210">
        <f>BK176</f>
        <v>0</v>
      </c>
      <c r="K176" s="206"/>
      <c r="L176" s="211"/>
      <c r="M176" s="212"/>
      <c r="N176" s="213"/>
      <c r="O176" s="213"/>
      <c r="P176" s="214">
        <f>SUM(P177:P180)</f>
        <v>0</v>
      </c>
      <c r="Q176" s="213"/>
      <c r="R176" s="214">
        <f>SUM(R177:R180)</f>
        <v>0</v>
      </c>
      <c r="S176" s="213"/>
      <c r="T176" s="215">
        <f>SUM(T177:T180)</f>
        <v>0</v>
      </c>
      <c r="AR176" s="216" t="s">
        <v>86</v>
      </c>
      <c r="AT176" s="217" t="s">
        <v>76</v>
      </c>
      <c r="AU176" s="217" t="s">
        <v>77</v>
      </c>
      <c r="AY176" s="216" t="s">
        <v>177</v>
      </c>
      <c r="BK176" s="218">
        <f>SUM(BK177:BK180)</f>
        <v>0</v>
      </c>
    </row>
    <row r="177" s="1" customFormat="1" ht="16.5" customHeight="1">
      <c r="B177" s="45"/>
      <c r="C177" s="221" t="s">
        <v>379</v>
      </c>
      <c r="D177" s="221" t="s">
        <v>179</v>
      </c>
      <c r="E177" s="222" t="s">
        <v>2503</v>
      </c>
      <c r="F177" s="223" t="s">
        <v>2504</v>
      </c>
      <c r="G177" s="224" t="s">
        <v>274</v>
      </c>
      <c r="H177" s="225">
        <v>1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593</v>
      </c>
    </row>
    <row r="178" s="1" customFormat="1" ht="16.5" customHeight="1">
      <c r="B178" s="45"/>
      <c r="C178" s="221" t="s">
        <v>384</v>
      </c>
      <c r="D178" s="221" t="s">
        <v>179</v>
      </c>
      <c r="E178" s="222" t="s">
        <v>2505</v>
      </c>
      <c r="F178" s="223" t="s">
        <v>2506</v>
      </c>
      <c r="G178" s="224" t="s">
        <v>274</v>
      </c>
      <c r="H178" s="225">
        <v>1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606</v>
      </c>
    </row>
    <row r="179" s="1" customFormat="1" ht="16.5" customHeight="1">
      <c r="B179" s="45"/>
      <c r="C179" s="221" t="s">
        <v>393</v>
      </c>
      <c r="D179" s="221" t="s">
        <v>179</v>
      </c>
      <c r="E179" s="222" t="s">
        <v>2507</v>
      </c>
      <c r="F179" s="223" t="s">
        <v>2508</v>
      </c>
      <c r="G179" s="224" t="s">
        <v>2414</v>
      </c>
      <c r="H179" s="225">
        <v>1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615</v>
      </c>
    </row>
    <row r="180" s="1" customFormat="1" ht="16.5" customHeight="1">
      <c r="B180" s="45"/>
      <c r="C180" s="221" t="s">
        <v>399</v>
      </c>
      <c r="D180" s="221" t="s">
        <v>179</v>
      </c>
      <c r="E180" s="222" t="s">
        <v>2509</v>
      </c>
      <c r="F180" s="223" t="s">
        <v>2510</v>
      </c>
      <c r="G180" s="224" t="s">
        <v>274</v>
      </c>
      <c r="H180" s="225">
        <v>2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254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624</v>
      </c>
    </row>
    <row r="181" s="10" customFormat="1" ht="37.44" customHeight="1">
      <c r="B181" s="205"/>
      <c r="C181" s="206"/>
      <c r="D181" s="207" t="s">
        <v>76</v>
      </c>
      <c r="E181" s="208" t="s">
        <v>2511</v>
      </c>
      <c r="F181" s="208" t="s">
        <v>2512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SUM(P182:P184)</f>
        <v>0</v>
      </c>
      <c r="Q181" s="213"/>
      <c r="R181" s="214">
        <f>SUM(R182:R184)</f>
        <v>0</v>
      </c>
      <c r="S181" s="213"/>
      <c r="T181" s="215">
        <f>SUM(T182:T184)</f>
        <v>0</v>
      </c>
      <c r="AR181" s="216" t="s">
        <v>86</v>
      </c>
      <c r="AT181" s="217" t="s">
        <v>76</v>
      </c>
      <c r="AU181" s="217" t="s">
        <v>77</v>
      </c>
      <c r="AY181" s="216" t="s">
        <v>177</v>
      </c>
      <c r="BK181" s="218">
        <f>SUM(BK182:BK184)</f>
        <v>0</v>
      </c>
    </row>
    <row r="182" s="1" customFormat="1" ht="16.5" customHeight="1">
      <c r="B182" s="45"/>
      <c r="C182" s="221" t="s">
        <v>404</v>
      </c>
      <c r="D182" s="221" t="s">
        <v>179</v>
      </c>
      <c r="E182" s="222" t="s">
        <v>2513</v>
      </c>
      <c r="F182" s="223" t="s">
        <v>2514</v>
      </c>
      <c r="G182" s="224" t="s">
        <v>198</v>
      </c>
      <c r="H182" s="225">
        <v>4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634</v>
      </c>
    </row>
    <row r="183" s="1" customFormat="1" ht="16.5" customHeight="1">
      <c r="B183" s="45"/>
      <c r="C183" s="221" t="s">
        <v>409</v>
      </c>
      <c r="D183" s="221" t="s">
        <v>179</v>
      </c>
      <c r="E183" s="222" t="s">
        <v>2515</v>
      </c>
      <c r="F183" s="223" t="s">
        <v>2516</v>
      </c>
      <c r="G183" s="224" t="s">
        <v>198</v>
      </c>
      <c r="H183" s="225">
        <v>2</v>
      </c>
      <c r="I183" s="226"/>
      <c r="J183" s="227">
        <f>ROUND(I183*H183,2)</f>
        <v>0</v>
      </c>
      <c r="K183" s="223" t="s">
        <v>24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25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644</v>
      </c>
    </row>
    <row r="184" s="1" customFormat="1" ht="16.5" customHeight="1">
      <c r="B184" s="45"/>
      <c r="C184" s="221" t="s">
        <v>415</v>
      </c>
      <c r="D184" s="221" t="s">
        <v>179</v>
      </c>
      <c r="E184" s="222" t="s">
        <v>2517</v>
      </c>
      <c r="F184" s="223" t="s">
        <v>2518</v>
      </c>
      <c r="G184" s="224" t="s">
        <v>198</v>
      </c>
      <c r="H184" s="225">
        <v>4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254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656</v>
      </c>
    </row>
    <row r="185" s="10" customFormat="1" ht="37.44" customHeight="1">
      <c r="B185" s="205"/>
      <c r="C185" s="206"/>
      <c r="D185" s="207" t="s">
        <v>76</v>
      </c>
      <c r="E185" s="208" t="s">
        <v>2435</v>
      </c>
      <c r="F185" s="208" t="s">
        <v>2436</v>
      </c>
      <c r="G185" s="206"/>
      <c r="H185" s="206"/>
      <c r="I185" s="209"/>
      <c r="J185" s="210">
        <f>BK185</f>
        <v>0</v>
      </c>
      <c r="K185" s="206"/>
      <c r="L185" s="211"/>
      <c r="M185" s="212"/>
      <c r="N185" s="213"/>
      <c r="O185" s="213"/>
      <c r="P185" s="214">
        <f>SUM(P186:P209)</f>
        <v>0</v>
      </c>
      <c r="Q185" s="213"/>
      <c r="R185" s="214">
        <f>SUM(R186:R209)</f>
        <v>0</v>
      </c>
      <c r="S185" s="213"/>
      <c r="T185" s="215">
        <f>SUM(T186:T209)</f>
        <v>0</v>
      </c>
      <c r="AR185" s="216" t="s">
        <v>86</v>
      </c>
      <c r="AT185" s="217" t="s">
        <v>76</v>
      </c>
      <c r="AU185" s="217" t="s">
        <v>77</v>
      </c>
      <c r="AY185" s="216" t="s">
        <v>177</v>
      </c>
      <c r="BK185" s="218">
        <f>SUM(BK186:BK209)</f>
        <v>0</v>
      </c>
    </row>
    <row r="186" s="1" customFormat="1" ht="16.5" customHeight="1">
      <c r="B186" s="45"/>
      <c r="C186" s="221" t="s">
        <v>421</v>
      </c>
      <c r="D186" s="221" t="s">
        <v>179</v>
      </c>
      <c r="E186" s="222" t="s">
        <v>2519</v>
      </c>
      <c r="F186" s="223" t="s">
        <v>2520</v>
      </c>
      <c r="G186" s="224" t="s">
        <v>274</v>
      </c>
      <c r="H186" s="225">
        <v>1</v>
      </c>
      <c r="I186" s="226"/>
      <c r="J186" s="227">
        <f>ROUND(I186*H186,2)</f>
        <v>0</v>
      </c>
      <c r="K186" s="223" t="s">
        <v>24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25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670</v>
      </c>
    </row>
    <row r="187" s="1" customFormat="1" ht="16.5" customHeight="1">
      <c r="B187" s="45"/>
      <c r="C187" s="221" t="s">
        <v>425</v>
      </c>
      <c r="D187" s="221" t="s">
        <v>179</v>
      </c>
      <c r="E187" s="222" t="s">
        <v>2521</v>
      </c>
      <c r="F187" s="223" t="s">
        <v>2522</v>
      </c>
      <c r="G187" s="224" t="s">
        <v>274</v>
      </c>
      <c r="H187" s="225">
        <v>1</v>
      </c>
      <c r="I187" s="226"/>
      <c r="J187" s="227">
        <f>ROUND(I187*H187,2)</f>
        <v>0</v>
      </c>
      <c r="K187" s="223" t="s">
        <v>24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25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680</v>
      </c>
    </row>
    <row r="188" s="1" customFormat="1" ht="16.5" customHeight="1">
      <c r="B188" s="45"/>
      <c r="C188" s="221" t="s">
        <v>429</v>
      </c>
      <c r="D188" s="221" t="s">
        <v>179</v>
      </c>
      <c r="E188" s="222" t="s">
        <v>2523</v>
      </c>
      <c r="F188" s="223" t="s">
        <v>2524</v>
      </c>
      <c r="G188" s="224" t="s">
        <v>274</v>
      </c>
      <c r="H188" s="225">
        <v>1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31</v>
      </c>
    </row>
    <row r="189" s="1" customFormat="1" ht="16.5" customHeight="1">
      <c r="B189" s="45"/>
      <c r="C189" s="221" t="s">
        <v>436</v>
      </c>
      <c r="D189" s="221" t="s">
        <v>179</v>
      </c>
      <c r="E189" s="222" t="s">
        <v>2525</v>
      </c>
      <c r="F189" s="223" t="s">
        <v>2526</v>
      </c>
      <c r="G189" s="224" t="s">
        <v>274</v>
      </c>
      <c r="H189" s="225">
        <v>4</v>
      </c>
      <c r="I189" s="226"/>
      <c r="J189" s="227">
        <f>ROUND(I189*H189,2)</f>
        <v>0</v>
      </c>
      <c r="K189" s="223" t="s">
        <v>24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25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698</v>
      </c>
    </row>
    <row r="190" s="1" customFormat="1" ht="16.5" customHeight="1">
      <c r="B190" s="45"/>
      <c r="C190" s="221" t="s">
        <v>441</v>
      </c>
      <c r="D190" s="221" t="s">
        <v>179</v>
      </c>
      <c r="E190" s="222" t="s">
        <v>2527</v>
      </c>
      <c r="F190" s="223" t="s">
        <v>2528</v>
      </c>
      <c r="G190" s="224" t="s">
        <v>274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708</v>
      </c>
    </row>
    <row r="191" s="1" customFormat="1" ht="16.5" customHeight="1">
      <c r="B191" s="45"/>
      <c r="C191" s="221" t="s">
        <v>447</v>
      </c>
      <c r="D191" s="221" t="s">
        <v>179</v>
      </c>
      <c r="E191" s="222" t="s">
        <v>2529</v>
      </c>
      <c r="F191" s="223" t="s">
        <v>2530</v>
      </c>
      <c r="G191" s="224" t="s">
        <v>274</v>
      </c>
      <c r="H191" s="225">
        <v>5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718</v>
      </c>
    </row>
    <row r="192" s="1" customFormat="1" ht="16.5" customHeight="1">
      <c r="B192" s="45"/>
      <c r="C192" s="221" t="s">
        <v>452</v>
      </c>
      <c r="D192" s="221" t="s">
        <v>179</v>
      </c>
      <c r="E192" s="222" t="s">
        <v>2531</v>
      </c>
      <c r="F192" s="223" t="s">
        <v>2532</v>
      </c>
      <c r="G192" s="224" t="s">
        <v>274</v>
      </c>
      <c r="H192" s="225">
        <v>4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727</v>
      </c>
    </row>
    <row r="193" s="1" customFormat="1" ht="16.5" customHeight="1">
      <c r="B193" s="45"/>
      <c r="C193" s="221" t="s">
        <v>458</v>
      </c>
      <c r="D193" s="221" t="s">
        <v>179</v>
      </c>
      <c r="E193" s="222" t="s">
        <v>2533</v>
      </c>
      <c r="F193" s="223" t="s">
        <v>2534</v>
      </c>
      <c r="G193" s="224" t="s">
        <v>274</v>
      </c>
      <c r="H193" s="225">
        <v>3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737</v>
      </c>
    </row>
    <row r="194" s="1" customFormat="1" ht="16.5" customHeight="1">
      <c r="B194" s="45"/>
      <c r="C194" s="221" t="s">
        <v>464</v>
      </c>
      <c r="D194" s="221" t="s">
        <v>179</v>
      </c>
      <c r="E194" s="222" t="s">
        <v>2535</v>
      </c>
      <c r="F194" s="223" t="s">
        <v>2536</v>
      </c>
      <c r="G194" s="224" t="s">
        <v>274</v>
      </c>
      <c r="H194" s="225">
        <v>2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747</v>
      </c>
    </row>
    <row r="195" s="1" customFormat="1" ht="16.5" customHeight="1">
      <c r="B195" s="45"/>
      <c r="C195" s="221" t="s">
        <v>470</v>
      </c>
      <c r="D195" s="221" t="s">
        <v>179</v>
      </c>
      <c r="E195" s="222" t="s">
        <v>2537</v>
      </c>
      <c r="F195" s="223" t="s">
        <v>2538</v>
      </c>
      <c r="G195" s="224" t="s">
        <v>274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756</v>
      </c>
    </row>
    <row r="196" s="1" customFormat="1" ht="16.5" customHeight="1">
      <c r="B196" s="45"/>
      <c r="C196" s="221" t="s">
        <v>474</v>
      </c>
      <c r="D196" s="221" t="s">
        <v>179</v>
      </c>
      <c r="E196" s="222" t="s">
        <v>2539</v>
      </c>
      <c r="F196" s="223" t="s">
        <v>2540</v>
      </c>
      <c r="G196" s="224" t="s">
        <v>274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765</v>
      </c>
    </row>
    <row r="197" s="1" customFormat="1" ht="16.5" customHeight="1">
      <c r="B197" s="45"/>
      <c r="C197" s="221" t="s">
        <v>478</v>
      </c>
      <c r="D197" s="221" t="s">
        <v>179</v>
      </c>
      <c r="E197" s="222" t="s">
        <v>2541</v>
      </c>
      <c r="F197" s="223" t="s">
        <v>2542</v>
      </c>
      <c r="G197" s="224" t="s">
        <v>274</v>
      </c>
      <c r="H197" s="225">
        <v>2</v>
      </c>
      <c r="I197" s="226"/>
      <c r="J197" s="227">
        <f>ROUND(I197*H197,2)</f>
        <v>0</v>
      </c>
      <c r="K197" s="223" t="s">
        <v>24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25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773</v>
      </c>
    </row>
    <row r="198" s="1" customFormat="1" ht="16.5" customHeight="1">
      <c r="B198" s="45"/>
      <c r="C198" s="221" t="s">
        <v>484</v>
      </c>
      <c r="D198" s="221" t="s">
        <v>179</v>
      </c>
      <c r="E198" s="222" t="s">
        <v>2543</v>
      </c>
      <c r="F198" s="223" t="s">
        <v>2544</v>
      </c>
      <c r="G198" s="224" t="s">
        <v>274</v>
      </c>
      <c r="H198" s="225">
        <v>1</v>
      </c>
      <c r="I198" s="226"/>
      <c r="J198" s="227">
        <f>ROUND(I198*H198,2)</f>
        <v>0</v>
      </c>
      <c r="K198" s="223" t="s">
        <v>24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25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786</v>
      </c>
    </row>
    <row r="199" s="1" customFormat="1" ht="16.5" customHeight="1">
      <c r="B199" s="45"/>
      <c r="C199" s="221" t="s">
        <v>488</v>
      </c>
      <c r="D199" s="221" t="s">
        <v>179</v>
      </c>
      <c r="E199" s="222" t="s">
        <v>2545</v>
      </c>
      <c r="F199" s="223" t="s">
        <v>2546</v>
      </c>
      <c r="G199" s="224" t="s">
        <v>274</v>
      </c>
      <c r="H199" s="225">
        <v>1</v>
      </c>
      <c r="I199" s="226"/>
      <c r="J199" s="227">
        <f>ROUND(I199*H199,2)</f>
        <v>0</v>
      </c>
      <c r="K199" s="223" t="s">
        <v>24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25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795</v>
      </c>
    </row>
    <row r="200" s="1" customFormat="1" ht="16.5" customHeight="1">
      <c r="B200" s="45"/>
      <c r="C200" s="221" t="s">
        <v>492</v>
      </c>
      <c r="D200" s="221" t="s">
        <v>179</v>
      </c>
      <c r="E200" s="222" t="s">
        <v>2547</v>
      </c>
      <c r="F200" s="223" t="s">
        <v>2548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24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25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804</v>
      </c>
    </row>
    <row r="201" s="1" customFormat="1" ht="16.5" customHeight="1">
      <c r="B201" s="45"/>
      <c r="C201" s="221" t="s">
        <v>497</v>
      </c>
      <c r="D201" s="221" t="s">
        <v>179</v>
      </c>
      <c r="E201" s="222" t="s">
        <v>2549</v>
      </c>
      <c r="F201" s="223" t="s">
        <v>2550</v>
      </c>
      <c r="G201" s="224" t="s">
        <v>274</v>
      </c>
      <c r="H201" s="225">
        <v>2</v>
      </c>
      <c r="I201" s="226"/>
      <c r="J201" s="227">
        <f>ROUND(I201*H201,2)</f>
        <v>0</v>
      </c>
      <c r="K201" s="223" t="s">
        <v>24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3" t="s">
        <v>254</v>
      </c>
      <c r="AT201" s="23" t="s">
        <v>179</v>
      </c>
      <c r="AU201" s="23" t="s">
        <v>25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815</v>
      </c>
    </row>
    <row r="202" s="1" customFormat="1" ht="16.5" customHeight="1">
      <c r="B202" s="45"/>
      <c r="C202" s="221" t="s">
        <v>502</v>
      </c>
      <c r="D202" s="221" t="s">
        <v>179</v>
      </c>
      <c r="E202" s="222" t="s">
        <v>2551</v>
      </c>
      <c r="F202" s="223" t="s">
        <v>2552</v>
      </c>
      <c r="G202" s="224" t="s">
        <v>274</v>
      </c>
      <c r="H202" s="225">
        <v>2</v>
      </c>
      <c r="I202" s="226"/>
      <c r="J202" s="227">
        <f>ROUND(I202*H202,2)</f>
        <v>0</v>
      </c>
      <c r="K202" s="223" t="s">
        <v>24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25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823</v>
      </c>
    </row>
    <row r="203" s="1" customFormat="1" ht="16.5" customHeight="1">
      <c r="B203" s="45"/>
      <c r="C203" s="221" t="s">
        <v>506</v>
      </c>
      <c r="D203" s="221" t="s">
        <v>179</v>
      </c>
      <c r="E203" s="222" t="s">
        <v>2553</v>
      </c>
      <c r="F203" s="223" t="s">
        <v>2554</v>
      </c>
      <c r="G203" s="224" t="s">
        <v>274</v>
      </c>
      <c r="H203" s="225">
        <v>1</v>
      </c>
      <c r="I203" s="226"/>
      <c r="J203" s="227">
        <f>ROUND(I203*H203,2)</f>
        <v>0</v>
      </c>
      <c r="K203" s="223" t="s">
        <v>24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25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832</v>
      </c>
    </row>
    <row r="204" s="1" customFormat="1" ht="16.5" customHeight="1">
      <c r="B204" s="45"/>
      <c r="C204" s="221" t="s">
        <v>510</v>
      </c>
      <c r="D204" s="221" t="s">
        <v>179</v>
      </c>
      <c r="E204" s="222" t="s">
        <v>2555</v>
      </c>
      <c r="F204" s="223" t="s">
        <v>2556</v>
      </c>
      <c r="G204" s="224" t="s">
        <v>274</v>
      </c>
      <c r="H204" s="225">
        <v>6</v>
      </c>
      <c r="I204" s="226"/>
      <c r="J204" s="227">
        <f>ROUND(I204*H204,2)</f>
        <v>0</v>
      </c>
      <c r="K204" s="223" t="s">
        <v>24</v>
      </c>
      <c r="L204" s="71"/>
      <c r="M204" s="228" t="s">
        <v>24</v>
      </c>
      <c r="N204" s="229" t="s">
        <v>48</v>
      </c>
      <c r="O204" s="46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3" t="s">
        <v>254</v>
      </c>
      <c r="AT204" s="23" t="s">
        <v>179</v>
      </c>
      <c r="AU204" s="23" t="s">
        <v>25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254</v>
      </c>
      <c r="BM204" s="23" t="s">
        <v>842</v>
      </c>
    </row>
    <row r="205" s="1" customFormat="1" ht="16.5" customHeight="1">
      <c r="B205" s="45"/>
      <c r="C205" s="221" t="s">
        <v>514</v>
      </c>
      <c r="D205" s="221" t="s">
        <v>179</v>
      </c>
      <c r="E205" s="222" t="s">
        <v>2557</v>
      </c>
      <c r="F205" s="223" t="s">
        <v>2558</v>
      </c>
      <c r="G205" s="224" t="s">
        <v>274</v>
      </c>
      <c r="H205" s="225">
        <v>1</v>
      </c>
      <c r="I205" s="226"/>
      <c r="J205" s="227">
        <f>ROUND(I205*H205,2)</f>
        <v>0</v>
      </c>
      <c r="K205" s="223" t="s">
        <v>24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25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851</v>
      </c>
    </row>
    <row r="206" s="1" customFormat="1" ht="16.5" customHeight="1">
      <c r="B206" s="45"/>
      <c r="C206" s="221" t="s">
        <v>519</v>
      </c>
      <c r="D206" s="221" t="s">
        <v>179</v>
      </c>
      <c r="E206" s="222" t="s">
        <v>2559</v>
      </c>
      <c r="F206" s="223" t="s">
        <v>2560</v>
      </c>
      <c r="G206" s="224" t="s">
        <v>274</v>
      </c>
      <c r="H206" s="225">
        <v>26</v>
      </c>
      <c r="I206" s="226"/>
      <c r="J206" s="227">
        <f>ROUND(I206*H206,2)</f>
        <v>0</v>
      </c>
      <c r="K206" s="223" t="s">
        <v>24</v>
      </c>
      <c r="L206" s="71"/>
      <c r="M206" s="228" t="s">
        <v>24</v>
      </c>
      <c r="N206" s="229" t="s">
        <v>48</v>
      </c>
      <c r="O206" s="46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3" t="s">
        <v>254</v>
      </c>
      <c r="AT206" s="23" t="s">
        <v>179</v>
      </c>
      <c r="AU206" s="23" t="s">
        <v>25</v>
      </c>
      <c r="AY206" s="23" t="s">
        <v>177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3" t="s">
        <v>25</v>
      </c>
      <c r="BK206" s="232">
        <f>ROUND(I206*H206,2)</f>
        <v>0</v>
      </c>
      <c r="BL206" s="23" t="s">
        <v>254</v>
      </c>
      <c r="BM206" s="23" t="s">
        <v>861</v>
      </c>
    </row>
    <row r="207" s="1" customFormat="1" ht="16.5" customHeight="1">
      <c r="B207" s="45"/>
      <c r="C207" s="221" t="s">
        <v>524</v>
      </c>
      <c r="D207" s="221" t="s">
        <v>179</v>
      </c>
      <c r="E207" s="222" t="s">
        <v>2561</v>
      </c>
      <c r="F207" s="223" t="s">
        <v>2562</v>
      </c>
      <c r="G207" s="224" t="s">
        <v>274</v>
      </c>
      <c r="H207" s="225">
        <v>16</v>
      </c>
      <c r="I207" s="226"/>
      <c r="J207" s="227">
        <f>ROUND(I207*H207,2)</f>
        <v>0</v>
      </c>
      <c r="K207" s="223" t="s">
        <v>24</v>
      </c>
      <c r="L207" s="71"/>
      <c r="M207" s="228" t="s">
        <v>24</v>
      </c>
      <c r="N207" s="229" t="s">
        <v>48</v>
      </c>
      <c r="O207" s="46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3" t="s">
        <v>254</v>
      </c>
      <c r="AT207" s="23" t="s">
        <v>179</v>
      </c>
      <c r="AU207" s="23" t="s">
        <v>25</v>
      </c>
      <c r="AY207" s="23" t="s">
        <v>177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3" t="s">
        <v>25</v>
      </c>
      <c r="BK207" s="232">
        <f>ROUND(I207*H207,2)</f>
        <v>0</v>
      </c>
      <c r="BL207" s="23" t="s">
        <v>254</v>
      </c>
      <c r="BM207" s="23" t="s">
        <v>871</v>
      </c>
    </row>
    <row r="208" s="1" customFormat="1" ht="16.5" customHeight="1">
      <c r="B208" s="45"/>
      <c r="C208" s="221" t="s">
        <v>529</v>
      </c>
      <c r="D208" s="221" t="s">
        <v>179</v>
      </c>
      <c r="E208" s="222" t="s">
        <v>2563</v>
      </c>
      <c r="F208" s="223" t="s">
        <v>2564</v>
      </c>
      <c r="G208" s="224" t="s">
        <v>274</v>
      </c>
      <c r="H208" s="225">
        <v>20</v>
      </c>
      <c r="I208" s="226"/>
      <c r="J208" s="227">
        <f>ROUND(I208*H208,2)</f>
        <v>0</v>
      </c>
      <c r="K208" s="223" t="s">
        <v>24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254</v>
      </c>
      <c r="AT208" s="23" t="s">
        <v>179</v>
      </c>
      <c r="AU208" s="23" t="s">
        <v>25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254</v>
      </c>
      <c r="BM208" s="23" t="s">
        <v>881</v>
      </c>
    </row>
    <row r="209" s="1" customFormat="1" ht="16.5" customHeight="1">
      <c r="B209" s="45"/>
      <c r="C209" s="221" t="s">
        <v>535</v>
      </c>
      <c r="D209" s="221" t="s">
        <v>179</v>
      </c>
      <c r="E209" s="222" t="s">
        <v>2565</v>
      </c>
      <c r="F209" s="223" t="s">
        <v>2566</v>
      </c>
      <c r="G209" s="224" t="s">
        <v>274</v>
      </c>
      <c r="H209" s="225">
        <v>10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254</v>
      </c>
      <c r="AT209" s="23" t="s">
        <v>179</v>
      </c>
      <c r="AU209" s="23" t="s">
        <v>25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254</v>
      </c>
      <c r="BM209" s="23" t="s">
        <v>890</v>
      </c>
    </row>
    <row r="210" s="10" customFormat="1" ht="37.44" customHeight="1">
      <c r="B210" s="205"/>
      <c r="C210" s="206"/>
      <c r="D210" s="207" t="s">
        <v>76</v>
      </c>
      <c r="E210" s="208" t="s">
        <v>634</v>
      </c>
      <c r="F210" s="208" t="s">
        <v>2448</v>
      </c>
      <c r="G210" s="206"/>
      <c r="H210" s="206"/>
      <c r="I210" s="209"/>
      <c r="J210" s="210">
        <f>BK210</f>
        <v>0</v>
      </c>
      <c r="K210" s="206"/>
      <c r="L210" s="211"/>
      <c r="M210" s="212"/>
      <c r="N210" s="213"/>
      <c r="O210" s="213"/>
      <c r="P210" s="214">
        <f>SUM(P211:P212)</f>
        <v>0</v>
      </c>
      <c r="Q210" s="213"/>
      <c r="R210" s="214">
        <f>SUM(R211:R212)</f>
        <v>0</v>
      </c>
      <c r="S210" s="213"/>
      <c r="T210" s="215">
        <f>SUM(T211:T212)</f>
        <v>0</v>
      </c>
      <c r="AR210" s="216" t="s">
        <v>25</v>
      </c>
      <c r="AT210" s="217" t="s">
        <v>76</v>
      </c>
      <c r="AU210" s="217" t="s">
        <v>77</v>
      </c>
      <c r="AY210" s="216" t="s">
        <v>177</v>
      </c>
      <c r="BK210" s="218">
        <f>SUM(BK211:BK212)</f>
        <v>0</v>
      </c>
    </row>
    <row r="211" s="1" customFormat="1" ht="16.5" customHeight="1">
      <c r="B211" s="45"/>
      <c r="C211" s="221" t="s">
        <v>540</v>
      </c>
      <c r="D211" s="221" t="s">
        <v>179</v>
      </c>
      <c r="E211" s="222" t="s">
        <v>2567</v>
      </c>
      <c r="F211" s="223" t="s">
        <v>2568</v>
      </c>
      <c r="G211" s="224" t="s">
        <v>2451</v>
      </c>
      <c r="H211" s="225">
        <v>4</v>
      </c>
      <c r="I211" s="226"/>
      <c r="J211" s="227">
        <f>ROUND(I211*H211,2)</f>
        <v>0</v>
      </c>
      <c r="K211" s="223" t="s">
        <v>24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" t="s">
        <v>183</v>
      </c>
      <c r="AT211" s="23" t="s">
        <v>179</v>
      </c>
      <c r="AU211" s="23" t="s">
        <v>25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183</v>
      </c>
      <c r="BM211" s="23" t="s">
        <v>899</v>
      </c>
    </row>
    <row r="212" s="1" customFormat="1" ht="16.5" customHeight="1">
      <c r="B212" s="45"/>
      <c r="C212" s="221" t="s">
        <v>545</v>
      </c>
      <c r="D212" s="221" t="s">
        <v>179</v>
      </c>
      <c r="E212" s="222" t="s">
        <v>2449</v>
      </c>
      <c r="F212" s="223" t="s">
        <v>2450</v>
      </c>
      <c r="G212" s="224" t="s">
        <v>2451</v>
      </c>
      <c r="H212" s="225">
        <v>3</v>
      </c>
      <c r="I212" s="226"/>
      <c r="J212" s="227">
        <f>ROUND(I212*H212,2)</f>
        <v>0</v>
      </c>
      <c r="K212" s="223" t="s">
        <v>24</v>
      </c>
      <c r="L212" s="71"/>
      <c r="M212" s="228" t="s">
        <v>24</v>
      </c>
      <c r="N212" s="229" t="s">
        <v>48</v>
      </c>
      <c r="O212" s="46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3" t="s">
        <v>183</v>
      </c>
      <c r="AT212" s="23" t="s">
        <v>179</v>
      </c>
      <c r="AU212" s="23" t="s">
        <v>25</v>
      </c>
      <c r="AY212" s="23" t="s">
        <v>177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3" t="s">
        <v>25</v>
      </c>
      <c r="BK212" s="232">
        <f>ROUND(I212*H212,2)</f>
        <v>0</v>
      </c>
      <c r="BL212" s="23" t="s">
        <v>183</v>
      </c>
      <c r="BM212" s="23" t="s">
        <v>907</v>
      </c>
    </row>
    <row r="213" s="10" customFormat="1" ht="37.44" customHeight="1">
      <c r="B213" s="205"/>
      <c r="C213" s="206"/>
      <c r="D213" s="207" t="s">
        <v>76</v>
      </c>
      <c r="E213" s="208" t="s">
        <v>2495</v>
      </c>
      <c r="F213" s="208" t="s">
        <v>2496</v>
      </c>
      <c r="G213" s="206"/>
      <c r="H213" s="206"/>
      <c r="I213" s="209"/>
      <c r="J213" s="210">
        <f>BK213</f>
        <v>0</v>
      </c>
      <c r="K213" s="206"/>
      <c r="L213" s="211"/>
      <c r="M213" s="212"/>
      <c r="N213" s="213"/>
      <c r="O213" s="213"/>
      <c r="P213" s="214">
        <f>P214</f>
        <v>0</v>
      </c>
      <c r="Q213" s="213"/>
      <c r="R213" s="214">
        <f>R214</f>
        <v>0</v>
      </c>
      <c r="S213" s="213"/>
      <c r="T213" s="215">
        <f>T214</f>
        <v>0</v>
      </c>
      <c r="AR213" s="216" t="s">
        <v>86</v>
      </c>
      <c r="AT213" s="217" t="s">
        <v>76</v>
      </c>
      <c r="AU213" s="217" t="s">
        <v>77</v>
      </c>
      <c r="AY213" s="216" t="s">
        <v>177</v>
      </c>
      <c r="BK213" s="218">
        <f>BK214</f>
        <v>0</v>
      </c>
    </row>
    <row r="214" s="1" customFormat="1" ht="16.5" customHeight="1">
      <c r="B214" s="45"/>
      <c r="C214" s="221" t="s">
        <v>550</v>
      </c>
      <c r="D214" s="221" t="s">
        <v>179</v>
      </c>
      <c r="E214" s="222" t="s">
        <v>2569</v>
      </c>
      <c r="F214" s="223" t="s">
        <v>2570</v>
      </c>
      <c r="G214" s="224" t="s">
        <v>1649</v>
      </c>
      <c r="H214" s="225">
        <v>1</v>
      </c>
      <c r="I214" s="226"/>
      <c r="J214" s="227">
        <f>ROUND(I214*H214,2)</f>
        <v>0</v>
      </c>
      <c r="K214" s="223" t="s">
        <v>24</v>
      </c>
      <c r="L214" s="71"/>
      <c r="M214" s="228" t="s">
        <v>24</v>
      </c>
      <c r="N214" s="229" t="s">
        <v>48</v>
      </c>
      <c r="O214" s="46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3" t="s">
        <v>254</v>
      </c>
      <c r="AT214" s="23" t="s">
        <v>179</v>
      </c>
      <c r="AU214" s="23" t="s">
        <v>25</v>
      </c>
      <c r="AY214" s="23" t="s">
        <v>177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3" t="s">
        <v>25</v>
      </c>
      <c r="BK214" s="232">
        <f>ROUND(I214*H214,2)</f>
        <v>0</v>
      </c>
      <c r="BL214" s="23" t="s">
        <v>254</v>
      </c>
      <c r="BM214" s="23" t="s">
        <v>918</v>
      </c>
    </row>
    <row r="215" s="10" customFormat="1" ht="37.44" customHeight="1">
      <c r="B215" s="205"/>
      <c r="C215" s="206"/>
      <c r="D215" s="207" t="s">
        <v>76</v>
      </c>
      <c r="E215" s="208" t="s">
        <v>2571</v>
      </c>
      <c r="F215" s="208" t="s">
        <v>2572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P216</f>
        <v>0</v>
      </c>
      <c r="Q215" s="213"/>
      <c r="R215" s="214">
        <f>R216</f>
        <v>0</v>
      </c>
      <c r="S215" s="213"/>
      <c r="T215" s="215">
        <f>T216</f>
        <v>0</v>
      </c>
      <c r="AR215" s="216" t="s">
        <v>25</v>
      </c>
      <c r="AT215" s="217" t="s">
        <v>76</v>
      </c>
      <c r="AU215" s="217" t="s">
        <v>77</v>
      </c>
      <c r="AY215" s="216" t="s">
        <v>177</v>
      </c>
      <c r="BK215" s="218">
        <f>BK216</f>
        <v>0</v>
      </c>
    </row>
    <row r="216" s="1" customFormat="1" ht="16.5" customHeight="1">
      <c r="B216" s="45"/>
      <c r="C216" s="221" t="s">
        <v>555</v>
      </c>
      <c r="D216" s="221" t="s">
        <v>179</v>
      </c>
      <c r="E216" s="222" t="s">
        <v>2573</v>
      </c>
      <c r="F216" s="223" t="s">
        <v>2574</v>
      </c>
      <c r="G216" s="224" t="s">
        <v>198</v>
      </c>
      <c r="H216" s="225">
        <v>10</v>
      </c>
      <c r="I216" s="226"/>
      <c r="J216" s="227">
        <f>ROUND(I216*H216,2)</f>
        <v>0</v>
      </c>
      <c r="K216" s="223" t="s">
        <v>24</v>
      </c>
      <c r="L216" s="71"/>
      <c r="M216" s="228" t="s">
        <v>24</v>
      </c>
      <c r="N216" s="229" t="s">
        <v>48</v>
      </c>
      <c r="O216" s="46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3" t="s">
        <v>183</v>
      </c>
      <c r="AT216" s="23" t="s">
        <v>179</v>
      </c>
      <c r="AU216" s="23" t="s">
        <v>25</v>
      </c>
      <c r="AY216" s="23" t="s">
        <v>177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3" t="s">
        <v>25</v>
      </c>
      <c r="BK216" s="232">
        <f>ROUND(I216*H216,2)</f>
        <v>0</v>
      </c>
      <c r="BL216" s="23" t="s">
        <v>183</v>
      </c>
      <c r="BM216" s="23" t="s">
        <v>928</v>
      </c>
    </row>
    <row r="217" s="10" customFormat="1" ht="37.44" customHeight="1">
      <c r="B217" s="205"/>
      <c r="C217" s="206"/>
      <c r="D217" s="207" t="s">
        <v>76</v>
      </c>
      <c r="E217" s="208" t="s">
        <v>2460</v>
      </c>
      <c r="F217" s="208" t="s">
        <v>2461</v>
      </c>
      <c r="G217" s="206"/>
      <c r="H217" s="206"/>
      <c r="I217" s="209"/>
      <c r="J217" s="210">
        <f>BK217</f>
        <v>0</v>
      </c>
      <c r="K217" s="206"/>
      <c r="L217" s="211"/>
      <c r="M217" s="212"/>
      <c r="N217" s="213"/>
      <c r="O217" s="213"/>
      <c r="P217" s="214">
        <f>SUM(P218:P233)</f>
        <v>0</v>
      </c>
      <c r="Q217" s="213"/>
      <c r="R217" s="214">
        <f>SUM(R218:R233)</f>
        <v>0</v>
      </c>
      <c r="S217" s="213"/>
      <c r="T217" s="215">
        <f>SUM(T218:T233)</f>
        <v>0</v>
      </c>
      <c r="AR217" s="216" t="s">
        <v>25</v>
      </c>
      <c r="AT217" s="217" t="s">
        <v>76</v>
      </c>
      <c r="AU217" s="217" t="s">
        <v>77</v>
      </c>
      <c r="AY217" s="216" t="s">
        <v>177</v>
      </c>
      <c r="BK217" s="218">
        <f>SUM(BK218:BK233)</f>
        <v>0</v>
      </c>
    </row>
    <row r="218" s="1" customFormat="1" ht="16.5" customHeight="1">
      <c r="B218" s="45"/>
      <c r="C218" s="221" t="s">
        <v>560</v>
      </c>
      <c r="D218" s="221" t="s">
        <v>179</v>
      </c>
      <c r="E218" s="222" t="s">
        <v>2575</v>
      </c>
      <c r="F218" s="223" t="s">
        <v>2576</v>
      </c>
      <c r="G218" s="224" t="s">
        <v>198</v>
      </c>
      <c r="H218" s="225">
        <v>10</v>
      </c>
      <c r="I218" s="226"/>
      <c r="J218" s="227">
        <f>ROUND(I218*H218,2)</f>
        <v>0</v>
      </c>
      <c r="K218" s="223" t="s">
        <v>24</v>
      </c>
      <c r="L218" s="71"/>
      <c r="M218" s="228" t="s">
        <v>24</v>
      </c>
      <c r="N218" s="229" t="s">
        <v>48</v>
      </c>
      <c r="O218" s="46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3" t="s">
        <v>183</v>
      </c>
      <c r="AT218" s="23" t="s">
        <v>179</v>
      </c>
      <c r="AU218" s="23" t="s">
        <v>25</v>
      </c>
      <c r="AY218" s="23" t="s">
        <v>177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3" t="s">
        <v>25</v>
      </c>
      <c r="BK218" s="232">
        <f>ROUND(I218*H218,2)</f>
        <v>0</v>
      </c>
      <c r="BL218" s="23" t="s">
        <v>183</v>
      </c>
      <c r="BM218" s="23" t="s">
        <v>939</v>
      </c>
    </row>
    <row r="219" s="1" customFormat="1" ht="16.5" customHeight="1">
      <c r="B219" s="45"/>
      <c r="C219" s="221" t="s">
        <v>565</v>
      </c>
      <c r="D219" s="221" t="s">
        <v>179</v>
      </c>
      <c r="E219" s="222" t="s">
        <v>2577</v>
      </c>
      <c r="F219" s="223" t="s">
        <v>2578</v>
      </c>
      <c r="G219" s="224" t="s">
        <v>274</v>
      </c>
      <c r="H219" s="225">
        <v>4</v>
      </c>
      <c r="I219" s="226"/>
      <c r="J219" s="227">
        <f>ROUND(I219*H219,2)</f>
        <v>0</v>
      </c>
      <c r="K219" s="223" t="s">
        <v>24</v>
      </c>
      <c r="L219" s="71"/>
      <c r="M219" s="228" t="s">
        <v>24</v>
      </c>
      <c r="N219" s="229" t="s">
        <v>48</v>
      </c>
      <c r="O219" s="46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3" t="s">
        <v>183</v>
      </c>
      <c r="AT219" s="23" t="s">
        <v>179</v>
      </c>
      <c r="AU219" s="23" t="s">
        <v>25</v>
      </c>
      <c r="AY219" s="23" t="s">
        <v>177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3" t="s">
        <v>25</v>
      </c>
      <c r="BK219" s="232">
        <f>ROUND(I219*H219,2)</f>
        <v>0</v>
      </c>
      <c r="BL219" s="23" t="s">
        <v>183</v>
      </c>
      <c r="BM219" s="23" t="s">
        <v>950</v>
      </c>
    </row>
    <row r="220" s="1" customFormat="1" ht="16.5" customHeight="1">
      <c r="B220" s="45"/>
      <c r="C220" s="221" t="s">
        <v>572</v>
      </c>
      <c r="D220" s="221" t="s">
        <v>179</v>
      </c>
      <c r="E220" s="222" t="s">
        <v>2579</v>
      </c>
      <c r="F220" s="223" t="s">
        <v>2580</v>
      </c>
      <c r="G220" s="224" t="s">
        <v>112</v>
      </c>
      <c r="H220" s="225">
        <v>1</v>
      </c>
      <c r="I220" s="226"/>
      <c r="J220" s="227">
        <f>ROUND(I220*H220,2)</f>
        <v>0</v>
      </c>
      <c r="K220" s="223" t="s">
        <v>24</v>
      </c>
      <c r="L220" s="71"/>
      <c r="M220" s="228" t="s">
        <v>24</v>
      </c>
      <c r="N220" s="229" t="s">
        <v>48</v>
      </c>
      <c r="O220" s="46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3" t="s">
        <v>183</v>
      </c>
      <c r="AT220" s="23" t="s">
        <v>179</v>
      </c>
      <c r="AU220" s="23" t="s">
        <v>25</v>
      </c>
      <c r="AY220" s="23" t="s">
        <v>177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3" t="s">
        <v>25</v>
      </c>
      <c r="BK220" s="232">
        <f>ROUND(I220*H220,2)</f>
        <v>0</v>
      </c>
      <c r="BL220" s="23" t="s">
        <v>183</v>
      </c>
      <c r="BM220" s="23" t="s">
        <v>960</v>
      </c>
    </row>
    <row r="221" s="1" customFormat="1" ht="16.5" customHeight="1">
      <c r="B221" s="45"/>
      <c r="C221" s="221" t="s">
        <v>577</v>
      </c>
      <c r="D221" s="221" t="s">
        <v>179</v>
      </c>
      <c r="E221" s="222" t="s">
        <v>2581</v>
      </c>
      <c r="F221" s="223" t="s">
        <v>2582</v>
      </c>
      <c r="G221" s="224" t="s">
        <v>1690</v>
      </c>
      <c r="H221" s="225">
        <v>2</v>
      </c>
      <c r="I221" s="226"/>
      <c r="J221" s="227">
        <f>ROUND(I221*H221,2)</f>
        <v>0</v>
      </c>
      <c r="K221" s="223" t="s">
        <v>24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25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976</v>
      </c>
    </row>
    <row r="222" s="1" customFormat="1" ht="16.5" customHeight="1">
      <c r="B222" s="45"/>
      <c r="C222" s="221" t="s">
        <v>584</v>
      </c>
      <c r="D222" s="221" t="s">
        <v>179</v>
      </c>
      <c r="E222" s="222" t="s">
        <v>2583</v>
      </c>
      <c r="F222" s="223" t="s">
        <v>2584</v>
      </c>
      <c r="G222" s="224" t="s">
        <v>1690</v>
      </c>
      <c r="H222" s="225">
        <v>1</v>
      </c>
      <c r="I222" s="226"/>
      <c r="J222" s="227">
        <f>ROUND(I222*H222,2)</f>
        <v>0</v>
      </c>
      <c r="K222" s="223" t="s">
        <v>24</v>
      </c>
      <c r="L222" s="71"/>
      <c r="M222" s="228" t="s">
        <v>24</v>
      </c>
      <c r="N222" s="229" t="s">
        <v>48</v>
      </c>
      <c r="O222" s="46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3" t="s">
        <v>183</v>
      </c>
      <c r="AT222" s="23" t="s">
        <v>179</v>
      </c>
      <c r="AU222" s="23" t="s">
        <v>25</v>
      </c>
      <c r="AY222" s="23" t="s">
        <v>177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3" t="s">
        <v>25</v>
      </c>
      <c r="BK222" s="232">
        <f>ROUND(I222*H222,2)</f>
        <v>0</v>
      </c>
      <c r="BL222" s="23" t="s">
        <v>183</v>
      </c>
      <c r="BM222" s="23" t="s">
        <v>989</v>
      </c>
    </row>
    <row r="223" s="1" customFormat="1" ht="25.5" customHeight="1">
      <c r="B223" s="45"/>
      <c r="C223" s="221" t="s">
        <v>588</v>
      </c>
      <c r="D223" s="221" t="s">
        <v>179</v>
      </c>
      <c r="E223" s="222" t="s">
        <v>2585</v>
      </c>
      <c r="F223" s="223" t="s">
        <v>2586</v>
      </c>
      <c r="G223" s="224" t="s">
        <v>1690</v>
      </c>
      <c r="H223" s="225">
        <v>1</v>
      </c>
      <c r="I223" s="226"/>
      <c r="J223" s="227">
        <f>ROUND(I223*H223,2)</f>
        <v>0</v>
      </c>
      <c r="K223" s="223" t="s">
        <v>24</v>
      </c>
      <c r="L223" s="71"/>
      <c r="M223" s="228" t="s">
        <v>24</v>
      </c>
      <c r="N223" s="229" t="s">
        <v>48</v>
      </c>
      <c r="O223" s="46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3" t="s">
        <v>183</v>
      </c>
      <c r="AT223" s="23" t="s">
        <v>179</v>
      </c>
      <c r="AU223" s="23" t="s">
        <v>25</v>
      </c>
      <c r="AY223" s="23" t="s">
        <v>177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3" t="s">
        <v>25</v>
      </c>
      <c r="BK223" s="232">
        <f>ROUND(I223*H223,2)</f>
        <v>0</v>
      </c>
      <c r="BL223" s="23" t="s">
        <v>183</v>
      </c>
      <c r="BM223" s="23" t="s">
        <v>1000</v>
      </c>
    </row>
    <row r="224" s="1" customFormat="1" ht="16.5" customHeight="1">
      <c r="B224" s="45"/>
      <c r="C224" s="221" t="s">
        <v>593</v>
      </c>
      <c r="D224" s="221" t="s">
        <v>179</v>
      </c>
      <c r="E224" s="222" t="s">
        <v>2587</v>
      </c>
      <c r="F224" s="223" t="s">
        <v>2588</v>
      </c>
      <c r="G224" s="224" t="s">
        <v>1690</v>
      </c>
      <c r="H224" s="225">
        <v>1</v>
      </c>
      <c r="I224" s="226"/>
      <c r="J224" s="227">
        <f>ROUND(I224*H224,2)</f>
        <v>0</v>
      </c>
      <c r="K224" s="223" t="s">
        <v>24</v>
      </c>
      <c r="L224" s="71"/>
      <c r="M224" s="228" t="s">
        <v>24</v>
      </c>
      <c r="N224" s="229" t="s">
        <v>48</v>
      </c>
      <c r="O224" s="46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3" t="s">
        <v>183</v>
      </c>
      <c r="AT224" s="23" t="s">
        <v>179</v>
      </c>
      <c r="AU224" s="23" t="s">
        <v>25</v>
      </c>
      <c r="AY224" s="23" t="s">
        <v>177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3" t="s">
        <v>25</v>
      </c>
      <c r="BK224" s="232">
        <f>ROUND(I224*H224,2)</f>
        <v>0</v>
      </c>
      <c r="BL224" s="23" t="s">
        <v>183</v>
      </c>
      <c r="BM224" s="23" t="s">
        <v>1011</v>
      </c>
    </row>
    <row r="225" s="1" customFormat="1" ht="16.5" customHeight="1">
      <c r="B225" s="45"/>
      <c r="C225" s="221" t="s">
        <v>600</v>
      </c>
      <c r="D225" s="221" t="s">
        <v>179</v>
      </c>
      <c r="E225" s="222" t="s">
        <v>2589</v>
      </c>
      <c r="F225" s="223" t="s">
        <v>2590</v>
      </c>
      <c r="G225" s="224" t="s">
        <v>1690</v>
      </c>
      <c r="H225" s="225">
        <v>1</v>
      </c>
      <c r="I225" s="226"/>
      <c r="J225" s="227">
        <f>ROUND(I225*H225,2)</f>
        <v>0</v>
      </c>
      <c r="K225" s="223" t="s">
        <v>24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25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1020</v>
      </c>
    </row>
    <row r="226" s="1" customFormat="1" ht="16.5" customHeight="1">
      <c r="B226" s="45"/>
      <c r="C226" s="221" t="s">
        <v>606</v>
      </c>
      <c r="D226" s="221" t="s">
        <v>179</v>
      </c>
      <c r="E226" s="222" t="s">
        <v>2591</v>
      </c>
      <c r="F226" s="223" t="s">
        <v>2592</v>
      </c>
      <c r="G226" s="224" t="s">
        <v>1690</v>
      </c>
      <c r="H226" s="225">
        <v>1</v>
      </c>
      <c r="I226" s="226"/>
      <c r="J226" s="227">
        <f>ROUND(I226*H226,2)</f>
        <v>0</v>
      </c>
      <c r="K226" s="223" t="s">
        <v>24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25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1030</v>
      </c>
    </row>
    <row r="227" s="1" customFormat="1" ht="16.5" customHeight="1">
      <c r="B227" s="45"/>
      <c r="C227" s="221" t="s">
        <v>610</v>
      </c>
      <c r="D227" s="221" t="s">
        <v>179</v>
      </c>
      <c r="E227" s="222" t="s">
        <v>2593</v>
      </c>
      <c r="F227" s="223" t="s">
        <v>2594</v>
      </c>
      <c r="G227" s="224" t="s">
        <v>1690</v>
      </c>
      <c r="H227" s="225">
        <v>1</v>
      </c>
      <c r="I227" s="226"/>
      <c r="J227" s="227">
        <f>ROUND(I227*H227,2)</f>
        <v>0</v>
      </c>
      <c r="K227" s="223" t="s">
        <v>24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25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1038</v>
      </c>
    </row>
    <row r="228" s="1" customFormat="1" ht="16.5" customHeight="1">
      <c r="B228" s="45"/>
      <c r="C228" s="221" t="s">
        <v>615</v>
      </c>
      <c r="D228" s="221" t="s">
        <v>179</v>
      </c>
      <c r="E228" s="222" t="s">
        <v>2595</v>
      </c>
      <c r="F228" s="223" t="s">
        <v>2596</v>
      </c>
      <c r="G228" s="224" t="s">
        <v>1690</v>
      </c>
      <c r="H228" s="225">
        <v>6</v>
      </c>
      <c r="I228" s="226"/>
      <c r="J228" s="227">
        <f>ROUND(I228*H228,2)</f>
        <v>0</v>
      </c>
      <c r="K228" s="223" t="s">
        <v>24</v>
      </c>
      <c r="L228" s="71"/>
      <c r="M228" s="228" t="s">
        <v>24</v>
      </c>
      <c r="N228" s="229" t="s">
        <v>48</v>
      </c>
      <c r="O228" s="46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3" t="s">
        <v>183</v>
      </c>
      <c r="AT228" s="23" t="s">
        <v>179</v>
      </c>
      <c r="AU228" s="23" t="s">
        <v>25</v>
      </c>
      <c r="AY228" s="23" t="s">
        <v>177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3" t="s">
        <v>25</v>
      </c>
      <c r="BK228" s="232">
        <f>ROUND(I228*H228,2)</f>
        <v>0</v>
      </c>
      <c r="BL228" s="23" t="s">
        <v>183</v>
      </c>
      <c r="BM228" s="23" t="s">
        <v>1047</v>
      </c>
    </row>
    <row r="229" s="1" customFormat="1" ht="16.5" customHeight="1">
      <c r="B229" s="45"/>
      <c r="C229" s="221" t="s">
        <v>620</v>
      </c>
      <c r="D229" s="221" t="s">
        <v>179</v>
      </c>
      <c r="E229" s="222" t="s">
        <v>2597</v>
      </c>
      <c r="F229" s="223" t="s">
        <v>2598</v>
      </c>
      <c r="G229" s="224" t="s">
        <v>1690</v>
      </c>
      <c r="H229" s="225">
        <v>1</v>
      </c>
      <c r="I229" s="226"/>
      <c r="J229" s="227">
        <f>ROUND(I229*H229,2)</f>
        <v>0</v>
      </c>
      <c r="K229" s="223" t="s">
        <v>24</v>
      </c>
      <c r="L229" s="71"/>
      <c r="M229" s="228" t="s">
        <v>24</v>
      </c>
      <c r="N229" s="229" t="s">
        <v>48</v>
      </c>
      <c r="O229" s="46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" t="s">
        <v>183</v>
      </c>
      <c r="AT229" s="23" t="s">
        <v>179</v>
      </c>
      <c r="AU229" s="23" t="s">
        <v>25</v>
      </c>
      <c r="AY229" s="23" t="s">
        <v>177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3" t="s">
        <v>25</v>
      </c>
      <c r="BK229" s="232">
        <f>ROUND(I229*H229,2)</f>
        <v>0</v>
      </c>
      <c r="BL229" s="23" t="s">
        <v>183</v>
      </c>
      <c r="BM229" s="23" t="s">
        <v>1057</v>
      </c>
    </row>
    <row r="230" s="1" customFormat="1" ht="16.5" customHeight="1">
      <c r="B230" s="45"/>
      <c r="C230" s="221" t="s">
        <v>624</v>
      </c>
      <c r="D230" s="221" t="s">
        <v>179</v>
      </c>
      <c r="E230" s="222" t="s">
        <v>2599</v>
      </c>
      <c r="F230" s="223" t="s">
        <v>2600</v>
      </c>
      <c r="G230" s="224" t="s">
        <v>1690</v>
      </c>
      <c r="H230" s="225">
        <v>1</v>
      </c>
      <c r="I230" s="226"/>
      <c r="J230" s="227">
        <f>ROUND(I230*H230,2)</f>
        <v>0</v>
      </c>
      <c r="K230" s="223" t="s">
        <v>24</v>
      </c>
      <c r="L230" s="71"/>
      <c r="M230" s="228" t="s">
        <v>24</v>
      </c>
      <c r="N230" s="229" t="s">
        <v>48</v>
      </c>
      <c r="O230" s="46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3" t="s">
        <v>183</v>
      </c>
      <c r="AT230" s="23" t="s">
        <v>179</v>
      </c>
      <c r="AU230" s="23" t="s">
        <v>25</v>
      </c>
      <c r="AY230" s="23" t="s">
        <v>177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3" t="s">
        <v>25</v>
      </c>
      <c r="BK230" s="232">
        <f>ROUND(I230*H230,2)</f>
        <v>0</v>
      </c>
      <c r="BL230" s="23" t="s">
        <v>183</v>
      </c>
      <c r="BM230" s="23" t="s">
        <v>1069</v>
      </c>
    </row>
    <row r="231" s="1" customFormat="1" ht="16.5" customHeight="1">
      <c r="B231" s="45"/>
      <c r="C231" s="221" t="s">
        <v>629</v>
      </c>
      <c r="D231" s="221" t="s">
        <v>179</v>
      </c>
      <c r="E231" s="222" t="s">
        <v>2601</v>
      </c>
      <c r="F231" s="223" t="s">
        <v>2602</v>
      </c>
      <c r="G231" s="224" t="s">
        <v>1690</v>
      </c>
      <c r="H231" s="225">
        <v>1</v>
      </c>
      <c r="I231" s="226"/>
      <c r="J231" s="227">
        <f>ROUND(I231*H231,2)</f>
        <v>0</v>
      </c>
      <c r="K231" s="223" t="s">
        <v>24</v>
      </c>
      <c r="L231" s="71"/>
      <c r="M231" s="228" t="s">
        <v>24</v>
      </c>
      <c r="N231" s="229" t="s">
        <v>48</v>
      </c>
      <c r="O231" s="46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3" t="s">
        <v>183</v>
      </c>
      <c r="AT231" s="23" t="s">
        <v>179</v>
      </c>
      <c r="AU231" s="23" t="s">
        <v>25</v>
      </c>
      <c r="AY231" s="23" t="s">
        <v>177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3" t="s">
        <v>25</v>
      </c>
      <c r="BK231" s="232">
        <f>ROUND(I231*H231,2)</f>
        <v>0</v>
      </c>
      <c r="BL231" s="23" t="s">
        <v>183</v>
      </c>
      <c r="BM231" s="23" t="s">
        <v>1084</v>
      </c>
    </row>
    <row r="232" s="1" customFormat="1" ht="16.5" customHeight="1">
      <c r="B232" s="45"/>
      <c r="C232" s="221" t="s">
        <v>634</v>
      </c>
      <c r="D232" s="221" t="s">
        <v>179</v>
      </c>
      <c r="E232" s="222" t="s">
        <v>2603</v>
      </c>
      <c r="F232" s="223" t="s">
        <v>2604</v>
      </c>
      <c r="G232" s="224" t="s">
        <v>1690</v>
      </c>
      <c r="H232" s="225">
        <v>1</v>
      </c>
      <c r="I232" s="226"/>
      <c r="J232" s="227">
        <f>ROUND(I232*H232,2)</f>
        <v>0</v>
      </c>
      <c r="K232" s="223" t="s">
        <v>24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25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1092</v>
      </c>
    </row>
    <row r="233" s="1" customFormat="1" ht="16.5" customHeight="1">
      <c r="B233" s="45"/>
      <c r="C233" s="221" t="s">
        <v>639</v>
      </c>
      <c r="D233" s="221" t="s">
        <v>179</v>
      </c>
      <c r="E233" s="222" t="s">
        <v>2605</v>
      </c>
      <c r="F233" s="223" t="s">
        <v>2606</v>
      </c>
      <c r="G233" s="224" t="s">
        <v>1690</v>
      </c>
      <c r="H233" s="225">
        <v>1</v>
      </c>
      <c r="I233" s="226"/>
      <c r="J233" s="227">
        <f>ROUND(I233*H233,2)</f>
        <v>0</v>
      </c>
      <c r="K233" s="223" t="s">
        <v>24</v>
      </c>
      <c r="L233" s="71"/>
      <c r="M233" s="228" t="s">
        <v>24</v>
      </c>
      <c r="N233" s="229" t="s">
        <v>48</v>
      </c>
      <c r="O233" s="46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3" t="s">
        <v>183</v>
      </c>
      <c r="AT233" s="23" t="s">
        <v>179</v>
      </c>
      <c r="AU233" s="23" t="s">
        <v>25</v>
      </c>
      <c r="AY233" s="23" t="s">
        <v>177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3" t="s">
        <v>25</v>
      </c>
      <c r="BK233" s="232">
        <f>ROUND(I233*H233,2)</f>
        <v>0</v>
      </c>
      <c r="BL233" s="23" t="s">
        <v>183</v>
      </c>
      <c r="BM233" s="23" t="s">
        <v>1101</v>
      </c>
    </row>
    <row r="234" s="10" customFormat="1" ht="37.44" customHeight="1">
      <c r="B234" s="205"/>
      <c r="C234" s="206"/>
      <c r="D234" s="207" t="s">
        <v>76</v>
      </c>
      <c r="E234" s="208" t="s">
        <v>2607</v>
      </c>
      <c r="F234" s="208" t="s">
        <v>2608</v>
      </c>
      <c r="G234" s="206"/>
      <c r="H234" s="206"/>
      <c r="I234" s="209"/>
      <c r="J234" s="210">
        <f>BK234</f>
        <v>0</v>
      </c>
      <c r="K234" s="206"/>
      <c r="L234" s="211"/>
      <c r="M234" s="212"/>
      <c r="N234" s="213"/>
      <c r="O234" s="213"/>
      <c r="P234" s="214">
        <v>0</v>
      </c>
      <c r="Q234" s="213"/>
      <c r="R234" s="214">
        <v>0</v>
      </c>
      <c r="S234" s="213"/>
      <c r="T234" s="215">
        <v>0</v>
      </c>
      <c r="AR234" s="216" t="s">
        <v>25</v>
      </c>
      <c r="AT234" s="217" t="s">
        <v>76</v>
      </c>
      <c r="AU234" s="217" t="s">
        <v>77</v>
      </c>
      <c r="AY234" s="216" t="s">
        <v>177</v>
      </c>
      <c r="BK234" s="218">
        <v>0</v>
      </c>
    </row>
    <row r="235" s="10" customFormat="1" ht="24.96" customHeight="1">
      <c r="B235" s="205"/>
      <c r="C235" s="206"/>
      <c r="D235" s="207" t="s">
        <v>76</v>
      </c>
      <c r="E235" s="208" t="s">
        <v>2495</v>
      </c>
      <c r="F235" s="208" t="s">
        <v>2496</v>
      </c>
      <c r="G235" s="206"/>
      <c r="H235" s="206"/>
      <c r="I235" s="209"/>
      <c r="J235" s="210">
        <f>BK235</f>
        <v>0</v>
      </c>
      <c r="K235" s="206"/>
      <c r="L235" s="211"/>
      <c r="M235" s="212"/>
      <c r="N235" s="213"/>
      <c r="O235" s="213"/>
      <c r="P235" s="214">
        <f>SUM(P236:P243)</f>
        <v>0</v>
      </c>
      <c r="Q235" s="213"/>
      <c r="R235" s="214">
        <f>SUM(R236:R243)</f>
        <v>0</v>
      </c>
      <c r="S235" s="213"/>
      <c r="T235" s="215">
        <f>SUM(T236:T243)</f>
        <v>0</v>
      </c>
      <c r="AR235" s="216" t="s">
        <v>86</v>
      </c>
      <c r="AT235" s="217" t="s">
        <v>76</v>
      </c>
      <c r="AU235" s="217" t="s">
        <v>77</v>
      </c>
      <c r="AY235" s="216" t="s">
        <v>177</v>
      </c>
      <c r="BK235" s="218">
        <f>SUM(BK236:BK243)</f>
        <v>0</v>
      </c>
    </row>
    <row r="236" s="1" customFormat="1" ht="16.5" customHeight="1">
      <c r="B236" s="45"/>
      <c r="C236" s="221" t="s">
        <v>644</v>
      </c>
      <c r="D236" s="221" t="s">
        <v>179</v>
      </c>
      <c r="E236" s="222" t="s">
        <v>2609</v>
      </c>
      <c r="F236" s="223" t="s">
        <v>2610</v>
      </c>
      <c r="G236" s="224" t="s">
        <v>1690</v>
      </c>
      <c r="H236" s="225">
        <v>2</v>
      </c>
      <c r="I236" s="226"/>
      <c r="J236" s="227">
        <f>ROUND(I236*H236,2)</f>
        <v>0</v>
      </c>
      <c r="K236" s="223" t="s">
        <v>24</v>
      </c>
      <c r="L236" s="71"/>
      <c r="M236" s="228" t="s">
        <v>24</v>
      </c>
      <c r="N236" s="229" t="s">
        <v>48</v>
      </c>
      <c r="O236" s="46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3" t="s">
        <v>254</v>
      </c>
      <c r="AT236" s="23" t="s">
        <v>179</v>
      </c>
      <c r="AU236" s="23" t="s">
        <v>25</v>
      </c>
      <c r="AY236" s="23" t="s">
        <v>177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3" t="s">
        <v>25</v>
      </c>
      <c r="BK236" s="232">
        <f>ROUND(I236*H236,2)</f>
        <v>0</v>
      </c>
      <c r="BL236" s="23" t="s">
        <v>254</v>
      </c>
      <c r="BM236" s="23" t="s">
        <v>1112</v>
      </c>
    </row>
    <row r="237" s="1" customFormat="1" ht="16.5" customHeight="1">
      <c r="B237" s="45"/>
      <c r="C237" s="221" t="s">
        <v>650</v>
      </c>
      <c r="D237" s="221" t="s">
        <v>179</v>
      </c>
      <c r="E237" s="222" t="s">
        <v>2611</v>
      </c>
      <c r="F237" s="223" t="s">
        <v>2612</v>
      </c>
      <c r="G237" s="224" t="s">
        <v>1690</v>
      </c>
      <c r="H237" s="225">
        <v>4</v>
      </c>
      <c r="I237" s="226"/>
      <c r="J237" s="227">
        <f>ROUND(I237*H237,2)</f>
        <v>0</v>
      </c>
      <c r="K237" s="223" t="s">
        <v>24</v>
      </c>
      <c r="L237" s="71"/>
      <c r="M237" s="228" t="s">
        <v>24</v>
      </c>
      <c r="N237" s="229" t="s">
        <v>48</v>
      </c>
      <c r="O237" s="46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3" t="s">
        <v>254</v>
      </c>
      <c r="AT237" s="23" t="s">
        <v>179</v>
      </c>
      <c r="AU237" s="23" t="s">
        <v>25</v>
      </c>
      <c r="AY237" s="23" t="s">
        <v>177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3" t="s">
        <v>25</v>
      </c>
      <c r="BK237" s="232">
        <f>ROUND(I237*H237,2)</f>
        <v>0</v>
      </c>
      <c r="BL237" s="23" t="s">
        <v>254</v>
      </c>
      <c r="BM237" s="23" t="s">
        <v>1126</v>
      </c>
    </row>
    <row r="238" s="1" customFormat="1" ht="25.5" customHeight="1">
      <c r="B238" s="45"/>
      <c r="C238" s="221" t="s">
        <v>656</v>
      </c>
      <c r="D238" s="221" t="s">
        <v>179</v>
      </c>
      <c r="E238" s="222" t="s">
        <v>2613</v>
      </c>
      <c r="F238" s="223" t="s">
        <v>2614</v>
      </c>
      <c r="G238" s="224" t="s">
        <v>1690</v>
      </c>
      <c r="H238" s="225">
        <v>2</v>
      </c>
      <c r="I238" s="226"/>
      <c r="J238" s="227">
        <f>ROUND(I238*H238,2)</f>
        <v>0</v>
      </c>
      <c r="K238" s="223" t="s">
        <v>24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3" t="s">
        <v>254</v>
      </c>
      <c r="AT238" s="23" t="s">
        <v>179</v>
      </c>
      <c r="AU238" s="23" t="s">
        <v>25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254</v>
      </c>
      <c r="BM238" s="23" t="s">
        <v>1137</v>
      </c>
    </row>
    <row r="239" s="1" customFormat="1" ht="16.5" customHeight="1">
      <c r="B239" s="45"/>
      <c r="C239" s="221" t="s">
        <v>660</v>
      </c>
      <c r="D239" s="221" t="s">
        <v>179</v>
      </c>
      <c r="E239" s="222" t="s">
        <v>2615</v>
      </c>
      <c r="F239" s="223" t="s">
        <v>2616</v>
      </c>
      <c r="G239" s="224" t="s">
        <v>1690</v>
      </c>
      <c r="H239" s="225">
        <v>2</v>
      </c>
      <c r="I239" s="226"/>
      <c r="J239" s="227">
        <f>ROUND(I239*H239,2)</f>
        <v>0</v>
      </c>
      <c r="K239" s="223" t="s">
        <v>24</v>
      </c>
      <c r="L239" s="71"/>
      <c r="M239" s="228" t="s">
        <v>24</v>
      </c>
      <c r="N239" s="229" t="s">
        <v>48</v>
      </c>
      <c r="O239" s="46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" t="s">
        <v>254</v>
      </c>
      <c r="AT239" s="23" t="s">
        <v>179</v>
      </c>
      <c r="AU239" s="23" t="s">
        <v>25</v>
      </c>
      <c r="AY239" s="23" t="s">
        <v>177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3" t="s">
        <v>25</v>
      </c>
      <c r="BK239" s="232">
        <f>ROUND(I239*H239,2)</f>
        <v>0</v>
      </c>
      <c r="BL239" s="23" t="s">
        <v>254</v>
      </c>
      <c r="BM239" s="23" t="s">
        <v>1145</v>
      </c>
    </row>
    <row r="240" s="1" customFormat="1" ht="16.5" customHeight="1">
      <c r="B240" s="45"/>
      <c r="C240" s="221" t="s">
        <v>670</v>
      </c>
      <c r="D240" s="221" t="s">
        <v>179</v>
      </c>
      <c r="E240" s="222" t="s">
        <v>2617</v>
      </c>
      <c r="F240" s="223" t="s">
        <v>2618</v>
      </c>
      <c r="G240" s="224" t="s">
        <v>1690</v>
      </c>
      <c r="H240" s="225">
        <v>2</v>
      </c>
      <c r="I240" s="226"/>
      <c r="J240" s="227">
        <f>ROUND(I240*H240,2)</f>
        <v>0</v>
      </c>
      <c r="K240" s="223" t="s">
        <v>24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3" t="s">
        <v>254</v>
      </c>
      <c r="AT240" s="23" t="s">
        <v>179</v>
      </c>
      <c r="AU240" s="23" t="s">
        <v>25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254</v>
      </c>
      <c r="BM240" s="23" t="s">
        <v>1157</v>
      </c>
    </row>
    <row r="241" s="1" customFormat="1" ht="16.5" customHeight="1">
      <c r="B241" s="45"/>
      <c r="C241" s="221" t="s">
        <v>674</v>
      </c>
      <c r="D241" s="221" t="s">
        <v>179</v>
      </c>
      <c r="E241" s="222" t="s">
        <v>2619</v>
      </c>
      <c r="F241" s="223" t="s">
        <v>2620</v>
      </c>
      <c r="G241" s="224" t="s">
        <v>1690</v>
      </c>
      <c r="H241" s="225">
        <v>1</v>
      </c>
      <c r="I241" s="226"/>
      <c r="J241" s="227">
        <f>ROUND(I241*H241,2)</f>
        <v>0</v>
      </c>
      <c r="K241" s="223" t="s">
        <v>24</v>
      </c>
      <c r="L241" s="71"/>
      <c r="M241" s="228" t="s">
        <v>24</v>
      </c>
      <c r="N241" s="229" t="s">
        <v>48</v>
      </c>
      <c r="O241" s="46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3" t="s">
        <v>254</v>
      </c>
      <c r="AT241" s="23" t="s">
        <v>179</v>
      </c>
      <c r="AU241" s="23" t="s">
        <v>25</v>
      </c>
      <c r="AY241" s="23" t="s">
        <v>177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3" t="s">
        <v>25</v>
      </c>
      <c r="BK241" s="232">
        <f>ROUND(I241*H241,2)</f>
        <v>0</v>
      </c>
      <c r="BL241" s="23" t="s">
        <v>254</v>
      </c>
      <c r="BM241" s="23" t="s">
        <v>1165</v>
      </c>
    </row>
    <row r="242" s="1" customFormat="1" ht="16.5" customHeight="1">
      <c r="B242" s="45"/>
      <c r="C242" s="221" t="s">
        <v>680</v>
      </c>
      <c r="D242" s="221" t="s">
        <v>179</v>
      </c>
      <c r="E242" s="222" t="s">
        <v>2621</v>
      </c>
      <c r="F242" s="223" t="s">
        <v>2622</v>
      </c>
      <c r="G242" s="224" t="s">
        <v>1690</v>
      </c>
      <c r="H242" s="225">
        <v>1</v>
      </c>
      <c r="I242" s="226"/>
      <c r="J242" s="227">
        <f>ROUND(I242*H242,2)</f>
        <v>0</v>
      </c>
      <c r="K242" s="223" t="s">
        <v>24</v>
      </c>
      <c r="L242" s="71"/>
      <c r="M242" s="228" t="s">
        <v>24</v>
      </c>
      <c r="N242" s="229" t="s">
        <v>48</v>
      </c>
      <c r="O242" s="46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3" t="s">
        <v>254</v>
      </c>
      <c r="AT242" s="23" t="s">
        <v>179</v>
      </c>
      <c r="AU242" s="23" t="s">
        <v>25</v>
      </c>
      <c r="AY242" s="23" t="s">
        <v>177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3" t="s">
        <v>25</v>
      </c>
      <c r="BK242" s="232">
        <f>ROUND(I242*H242,2)</f>
        <v>0</v>
      </c>
      <c r="BL242" s="23" t="s">
        <v>254</v>
      </c>
      <c r="BM242" s="23" t="s">
        <v>1175</v>
      </c>
    </row>
    <row r="243" s="1" customFormat="1" ht="16.5" customHeight="1">
      <c r="B243" s="45"/>
      <c r="C243" s="221" t="s">
        <v>684</v>
      </c>
      <c r="D243" s="221" t="s">
        <v>179</v>
      </c>
      <c r="E243" s="222" t="s">
        <v>2623</v>
      </c>
      <c r="F243" s="223" t="s">
        <v>2624</v>
      </c>
      <c r="G243" s="224" t="s">
        <v>1690</v>
      </c>
      <c r="H243" s="225">
        <v>1</v>
      </c>
      <c r="I243" s="226"/>
      <c r="J243" s="227">
        <f>ROUND(I243*H243,2)</f>
        <v>0</v>
      </c>
      <c r="K243" s="223" t="s">
        <v>24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3" t="s">
        <v>254</v>
      </c>
      <c r="AT243" s="23" t="s">
        <v>179</v>
      </c>
      <c r="AU243" s="23" t="s">
        <v>25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254</v>
      </c>
      <c r="BM243" s="23" t="s">
        <v>1183</v>
      </c>
    </row>
    <row r="244" s="10" customFormat="1" ht="37.44" customHeight="1">
      <c r="B244" s="205"/>
      <c r="C244" s="206"/>
      <c r="D244" s="207" t="s">
        <v>76</v>
      </c>
      <c r="E244" s="208" t="s">
        <v>2625</v>
      </c>
      <c r="F244" s="208" t="s">
        <v>2626</v>
      </c>
      <c r="G244" s="206"/>
      <c r="H244" s="206"/>
      <c r="I244" s="209"/>
      <c r="J244" s="210">
        <f>BK244</f>
        <v>0</v>
      </c>
      <c r="K244" s="206"/>
      <c r="L244" s="211"/>
      <c r="M244" s="212"/>
      <c r="N244" s="213"/>
      <c r="O244" s="213"/>
      <c r="P244" s="214">
        <v>0</v>
      </c>
      <c r="Q244" s="213"/>
      <c r="R244" s="214">
        <v>0</v>
      </c>
      <c r="S244" s="213"/>
      <c r="T244" s="215">
        <v>0</v>
      </c>
      <c r="AR244" s="216" t="s">
        <v>25</v>
      </c>
      <c r="AT244" s="217" t="s">
        <v>76</v>
      </c>
      <c r="AU244" s="217" t="s">
        <v>77</v>
      </c>
      <c r="AY244" s="216" t="s">
        <v>177</v>
      </c>
      <c r="BK244" s="218">
        <v>0</v>
      </c>
    </row>
    <row r="245" s="10" customFormat="1" ht="24.96" customHeight="1">
      <c r="B245" s="205"/>
      <c r="C245" s="206"/>
      <c r="D245" s="207" t="s">
        <v>76</v>
      </c>
      <c r="E245" s="208" t="s">
        <v>2470</v>
      </c>
      <c r="F245" s="208" t="s">
        <v>2471</v>
      </c>
      <c r="G245" s="206"/>
      <c r="H245" s="206"/>
      <c r="I245" s="209"/>
      <c r="J245" s="21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0</v>
      </c>
      <c r="S245" s="213"/>
      <c r="T245" s="215">
        <f>SUM(T246:T248)</f>
        <v>0</v>
      </c>
      <c r="AR245" s="216" t="s">
        <v>25</v>
      </c>
      <c r="AT245" s="217" t="s">
        <v>76</v>
      </c>
      <c r="AU245" s="217" t="s">
        <v>77</v>
      </c>
      <c r="AY245" s="216" t="s">
        <v>177</v>
      </c>
      <c r="BK245" s="218">
        <f>SUM(BK246:BK248)</f>
        <v>0</v>
      </c>
    </row>
    <row r="246" s="1" customFormat="1" ht="16.5" customHeight="1">
      <c r="B246" s="45"/>
      <c r="C246" s="221" t="s">
        <v>31</v>
      </c>
      <c r="D246" s="221" t="s">
        <v>179</v>
      </c>
      <c r="E246" s="222" t="s">
        <v>2627</v>
      </c>
      <c r="F246" s="223" t="s">
        <v>2628</v>
      </c>
      <c r="G246" s="224" t="s">
        <v>198</v>
      </c>
      <c r="H246" s="225">
        <v>13</v>
      </c>
      <c r="I246" s="226"/>
      <c r="J246" s="227">
        <f>ROUND(I246*H246,2)</f>
        <v>0</v>
      </c>
      <c r="K246" s="223" t="s">
        <v>24</v>
      </c>
      <c r="L246" s="71"/>
      <c r="M246" s="228" t="s">
        <v>24</v>
      </c>
      <c r="N246" s="229" t="s">
        <v>48</v>
      </c>
      <c r="O246" s="46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" t="s">
        <v>183</v>
      </c>
      <c r="AT246" s="23" t="s">
        <v>179</v>
      </c>
      <c r="AU246" s="23" t="s">
        <v>25</v>
      </c>
      <c r="AY246" s="23" t="s">
        <v>177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3" t="s">
        <v>25</v>
      </c>
      <c r="BK246" s="232">
        <f>ROUND(I246*H246,2)</f>
        <v>0</v>
      </c>
      <c r="BL246" s="23" t="s">
        <v>183</v>
      </c>
      <c r="BM246" s="23" t="s">
        <v>1193</v>
      </c>
    </row>
    <row r="247" s="1" customFormat="1" ht="16.5" customHeight="1">
      <c r="B247" s="45"/>
      <c r="C247" s="221" t="s">
        <v>693</v>
      </c>
      <c r="D247" s="221" t="s">
        <v>179</v>
      </c>
      <c r="E247" s="222" t="s">
        <v>2629</v>
      </c>
      <c r="F247" s="223" t="s">
        <v>2630</v>
      </c>
      <c r="G247" s="224" t="s">
        <v>198</v>
      </c>
      <c r="H247" s="225">
        <v>2</v>
      </c>
      <c r="I247" s="226"/>
      <c r="J247" s="227">
        <f>ROUND(I247*H247,2)</f>
        <v>0</v>
      </c>
      <c r="K247" s="223" t="s">
        <v>24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25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1203</v>
      </c>
    </row>
    <row r="248" s="1" customFormat="1" ht="16.5" customHeight="1">
      <c r="B248" s="45"/>
      <c r="C248" s="221" t="s">
        <v>698</v>
      </c>
      <c r="D248" s="221" t="s">
        <v>179</v>
      </c>
      <c r="E248" s="222" t="s">
        <v>2631</v>
      </c>
      <c r="F248" s="223" t="s">
        <v>2632</v>
      </c>
      <c r="G248" s="224" t="s">
        <v>198</v>
      </c>
      <c r="H248" s="225">
        <v>15</v>
      </c>
      <c r="I248" s="226"/>
      <c r="J248" s="227">
        <f>ROUND(I248*H248,2)</f>
        <v>0</v>
      </c>
      <c r="K248" s="223" t="s">
        <v>24</v>
      </c>
      <c r="L248" s="71"/>
      <c r="M248" s="228" t="s">
        <v>24</v>
      </c>
      <c r="N248" s="229" t="s">
        <v>48</v>
      </c>
      <c r="O248" s="46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3" t="s">
        <v>183</v>
      </c>
      <c r="AT248" s="23" t="s">
        <v>179</v>
      </c>
      <c r="AU248" s="23" t="s">
        <v>25</v>
      </c>
      <c r="AY248" s="23" t="s">
        <v>177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3" t="s">
        <v>25</v>
      </c>
      <c r="BK248" s="232">
        <f>ROUND(I248*H248,2)</f>
        <v>0</v>
      </c>
      <c r="BL248" s="23" t="s">
        <v>183</v>
      </c>
      <c r="BM248" s="23" t="s">
        <v>1213</v>
      </c>
    </row>
    <row r="249" s="10" customFormat="1" ht="37.44" customHeight="1">
      <c r="B249" s="205"/>
      <c r="C249" s="206"/>
      <c r="D249" s="207" t="s">
        <v>76</v>
      </c>
      <c r="E249" s="208" t="s">
        <v>2511</v>
      </c>
      <c r="F249" s="208" t="s">
        <v>2512</v>
      </c>
      <c r="G249" s="206"/>
      <c r="H249" s="206"/>
      <c r="I249" s="209"/>
      <c r="J249" s="210">
        <f>BK249</f>
        <v>0</v>
      </c>
      <c r="K249" s="206"/>
      <c r="L249" s="211"/>
      <c r="M249" s="212"/>
      <c r="N249" s="213"/>
      <c r="O249" s="213"/>
      <c r="P249" s="214">
        <f>SUM(P250:P256)</f>
        <v>0</v>
      </c>
      <c r="Q249" s="213"/>
      <c r="R249" s="214">
        <f>SUM(R250:R256)</f>
        <v>0</v>
      </c>
      <c r="S249" s="213"/>
      <c r="T249" s="215">
        <f>SUM(T250:T256)</f>
        <v>0</v>
      </c>
      <c r="AR249" s="216" t="s">
        <v>86</v>
      </c>
      <c r="AT249" s="217" t="s">
        <v>76</v>
      </c>
      <c r="AU249" s="217" t="s">
        <v>77</v>
      </c>
      <c r="AY249" s="216" t="s">
        <v>177</v>
      </c>
      <c r="BK249" s="218">
        <f>SUM(BK250:BK256)</f>
        <v>0</v>
      </c>
    </row>
    <row r="250" s="1" customFormat="1" ht="16.5" customHeight="1">
      <c r="B250" s="45"/>
      <c r="C250" s="221" t="s">
        <v>703</v>
      </c>
      <c r="D250" s="221" t="s">
        <v>179</v>
      </c>
      <c r="E250" s="222" t="s">
        <v>2633</v>
      </c>
      <c r="F250" s="223" t="s">
        <v>2634</v>
      </c>
      <c r="G250" s="224" t="s">
        <v>198</v>
      </c>
      <c r="H250" s="225">
        <v>13</v>
      </c>
      <c r="I250" s="226"/>
      <c r="J250" s="227">
        <f>ROUND(I250*H250,2)</f>
        <v>0</v>
      </c>
      <c r="K250" s="223" t="s">
        <v>24</v>
      </c>
      <c r="L250" s="71"/>
      <c r="M250" s="228" t="s">
        <v>24</v>
      </c>
      <c r="N250" s="229" t="s">
        <v>48</v>
      </c>
      <c r="O250" s="46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" t="s">
        <v>254</v>
      </c>
      <c r="AT250" s="23" t="s">
        <v>179</v>
      </c>
      <c r="AU250" s="23" t="s">
        <v>25</v>
      </c>
      <c r="AY250" s="23" t="s">
        <v>177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3" t="s">
        <v>25</v>
      </c>
      <c r="BK250" s="232">
        <f>ROUND(I250*H250,2)</f>
        <v>0</v>
      </c>
      <c r="BL250" s="23" t="s">
        <v>254</v>
      </c>
      <c r="BM250" s="23" t="s">
        <v>1222</v>
      </c>
    </row>
    <row r="251" s="1" customFormat="1" ht="16.5" customHeight="1">
      <c r="B251" s="45"/>
      <c r="C251" s="221" t="s">
        <v>708</v>
      </c>
      <c r="D251" s="221" t="s">
        <v>179</v>
      </c>
      <c r="E251" s="222" t="s">
        <v>2635</v>
      </c>
      <c r="F251" s="223" t="s">
        <v>2636</v>
      </c>
      <c r="G251" s="224" t="s">
        <v>198</v>
      </c>
      <c r="H251" s="225">
        <v>14</v>
      </c>
      <c r="I251" s="226"/>
      <c r="J251" s="227">
        <f>ROUND(I251*H251,2)</f>
        <v>0</v>
      </c>
      <c r="K251" s="223" t="s">
        <v>24</v>
      </c>
      <c r="L251" s="71"/>
      <c r="M251" s="228" t="s">
        <v>24</v>
      </c>
      <c r="N251" s="229" t="s">
        <v>48</v>
      </c>
      <c r="O251" s="46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3" t="s">
        <v>254</v>
      </c>
      <c r="AT251" s="23" t="s">
        <v>179</v>
      </c>
      <c r="AU251" s="23" t="s">
        <v>25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254</v>
      </c>
      <c r="BM251" s="23" t="s">
        <v>1233</v>
      </c>
    </row>
    <row r="252" s="1" customFormat="1" ht="16.5" customHeight="1">
      <c r="B252" s="45"/>
      <c r="C252" s="221" t="s">
        <v>714</v>
      </c>
      <c r="D252" s="221" t="s">
        <v>179</v>
      </c>
      <c r="E252" s="222" t="s">
        <v>2513</v>
      </c>
      <c r="F252" s="223" t="s">
        <v>2514</v>
      </c>
      <c r="G252" s="224" t="s">
        <v>198</v>
      </c>
      <c r="H252" s="225">
        <v>39</v>
      </c>
      <c r="I252" s="226"/>
      <c r="J252" s="227">
        <f>ROUND(I252*H252,2)</f>
        <v>0</v>
      </c>
      <c r="K252" s="223" t="s">
        <v>24</v>
      </c>
      <c r="L252" s="71"/>
      <c r="M252" s="228" t="s">
        <v>24</v>
      </c>
      <c r="N252" s="229" t="s">
        <v>48</v>
      </c>
      <c r="O252" s="46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" t="s">
        <v>254</v>
      </c>
      <c r="AT252" s="23" t="s">
        <v>179</v>
      </c>
      <c r="AU252" s="23" t="s">
        <v>25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254</v>
      </c>
      <c r="BM252" s="23" t="s">
        <v>1242</v>
      </c>
    </row>
    <row r="253" s="1" customFormat="1" ht="16.5" customHeight="1">
      <c r="B253" s="45"/>
      <c r="C253" s="221" t="s">
        <v>718</v>
      </c>
      <c r="D253" s="221" t="s">
        <v>179</v>
      </c>
      <c r="E253" s="222" t="s">
        <v>2515</v>
      </c>
      <c r="F253" s="223" t="s">
        <v>2516</v>
      </c>
      <c r="G253" s="224" t="s">
        <v>198</v>
      </c>
      <c r="H253" s="225">
        <v>1</v>
      </c>
      <c r="I253" s="226"/>
      <c r="J253" s="227">
        <f>ROUND(I253*H253,2)</f>
        <v>0</v>
      </c>
      <c r="K253" s="223" t="s">
        <v>24</v>
      </c>
      <c r="L253" s="71"/>
      <c r="M253" s="228" t="s">
        <v>24</v>
      </c>
      <c r="N253" s="229" t="s">
        <v>48</v>
      </c>
      <c r="O253" s="46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3" t="s">
        <v>254</v>
      </c>
      <c r="AT253" s="23" t="s">
        <v>179</v>
      </c>
      <c r="AU253" s="23" t="s">
        <v>25</v>
      </c>
      <c r="AY253" s="23" t="s">
        <v>177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3" t="s">
        <v>25</v>
      </c>
      <c r="BK253" s="232">
        <f>ROUND(I253*H253,2)</f>
        <v>0</v>
      </c>
      <c r="BL253" s="23" t="s">
        <v>254</v>
      </c>
      <c r="BM253" s="23" t="s">
        <v>1251</v>
      </c>
    </row>
    <row r="254" s="1" customFormat="1" ht="16.5" customHeight="1">
      <c r="B254" s="45"/>
      <c r="C254" s="221" t="s">
        <v>722</v>
      </c>
      <c r="D254" s="221" t="s">
        <v>179</v>
      </c>
      <c r="E254" s="222" t="s">
        <v>2517</v>
      </c>
      <c r="F254" s="223" t="s">
        <v>2518</v>
      </c>
      <c r="G254" s="224" t="s">
        <v>198</v>
      </c>
      <c r="H254" s="225">
        <v>12</v>
      </c>
      <c r="I254" s="226"/>
      <c r="J254" s="227">
        <f>ROUND(I254*H254,2)</f>
        <v>0</v>
      </c>
      <c r="K254" s="223" t="s">
        <v>24</v>
      </c>
      <c r="L254" s="71"/>
      <c r="M254" s="228" t="s">
        <v>24</v>
      </c>
      <c r="N254" s="229" t="s">
        <v>48</v>
      </c>
      <c r="O254" s="46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3" t="s">
        <v>254</v>
      </c>
      <c r="AT254" s="23" t="s">
        <v>179</v>
      </c>
      <c r="AU254" s="23" t="s">
        <v>25</v>
      </c>
      <c r="AY254" s="23" t="s">
        <v>177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3" t="s">
        <v>25</v>
      </c>
      <c r="BK254" s="232">
        <f>ROUND(I254*H254,2)</f>
        <v>0</v>
      </c>
      <c r="BL254" s="23" t="s">
        <v>254</v>
      </c>
      <c r="BM254" s="23" t="s">
        <v>1263</v>
      </c>
    </row>
    <row r="255" s="1" customFormat="1" ht="16.5" customHeight="1">
      <c r="B255" s="45"/>
      <c r="C255" s="221" t="s">
        <v>727</v>
      </c>
      <c r="D255" s="221" t="s">
        <v>179</v>
      </c>
      <c r="E255" s="222" t="s">
        <v>2637</v>
      </c>
      <c r="F255" s="223" t="s">
        <v>2638</v>
      </c>
      <c r="G255" s="224" t="s">
        <v>198</v>
      </c>
      <c r="H255" s="225">
        <v>602</v>
      </c>
      <c r="I255" s="226"/>
      <c r="J255" s="227">
        <f>ROUND(I255*H255,2)</f>
        <v>0</v>
      </c>
      <c r="K255" s="223" t="s">
        <v>24</v>
      </c>
      <c r="L255" s="71"/>
      <c r="M255" s="228" t="s">
        <v>24</v>
      </c>
      <c r="N255" s="229" t="s">
        <v>48</v>
      </c>
      <c r="O255" s="46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3" t="s">
        <v>254</v>
      </c>
      <c r="AT255" s="23" t="s">
        <v>179</v>
      </c>
      <c r="AU255" s="23" t="s">
        <v>25</v>
      </c>
      <c r="AY255" s="23" t="s">
        <v>177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3" t="s">
        <v>25</v>
      </c>
      <c r="BK255" s="232">
        <f>ROUND(I255*H255,2)</f>
        <v>0</v>
      </c>
      <c r="BL255" s="23" t="s">
        <v>254</v>
      </c>
      <c r="BM255" s="23" t="s">
        <v>1273</v>
      </c>
    </row>
    <row r="256" s="1" customFormat="1" ht="16.5" customHeight="1">
      <c r="B256" s="45"/>
      <c r="C256" s="221" t="s">
        <v>732</v>
      </c>
      <c r="D256" s="221" t="s">
        <v>179</v>
      </c>
      <c r="E256" s="222" t="s">
        <v>2639</v>
      </c>
      <c r="F256" s="223" t="s">
        <v>2640</v>
      </c>
      <c r="G256" s="224" t="s">
        <v>198</v>
      </c>
      <c r="H256" s="225">
        <v>14</v>
      </c>
      <c r="I256" s="226"/>
      <c r="J256" s="227">
        <f>ROUND(I256*H256,2)</f>
        <v>0</v>
      </c>
      <c r="K256" s="223" t="s">
        <v>24</v>
      </c>
      <c r="L256" s="71"/>
      <c r="M256" s="228" t="s">
        <v>24</v>
      </c>
      <c r="N256" s="229" t="s">
        <v>48</v>
      </c>
      <c r="O256" s="46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" t="s">
        <v>254</v>
      </c>
      <c r="AT256" s="23" t="s">
        <v>179</v>
      </c>
      <c r="AU256" s="23" t="s">
        <v>25</v>
      </c>
      <c r="AY256" s="23" t="s">
        <v>177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3" t="s">
        <v>25</v>
      </c>
      <c r="BK256" s="232">
        <f>ROUND(I256*H256,2)</f>
        <v>0</v>
      </c>
      <c r="BL256" s="23" t="s">
        <v>254</v>
      </c>
      <c r="BM256" s="23" t="s">
        <v>1283</v>
      </c>
    </row>
    <row r="257" s="10" customFormat="1" ht="37.44" customHeight="1">
      <c r="B257" s="205"/>
      <c r="C257" s="206"/>
      <c r="D257" s="207" t="s">
        <v>76</v>
      </c>
      <c r="E257" s="208" t="s">
        <v>2435</v>
      </c>
      <c r="F257" s="208" t="s">
        <v>2436</v>
      </c>
      <c r="G257" s="206"/>
      <c r="H257" s="206"/>
      <c r="I257" s="209"/>
      <c r="J257" s="210">
        <f>BK257</f>
        <v>0</v>
      </c>
      <c r="K257" s="206"/>
      <c r="L257" s="211"/>
      <c r="M257" s="212"/>
      <c r="N257" s="213"/>
      <c r="O257" s="213"/>
      <c r="P257" s="214">
        <f>SUM(P258:P263)</f>
        <v>0</v>
      </c>
      <c r="Q257" s="213"/>
      <c r="R257" s="214">
        <f>SUM(R258:R263)</f>
        <v>0</v>
      </c>
      <c r="S257" s="213"/>
      <c r="T257" s="215">
        <f>SUM(T258:T263)</f>
        <v>0</v>
      </c>
      <c r="AR257" s="216" t="s">
        <v>86</v>
      </c>
      <c r="AT257" s="217" t="s">
        <v>76</v>
      </c>
      <c r="AU257" s="217" t="s">
        <v>77</v>
      </c>
      <c r="AY257" s="216" t="s">
        <v>177</v>
      </c>
      <c r="BK257" s="218">
        <f>SUM(BK258:BK263)</f>
        <v>0</v>
      </c>
    </row>
    <row r="258" s="1" customFormat="1" ht="16.5" customHeight="1">
      <c r="B258" s="45"/>
      <c r="C258" s="221" t="s">
        <v>737</v>
      </c>
      <c r="D258" s="221" t="s">
        <v>179</v>
      </c>
      <c r="E258" s="222" t="s">
        <v>2525</v>
      </c>
      <c r="F258" s="223" t="s">
        <v>2526</v>
      </c>
      <c r="G258" s="224" t="s">
        <v>274</v>
      </c>
      <c r="H258" s="225">
        <v>2</v>
      </c>
      <c r="I258" s="226"/>
      <c r="J258" s="227">
        <f>ROUND(I258*H258,2)</f>
        <v>0</v>
      </c>
      <c r="K258" s="223" t="s">
        <v>24</v>
      </c>
      <c r="L258" s="71"/>
      <c r="M258" s="228" t="s">
        <v>24</v>
      </c>
      <c r="N258" s="229" t="s">
        <v>48</v>
      </c>
      <c r="O258" s="46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3" t="s">
        <v>254</v>
      </c>
      <c r="AT258" s="23" t="s">
        <v>179</v>
      </c>
      <c r="AU258" s="23" t="s">
        <v>25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254</v>
      </c>
      <c r="BM258" s="23" t="s">
        <v>1293</v>
      </c>
    </row>
    <row r="259" s="1" customFormat="1" ht="16.5" customHeight="1">
      <c r="B259" s="45"/>
      <c r="C259" s="221" t="s">
        <v>742</v>
      </c>
      <c r="D259" s="221" t="s">
        <v>179</v>
      </c>
      <c r="E259" s="222" t="s">
        <v>2641</v>
      </c>
      <c r="F259" s="223" t="s">
        <v>2642</v>
      </c>
      <c r="G259" s="224" t="s">
        <v>274</v>
      </c>
      <c r="H259" s="225">
        <v>2</v>
      </c>
      <c r="I259" s="226"/>
      <c r="J259" s="227">
        <f>ROUND(I259*H259,2)</f>
        <v>0</v>
      </c>
      <c r="K259" s="223" t="s">
        <v>24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3" t="s">
        <v>254</v>
      </c>
      <c r="AT259" s="23" t="s">
        <v>179</v>
      </c>
      <c r="AU259" s="23" t="s">
        <v>25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254</v>
      </c>
      <c r="BM259" s="23" t="s">
        <v>1303</v>
      </c>
    </row>
    <row r="260" s="1" customFormat="1" ht="16.5" customHeight="1">
      <c r="B260" s="45"/>
      <c r="C260" s="221" t="s">
        <v>747</v>
      </c>
      <c r="D260" s="221" t="s">
        <v>179</v>
      </c>
      <c r="E260" s="222" t="s">
        <v>2529</v>
      </c>
      <c r="F260" s="223" t="s">
        <v>2530</v>
      </c>
      <c r="G260" s="224" t="s">
        <v>274</v>
      </c>
      <c r="H260" s="225">
        <v>2</v>
      </c>
      <c r="I260" s="226"/>
      <c r="J260" s="227">
        <f>ROUND(I260*H260,2)</f>
        <v>0</v>
      </c>
      <c r="K260" s="223" t="s">
        <v>24</v>
      </c>
      <c r="L260" s="71"/>
      <c r="M260" s="228" t="s">
        <v>24</v>
      </c>
      <c r="N260" s="229" t="s">
        <v>48</v>
      </c>
      <c r="O260" s="46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3" t="s">
        <v>254</v>
      </c>
      <c r="AT260" s="23" t="s">
        <v>179</v>
      </c>
      <c r="AU260" s="23" t="s">
        <v>25</v>
      </c>
      <c r="AY260" s="23" t="s">
        <v>177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3" t="s">
        <v>25</v>
      </c>
      <c r="BK260" s="232">
        <f>ROUND(I260*H260,2)</f>
        <v>0</v>
      </c>
      <c r="BL260" s="23" t="s">
        <v>254</v>
      </c>
      <c r="BM260" s="23" t="s">
        <v>1311</v>
      </c>
    </row>
    <row r="261" s="1" customFormat="1" ht="16.5" customHeight="1">
      <c r="B261" s="45"/>
      <c r="C261" s="221" t="s">
        <v>751</v>
      </c>
      <c r="D261" s="221" t="s">
        <v>179</v>
      </c>
      <c r="E261" s="222" t="s">
        <v>2643</v>
      </c>
      <c r="F261" s="223" t="s">
        <v>2644</v>
      </c>
      <c r="G261" s="224" t="s">
        <v>274</v>
      </c>
      <c r="H261" s="225">
        <v>2</v>
      </c>
      <c r="I261" s="226"/>
      <c r="J261" s="227">
        <f>ROUND(I261*H261,2)</f>
        <v>0</v>
      </c>
      <c r="K261" s="223" t="s">
        <v>24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3" t="s">
        <v>254</v>
      </c>
      <c r="AT261" s="23" t="s">
        <v>179</v>
      </c>
      <c r="AU261" s="23" t="s">
        <v>25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254</v>
      </c>
      <c r="BM261" s="23" t="s">
        <v>1321</v>
      </c>
    </row>
    <row r="262" s="1" customFormat="1" ht="16.5" customHeight="1">
      <c r="B262" s="45"/>
      <c r="C262" s="221" t="s">
        <v>756</v>
      </c>
      <c r="D262" s="221" t="s">
        <v>179</v>
      </c>
      <c r="E262" s="222" t="s">
        <v>2645</v>
      </c>
      <c r="F262" s="223" t="s">
        <v>2646</v>
      </c>
      <c r="G262" s="224" t="s">
        <v>274</v>
      </c>
      <c r="H262" s="225">
        <v>4</v>
      </c>
      <c r="I262" s="226"/>
      <c r="J262" s="227">
        <f>ROUND(I262*H262,2)</f>
        <v>0</v>
      </c>
      <c r="K262" s="223" t="s">
        <v>24</v>
      </c>
      <c r="L262" s="71"/>
      <c r="M262" s="228" t="s">
        <v>24</v>
      </c>
      <c r="N262" s="229" t="s">
        <v>48</v>
      </c>
      <c r="O262" s="46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3" t="s">
        <v>254</v>
      </c>
      <c r="AT262" s="23" t="s">
        <v>179</v>
      </c>
      <c r="AU262" s="23" t="s">
        <v>25</v>
      </c>
      <c r="AY262" s="23" t="s">
        <v>177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3" t="s">
        <v>25</v>
      </c>
      <c r="BK262" s="232">
        <f>ROUND(I262*H262,2)</f>
        <v>0</v>
      </c>
      <c r="BL262" s="23" t="s">
        <v>254</v>
      </c>
      <c r="BM262" s="23" t="s">
        <v>1332</v>
      </c>
    </row>
    <row r="263" s="1" customFormat="1" ht="16.5" customHeight="1">
      <c r="B263" s="45"/>
      <c r="C263" s="221" t="s">
        <v>760</v>
      </c>
      <c r="D263" s="221" t="s">
        <v>179</v>
      </c>
      <c r="E263" s="222" t="s">
        <v>2647</v>
      </c>
      <c r="F263" s="223" t="s">
        <v>2648</v>
      </c>
      <c r="G263" s="224" t="s">
        <v>274</v>
      </c>
      <c r="H263" s="225">
        <v>4</v>
      </c>
      <c r="I263" s="226"/>
      <c r="J263" s="227">
        <f>ROUND(I263*H263,2)</f>
        <v>0</v>
      </c>
      <c r="K263" s="223" t="s">
        <v>24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254</v>
      </c>
      <c r="AT263" s="23" t="s">
        <v>179</v>
      </c>
      <c r="AU263" s="23" t="s">
        <v>25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254</v>
      </c>
      <c r="BM263" s="23" t="s">
        <v>1345</v>
      </c>
    </row>
    <row r="264" s="10" customFormat="1" ht="37.44" customHeight="1">
      <c r="B264" s="205"/>
      <c r="C264" s="206"/>
      <c r="D264" s="207" t="s">
        <v>76</v>
      </c>
      <c r="E264" s="208" t="s">
        <v>2649</v>
      </c>
      <c r="F264" s="208" t="s">
        <v>2650</v>
      </c>
      <c r="G264" s="206"/>
      <c r="H264" s="206"/>
      <c r="I264" s="209"/>
      <c r="J264" s="210">
        <f>BK264</f>
        <v>0</v>
      </c>
      <c r="K264" s="206"/>
      <c r="L264" s="211"/>
      <c r="M264" s="212"/>
      <c r="N264" s="213"/>
      <c r="O264" s="213"/>
      <c r="P264" s="214">
        <f>SUM(P265:P268)</f>
        <v>0</v>
      </c>
      <c r="Q264" s="213"/>
      <c r="R264" s="214">
        <f>SUM(R265:R268)</f>
        <v>0</v>
      </c>
      <c r="S264" s="213"/>
      <c r="T264" s="215">
        <f>SUM(T265:T268)</f>
        <v>0</v>
      </c>
      <c r="AR264" s="216" t="s">
        <v>86</v>
      </c>
      <c r="AT264" s="217" t="s">
        <v>76</v>
      </c>
      <c r="AU264" s="217" t="s">
        <v>77</v>
      </c>
      <c r="AY264" s="216" t="s">
        <v>177</v>
      </c>
      <c r="BK264" s="218">
        <f>SUM(BK265:BK268)</f>
        <v>0</v>
      </c>
    </row>
    <row r="265" s="1" customFormat="1" ht="16.5" customHeight="1">
      <c r="B265" s="45"/>
      <c r="C265" s="221" t="s">
        <v>765</v>
      </c>
      <c r="D265" s="221" t="s">
        <v>179</v>
      </c>
      <c r="E265" s="222" t="s">
        <v>2651</v>
      </c>
      <c r="F265" s="223" t="s">
        <v>2652</v>
      </c>
      <c r="G265" s="224" t="s">
        <v>274</v>
      </c>
      <c r="H265" s="225">
        <v>2</v>
      </c>
      <c r="I265" s="226"/>
      <c r="J265" s="227">
        <f>ROUND(I265*H265,2)</f>
        <v>0</v>
      </c>
      <c r="K265" s="223" t="s">
        <v>24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254</v>
      </c>
      <c r="AT265" s="23" t="s">
        <v>179</v>
      </c>
      <c r="AU265" s="23" t="s">
        <v>25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254</v>
      </c>
      <c r="BM265" s="23" t="s">
        <v>1354</v>
      </c>
    </row>
    <row r="266" s="1" customFormat="1" ht="16.5" customHeight="1">
      <c r="B266" s="45"/>
      <c r="C266" s="221" t="s">
        <v>769</v>
      </c>
      <c r="D266" s="221" t="s">
        <v>179</v>
      </c>
      <c r="E266" s="222" t="s">
        <v>2653</v>
      </c>
      <c r="F266" s="223" t="s">
        <v>2654</v>
      </c>
      <c r="G266" s="224" t="s">
        <v>274</v>
      </c>
      <c r="H266" s="225">
        <v>2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3" t="s">
        <v>254</v>
      </c>
      <c r="AT266" s="23" t="s">
        <v>179</v>
      </c>
      <c r="AU266" s="23" t="s">
        <v>25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254</v>
      </c>
      <c r="BM266" s="23" t="s">
        <v>1364</v>
      </c>
    </row>
    <row r="267" s="1" customFormat="1" ht="16.5" customHeight="1">
      <c r="B267" s="45"/>
      <c r="C267" s="221" t="s">
        <v>773</v>
      </c>
      <c r="D267" s="221" t="s">
        <v>179</v>
      </c>
      <c r="E267" s="222" t="s">
        <v>2655</v>
      </c>
      <c r="F267" s="223" t="s">
        <v>2656</v>
      </c>
      <c r="G267" s="224" t="s">
        <v>274</v>
      </c>
      <c r="H267" s="225">
        <v>1</v>
      </c>
      <c r="I267" s="226"/>
      <c r="J267" s="227">
        <f>ROUND(I267*H267,2)</f>
        <v>0</v>
      </c>
      <c r="K267" s="223" t="s">
        <v>24</v>
      </c>
      <c r="L267" s="71"/>
      <c r="M267" s="228" t="s">
        <v>24</v>
      </c>
      <c r="N267" s="229" t="s">
        <v>48</v>
      </c>
      <c r="O267" s="46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3" t="s">
        <v>254</v>
      </c>
      <c r="AT267" s="23" t="s">
        <v>179</v>
      </c>
      <c r="AU267" s="23" t="s">
        <v>25</v>
      </c>
      <c r="AY267" s="23" t="s">
        <v>177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3" t="s">
        <v>25</v>
      </c>
      <c r="BK267" s="232">
        <f>ROUND(I267*H267,2)</f>
        <v>0</v>
      </c>
      <c r="BL267" s="23" t="s">
        <v>254</v>
      </c>
      <c r="BM267" s="23" t="s">
        <v>1373</v>
      </c>
    </row>
    <row r="268" s="1" customFormat="1" ht="16.5" customHeight="1">
      <c r="B268" s="45"/>
      <c r="C268" s="221" t="s">
        <v>780</v>
      </c>
      <c r="D268" s="221" t="s">
        <v>179</v>
      </c>
      <c r="E268" s="222" t="s">
        <v>2657</v>
      </c>
      <c r="F268" s="223" t="s">
        <v>2658</v>
      </c>
      <c r="G268" s="224" t="s">
        <v>274</v>
      </c>
      <c r="H268" s="225">
        <v>8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3" t="s">
        <v>254</v>
      </c>
      <c r="AT268" s="23" t="s">
        <v>179</v>
      </c>
      <c r="AU268" s="23" t="s">
        <v>25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254</v>
      </c>
      <c r="BM268" s="23" t="s">
        <v>1385</v>
      </c>
    </row>
    <row r="269" s="10" customFormat="1" ht="37.44" customHeight="1">
      <c r="B269" s="205"/>
      <c r="C269" s="206"/>
      <c r="D269" s="207" t="s">
        <v>76</v>
      </c>
      <c r="E269" s="208" t="s">
        <v>2659</v>
      </c>
      <c r="F269" s="208" t="s">
        <v>2660</v>
      </c>
      <c r="G269" s="206"/>
      <c r="H269" s="206"/>
      <c r="I269" s="209"/>
      <c r="J269" s="210">
        <f>BK269</f>
        <v>0</v>
      </c>
      <c r="K269" s="206"/>
      <c r="L269" s="211"/>
      <c r="M269" s="212"/>
      <c r="N269" s="213"/>
      <c r="O269" s="213"/>
      <c r="P269" s="214">
        <f>SUM(P270:P280)</f>
        <v>0</v>
      </c>
      <c r="Q269" s="213"/>
      <c r="R269" s="214">
        <f>SUM(R270:R280)</f>
        <v>0</v>
      </c>
      <c r="S269" s="213"/>
      <c r="T269" s="215">
        <f>SUM(T270:T280)</f>
        <v>0</v>
      </c>
      <c r="AR269" s="216" t="s">
        <v>25</v>
      </c>
      <c r="AT269" s="217" t="s">
        <v>76</v>
      </c>
      <c r="AU269" s="217" t="s">
        <v>77</v>
      </c>
      <c r="AY269" s="216" t="s">
        <v>177</v>
      </c>
      <c r="BK269" s="218">
        <f>SUM(BK270:BK280)</f>
        <v>0</v>
      </c>
    </row>
    <row r="270" s="1" customFormat="1" ht="16.5" customHeight="1">
      <c r="B270" s="45"/>
      <c r="C270" s="221" t="s">
        <v>786</v>
      </c>
      <c r="D270" s="221" t="s">
        <v>179</v>
      </c>
      <c r="E270" s="222" t="s">
        <v>2661</v>
      </c>
      <c r="F270" s="223" t="s">
        <v>2662</v>
      </c>
      <c r="G270" s="224" t="s">
        <v>198</v>
      </c>
      <c r="H270" s="225">
        <v>68</v>
      </c>
      <c r="I270" s="226"/>
      <c r="J270" s="227">
        <f>ROUND(I270*H270,2)</f>
        <v>0</v>
      </c>
      <c r="K270" s="223" t="s">
        <v>24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25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1395</v>
      </c>
    </row>
    <row r="271" s="1" customFormat="1" ht="16.5" customHeight="1">
      <c r="B271" s="45"/>
      <c r="C271" s="221" t="s">
        <v>790</v>
      </c>
      <c r="D271" s="221" t="s">
        <v>179</v>
      </c>
      <c r="E271" s="222" t="s">
        <v>2663</v>
      </c>
      <c r="F271" s="223" t="s">
        <v>2664</v>
      </c>
      <c r="G271" s="224" t="s">
        <v>198</v>
      </c>
      <c r="H271" s="225">
        <v>14</v>
      </c>
      <c r="I271" s="226"/>
      <c r="J271" s="227">
        <f>ROUND(I271*H271,2)</f>
        <v>0</v>
      </c>
      <c r="K271" s="223" t="s">
        <v>24</v>
      </c>
      <c r="L271" s="71"/>
      <c r="M271" s="228" t="s">
        <v>24</v>
      </c>
      <c r="N271" s="229" t="s">
        <v>48</v>
      </c>
      <c r="O271" s="46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3" t="s">
        <v>183</v>
      </c>
      <c r="AT271" s="23" t="s">
        <v>179</v>
      </c>
      <c r="AU271" s="23" t="s">
        <v>25</v>
      </c>
      <c r="AY271" s="23" t="s">
        <v>177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3" t="s">
        <v>25</v>
      </c>
      <c r="BK271" s="232">
        <f>ROUND(I271*H271,2)</f>
        <v>0</v>
      </c>
      <c r="BL271" s="23" t="s">
        <v>183</v>
      </c>
      <c r="BM271" s="23" t="s">
        <v>1404</v>
      </c>
    </row>
    <row r="272" s="1" customFormat="1" ht="16.5" customHeight="1">
      <c r="B272" s="45"/>
      <c r="C272" s="221" t="s">
        <v>795</v>
      </c>
      <c r="D272" s="221" t="s">
        <v>179</v>
      </c>
      <c r="E272" s="222" t="s">
        <v>2665</v>
      </c>
      <c r="F272" s="223" t="s">
        <v>2666</v>
      </c>
      <c r="G272" s="224" t="s">
        <v>274</v>
      </c>
      <c r="H272" s="225">
        <v>10</v>
      </c>
      <c r="I272" s="226"/>
      <c r="J272" s="227">
        <f>ROUND(I272*H272,2)</f>
        <v>0</v>
      </c>
      <c r="K272" s="223" t="s">
        <v>24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25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1414</v>
      </c>
    </row>
    <row r="273" s="1" customFormat="1" ht="16.5" customHeight="1">
      <c r="B273" s="45"/>
      <c r="C273" s="221" t="s">
        <v>799</v>
      </c>
      <c r="D273" s="221" t="s">
        <v>179</v>
      </c>
      <c r="E273" s="222" t="s">
        <v>2667</v>
      </c>
      <c r="F273" s="223" t="s">
        <v>2668</v>
      </c>
      <c r="G273" s="224" t="s">
        <v>274</v>
      </c>
      <c r="H273" s="225">
        <v>10</v>
      </c>
      <c r="I273" s="226"/>
      <c r="J273" s="227">
        <f>ROUND(I273*H273,2)</f>
        <v>0</v>
      </c>
      <c r="K273" s="223" t="s">
        <v>24</v>
      </c>
      <c r="L273" s="71"/>
      <c r="M273" s="228" t="s">
        <v>24</v>
      </c>
      <c r="N273" s="229" t="s">
        <v>48</v>
      </c>
      <c r="O273" s="46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3" t="s">
        <v>183</v>
      </c>
      <c r="AT273" s="23" t="s">
        <v>179</v>
      </c>
      <c r="AU273" s="23" t="s">
        <v>25</v>
      </c>
      <c r="AY273" s="23" t="s">
        <v>177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3" t="s">
        <v>25</v>
      </c>
      <c r="BK273" s="232">
        <f>ROUND(I273*H273,2)</f>
        <v>0</v>
      </c>
      <c r="BL273" s="23" t="s">
        <v>183</v>
      </c>
      <c r="BM273" s="23" t="s">
        <v>1421</v>
      </c>
    </row>
    <row r="274" s="1" customFormat="1" ht="16.5" customHeight="1">
      <c r="B274" s="45"/>
      <c r="C274" s="221" t="s">
        <v>804</v>
      </c>
      <c r="D274" s="221" t="s">
        <v>179</v>
      </c>
      <c r="E274" s="222" t="s">
        <v>2669</v>
      </c>
      <c r="F274" s="223" t="s">
        <v>2670</v>
      </c>
      <c r="G274" s="224" t="s">
        <v>198</v>
      </c>
      <c r="H274" s="225">
        <v>1800</v>
      </c>
      <c r="I274" s="226"/>
      <c r="J274" s="227">
        <f>ROUND(I274*H274,2)</f>
        <v>0</v>
      </c>
      <c r="K274" s="223" t="s">
        <v>24</v>
      </c>
      <c r="L274" s="71"/>
      <c r="M274" s="228" t="s">
        <v>24</v>
      </c>
      <c r="N274" s="229" t="s">
        <v>48</v>
      </c>
      <c r="O274" s="46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" t="s">
        <v>183</v>
      </c>
      <c r="AT274" s="23" t="s">
        <v>179</v>
      </c>
      <c r="AU274" s="23" t="s">
        <v>25</v>
      </c>
      <c r="AY274" s="23" t="s">
        <v>177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3" t="s">
        <v>25</v>
      </c>
      <c r="BK274" s="232">
        <f>ROUND(I274*H274,2)</f>
        <v>0</v>
      </c>
      <c r="BL274" s="23" t="s">
        <v>183</v>
      </c>
      <c r="BM274" s="23" t="s">
        <v>1431</v>
      </c>
    </row>
    <row r="275" s="1" customFormat="1" ht="16.5" customHeight="1">
      <c r="B275" s="45"/>
      <c r="C275" s="221" t="s">
        <v>810</v>
      </c>
      <c r="D275" s="221" t="s">
        <v>179</v>
      </c>
      <c r="E275" s="222" t="s">
        <v>2671</v>
      </c>
      <c r="F275" s="223" t="s">
        <v>2672</v>
      </c>
      <c r="G275" s="224" t="s">
        <v>198</v>
      </c>
      <c r="H275" s="225">
        <v>83</v>
      </c>
      <c r="I275" s="226"/>
      <c r="J275" s="227">
        <f>ROUND(I275*H275,2)</f>
        <v>0</v>
      </c>
      <c r="K275" s="223" t="s">
        <v>24</v>
      </c>
      <c r="L275" s="71"/>
      <c r="M275" s="228" t="s">
        <v>24</v>
      </c>
      <c r="N275" s="229" t="s">
        <v>48</v>
      </c>
      <c r="O275" s="46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3" t="s">
        <v>183</v>
      </c>
      <c r="AT275" s="23" t="s">
        <v>179</v>
      </c>
      <c r="AU275" s="23" t="s">
        <v>25</v>
      </c>
      <c r="AY275" s="23" t="s">
        <v>177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3" t="s">
        <v>25</v>
      </c>
      <c r="BK275" s="232">
        <f>ROUND(I275*H275,2)</f>
        <v>0</v>
      </c>
      <c r="BL275" s="23" t="s">
        <v>183</v>
      </c>
      <c r="BM275" s="23" t="s">
        <v>1440</v>
      </c>
    </row>
    <row r="276" s="1" customFormat="1" ht="16.5" customHeight="1">
      <c r="B276" s="45"/>
      <c r="C276" s="221" t="s">
        <v>815</v>
      </c>
      <c r="D276" s="221" t="s">
        <v>179</v>
      </c>
      <c r="E276" s="222" t="s">
        <v>2673</v>
      </c>
      <c r="F276" s="223" t="s">
        <v>2674</v>
      </c>
      <c r="G276" s="224" t="s">
        <v>274</v>
      </c>
      <c r="H276" s="225">
        <v>2</v>
      </c>
      <c r="I276" s="226"/>
      <c r="J276" s="227">
        <f>ROUND(I276*H276,2)</f>
        <v>0</v>
      </c>
      <c r="K276" s="223" t="s">
        <v>24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25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1449</v>
      </c>
    </row>
    <row r="277" s="1" customFormat="1" ht="25.5" customHeight="1">
      <c r="B277" s="45"/>
      <c r="C277" s="221" t="s">
        <v>819</v>
      </c>
      <c r="D277" s="221" t="s">
        <v>179</v>
      </c>
      <c r="E277" s="222" t="s">
        <v>2675</v>
      </c>
      <c r="F277" s="223" t="s">
        <v>2676</v>
      </c>
      <c r="G277" s="224" t="s">
        <v>112</v>
      </c>
      <c r="H277" s="225">
        <v>90</v>
      </c>
      <c r="I277" s="226"/>
      <c r="J277" s="227">
        <f>ROUND(I277*H277,2)</f>
        <v>0</v>
      </c>
      <c r="K277" s="223" t="s">
        <v>24</v>
      </c>
      <c r="L277" s="71"/>
      <c r="M277" s="228" t="s">
        <v>24</v>
      </c>
      <c r="N277" s="229" t="s">
        <v>48</v>
      </c>
      <c r="O277" s="46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3" t="s">
        <v>183</v>
      </c>
      <c r="AT277" s="23" t="s">
        <v>179</v>
      </c>
      <c r="AU277" s="23" t="s">
        <v>25</v>
      </c>
      <c r="AY277" s="23" t="s">
        <v>177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3" t="s">
        <v>25</v>
      </c>
      <c r="BK277" s="232">
        <f>ROUND(I277*H277,2)</f>
        <v>0</v>
      </c>
      <c r="BL277" s="23" t="s">
        <v>183</v>
      </c>
      <c r="BM277" s="23" t="s">
        <v>1458</v>
      </c>
    </row>
    <row r="278" s="1" customFormat="1" ht="16.5" customHeight="1">
      <c r="B278" s="45"/>
      <c r="C278" s="221" t="s">
        <v>823</v>
      </c>
      <c r="D278" s="221" t="s">
        <v>179</v>
      </c>
      <c r="E278" s="222" t="s">
        <v>2677</v>
      </c>
      <c r="F278" s="223" t="s">
        <v>2678</v>
      </c>
      <c r="G278" s="224" t="s">
        <v>274</v>
      </c>
      <c r="H278" s="225">
        <v>1</v>
      </c>
      <c r="I278" s="226"/>
      <c r="J278" s="227">
        <f>ROUND(I278*H278,2)</f>
        <v>0</v>
      </c>
      <c r="K278" s="223" t="s">
        <v>24</v>
      </c>
      <c r="L278" s="71"/>
      <c r="M278" s="228" t="s">
        <v>24</v>
      </c>
      <c r="N278" s="229" t="s">
        <v>48</v>
      </c>
      <c r="O278" s="46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3" t="s">
        <v>183</v>
      </c>
      <c r="AT278" s="23" t="s">
        <v>179</v>
      </c>
      <c r="AU278" s="23" t="s">
        <v>25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1466</v>
      </c>
    </row>
    <row r="279" s="1" customFormat="1" ht="16.5" customHeight="1">
      <c r="B279" s="45"/>
      <c r="C279" s="221" t="s">
        <v>828</v>
      </c>
      <c r="D279" s="221" t="s">
        <v>179</v>
      </c>
      <c r="E279" s="222" t="s">
        <v>2679</v>
      </c>
      <c r="F279" s="223" t="s">
        <v>2680</v>
      </c>
      <c r="G279" s="224" t="s">
        <v>274</v>
      </c>
      <c r="H279" s="225">
        <v>1</v>
      </c>
      <c r="I279" s="226"/>
      <c r="J279" s="227">
        <f>ROUND(I279*H279,2)</f>
        <v>0</v>
      </c>
      <c r="K279" s="223" t="s">
        <v>24</v>
      </c>
      <c r="L279" s="71"/>
      <c r="M279" s="228" t="s">
        <v>24</v>
      </c>
      <c r="N279" s="229" t="s">
        <v>48</v>
      </c>
      <c r="O279" s="46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3" t="s">
        <v>183</v>
      </c>
      <c r="AT279" s="23" t="s">
        <v>179</v>
      </c>
      <c r="AU279" s="23" t="s">
        <v>25</v>
      </c>
      <c r="AY279" s="23" t="s">
        <v>177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3" t="s">
        <v>25</v>
      </c>
      <c r="BK279" s="232">
        <f>ROUND(I279*H279,2)</f>
        <v>0</v>
      </c>
      <c r="BL279" s="23" t="s">
        <v>183</v>
      </c>
      <c r="BM279" s="23" t="s">
        <v>1476</v>
      </c>
    </row>
    <row r="280" s="1" customFormat="1" ht="25.5" customHeight="1">
      <c r="B280" s="45"/>
      <c r="C280" s="221" t="s">
        <v>832</v>
      </c>
      <c r="D280" s="221" t="s">
        <v>179</v>
      </c>
      <c r="E280" s="222" t="s">
        <v>2681</v>
      </c>
      <c r="F280" s="223" t="s">
        <v>2682</v>
      </c>
      <c r="G280" s="224" t="s">
        <v>274</v>
      </c>
      <c r="H280" s="225">
        <v>2</v>
      </c>
      <c r="I280" s="226"/>
      <c r="J280" s="227">
        <f>ROUND(I280*H280,2)</f>
        <v>0</v>
      </c>
      <c r="K280" s="223" t="s">
        <v>24</v>
      </c>
      <c r="L280" s="71"/>
      <c r="M280" s="228" t="s">
        <v>24</v>
      </c>
      <c r="N280" s="229" t="s">
        <v>48</v>
      </c>
      <c r="O280" s="46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3" t="s">
        <v>183</v>
      </c>
      <c r="AT280" s="23" t="s">
        <v>179</v>
      </c>
      <c r="AU280" s="23" t="s">
        <v>25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1487</v>
      </c>
    </row>
    <row r="281" s="10" customFormat="1" ht="37.44" customHeight="1">
      <c r="B281" s="205"/>
      <c r="C281" s="206"/>
      <c r="D281" s="207" t="s">
        <v>76</v>
      </c>
      <c r="E281" s="208" t="s">
        <v>634</v>
      </c>
      <c r="F281" s="208" t="s">
        <v>2448</v>
      </c>
      <c r="G281" s="206"/>
      <c r="H281" s="206"/>
      <c r="I281" s="209"/>
      <c r="J281" s="210">
        <f>BK281</f>
        <v>0</v>
      </c>
      <c r="K281" s="206"/>
      <c r="L281" s="211"/>
      <c r="M281" s="212"/>
      <c r="N281" s="213"/>
      <c r="O281" s="213"/>
      <c r="P281" s="214">
        <f>SUM(P282:P283)</f>
        <v>0</v>
      </c>
      <c r="Q281" s="213"/>
      <c r="R281" s="214">
        <f>SUM(R282:R283)</f>
        <v>0</v>
      </c>
      <c r="S281" s="213"/>
      <c r="T281" s="215">
        <f>SUM(T282:T283)</f>
        <v>0</v>
      </c>
      <c r="AR281" s="216" t="s">
        <v>25</v>
      </c>
      <c r="AT281" s="217" t="s">
        <v>76</v>
      </c>
      <c r="AU281" s="217" t="s">
        <v>77</v>
      </c>
      <c r="AY281" s="216" t="s">
        <v>177</v>
      </c>
      <c r="BK281" s="218">
        <f>SUM(BK282:BK283)</f>
        <v>0</v>
      </c>
    </row>
    <row r="282" s="1" customFormat="1" ht="25.5" customHeight="1">
      <c r="B282" s="45"/>
      <c r="C282" s="221" t="s">
        <v>837</v>
      </c>
      <c r="D282" s="221" t="s">
        <v>179</v>
      </c>
      <c r="E282" s="222" t="s">
        <v>2683</v>
      </c>
      <c r="F282" s="223" t="s">
        <v>2684</v>
      </c>
      <c r="G282" s="224" t="s">
        <v>2451</v>
      </c>
      <c r="H282" s="225">
        <v>8</v>
      </c>
      <c r="I282" s="226"/>
      <c r="J282" s="227">
        <f>ROUND(I282*H282,2)</f>
        <v>0</v>
      </c>
      <c r="K282" s="223" t="s">
        <v>24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25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1497</v>
      </c>
    </row>
    <row r="283" s="1" customFormat="1" ht="16.5" customHeight="1">
      <c r="B283" s="45"/>
      <c r="C283" s="221" t="s">
        <v>842</v>
      </c>
      <c r="D283" s="221" t="s">
        <v>179</v>
      </c>
      <c r="E283" s="222" t="s">
        <v>2685</v>
      </c>
      <c r="F283" s="223" t="s">
        <v>2686</v>
      </c>
      <c r="G283" s="224" t="s">
        <v>2451</v>
      </c>
      <c r="H283" s="225">
        <v>3</v>
      </c>
      <c r="I283" s="226"/>
      <c r="J283" s="227">
        <f>ROUND(I283*H283,2)</f>
        <v>0</v>
      </c>
      <c r="K283" s="223" t="s">
        <v>24</v>
      </c>
      <c r="L283" s="71"/>
      <c r="M283" s="228" t="s">
        <v>24</v>
      </c>
      <c r="N283" s="229" t="s">
        <v>48</v>
      </c>
      <c r="O283" s="46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" t="s">
        <v>183</v>
      </c>
      <c r="AT283" s="23" t="s">
        <v>179</v>
      </c>
      <c r="AU283" s="23" t="s">
        <v>25</v>
      </c>
      <c r="AY283" s="23" t="s">
        <v>177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3" t="s">
        <v>25</v>
      </c>
      <c r="BK283" s="232">
        <f>ROUND(I283*H283,2)</f>
        <v>0</v>
      </c>
      <c r="BL283" s="23" t="s">
        <v>183</v>
      </c>
      <c r="BM283" s="23" t="s">
        <v>1508</v>
      </c>
    </row>
    <row r="284" s="10" customFormat="1" ht="37.44" customHeight="1">
      <c r="B284" s="205"/>
      <c r="C284" s="206"/>
      <c r="D284" s="207" t="s">
        <v>76</v>
      </c>
      <c r="E284" s="208" t="s">
        <v>2452</v>
      </c>
      <c r="F284" s="208" t="s">
        <v>2453</v>
      </c>
      <c r="G284" s="206"/>
      <c r="H284" s="206"/>
      <c r="I284" s="209"/>
      <c r="J284" s="210">
        <f>BK284</f>
        <v>0</v>
      </c>
      <c r="K284" s="206"/>
      <c r="L284" s="211"/>
      <c r="M284" s="212"/>
      <c r="N284" s="213"/>
      <c r="O284" s="213"/>
      <c r="P284" s="214">
        <f>P285</f>
        <v>0</v>
      </c>
      <c r="Q284" s="213"/>
      <c r="R284" s="214">
        <f>R285</f>
        <v>0</v>
      </c>
      <c r="S284" s="213"/>
      <c r="T284" s="215">
        <f>T285</f>
        <v>0</v>
      </c>
      <c r="AR284" s="216" t="s">
        <v>25</v>
      </c>
      <c r="AT284" s="217" t="s">
        <v>76</v>
      </c>
      <c r="AU284" s="217" t="s">
        <v>77</v>
      </c>
      <c r="AY284" s="216" t="s">
        <v>177</v>
      </c>
      <c r="BK284" s="218">
        <f>BK285</f>
        <v>0</v>
      </c>
    </row>
    <row r="285" s="1" customFormat="1" ht="16.5" customHeight="1">
      <c r="B285" s="45"/>
      <c r="C285" s="221" t="s">
        <v>847</v>
      </c>
      <c r="D285" s="221" t="s">
        <v>179</v>
      </c>
      <c r="E285" s="222" t="s">
        <v>2687</v>
      </c>
      <c r="F285" s="223" t="s">
        <v>2688</v>
      </c>
      <c r="G285" s="224" t="s">
        <v>1690</v>
      </c>
      <c r="H285" s="225">
        <v>1</v>
      </c>
      <c r="I285" s="226"/>
      <c r="J285" s="227">
        <f>ROUND(I285*H285,2)</f>
        <v>0</v>
      </c>
      <c r="K285" s="223" t="s">
        <v>24</v>
      </c>
      <c r="L285" s="71"/>
      <c r="M285" s="228" t="s">
        <v>24</v>
      </c>
      <c r="N285" s="229" t="s">
        <v>48</v>
      </c>
      <c r="O285" s="46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3" t="s">
        <v>183</v>
      </c>
      <c r="AT285" s="23" t="s">
        <v>179</v>
      </c>
      <c r="AU285" s="23" t="s">
        <v>25</v>
      </c>
      <c r="AY285" s="23" t="s">
        <v>177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3" t="s">
        <v>25</v>
      </c>
      <c r="BK285" s="232">
        <f>ROUND(I285*H285,2)</f>
        <v>0</v>
      </c>
      <c r="BL285" s="23" t="s">
        <v>183</v>
      </c>
      <c r="BM285" s="23" t="s">
        <v>1518</v>
      </c>
    </row>
    <row r="286" s="10" customFormat="1" ht="37.44" customHeight="1">
      <c r="B286" s="205"/>
      <c r="C286" s="206"/>
      <c r="D286" s="207" t="s">
        <v>76</v>
      </c>
      <c r="E286" s="208" t="s">
        <v>2649</v>
      </c>
      <c r="F286" s="208" t="s">
        <v>2650</v>
      </c>
      <c r="G286" s="206"/>
      <c r="H286" s="206"/>
      <c r="I286" s="209"/>
      <c r="J286" s="210">
        <f>BK286</f>
        <v>0</v>
      </c>
      <c r="K286" s="206"/>
      <c r="L286" s="211"/>
      <c r="M286" s="212"/>
      <c r="N286" s="213"/>
      <c r="O286" s="213"/>
      <c r="P286" s="214">
        <f>P287</f>
        <v>0</v>
      </c>
      <c r="Q286" s="213"/>
      <c r="R286" s="214">
        <f>R287</f>
        <v>0</v>
      </c>
      <c r="S286" s="213"/>
      <c r="T286" s="215">
        <f>T287</f>
        <v>0</v>
      </c>
      <c r="AR286" s="216" t="s">
        <v>86</v>
      </c>
      <c r="AT286" s="217" t="s">
        <v>76</v>
      </c>
      <c r="AU286" s="217" t="s">
        <v>77</v>
      </c>
      <c r="AY286" s="216" t="s">
        <v>177</v>
      </c>
      <c r="BK286" s="218">
        <f>BK287</f>
        <v>0</v>
      </c>
    </row>
    <row r="287" s="1" customFormat="1" ht="16.5" customHeight="1">
      <c r="B287" s="45"/>
      <c r="C287" s="221" t="s">
        <v>851</v>
      </c>
      <c r="D287" s="221" t="s">
        <v>179</v>
      </c>
      <c r="E287" s="222" t="s">
        <v>2689</v>
      </c>
      <c r="F287" s="223" t="s">
        <v>2690</v>
      </c>
      <c r="G287" s="224" t="s">
        <v>1649</v>
      </c>
      <c r="H287" s="225">
        <v>1</v>
      </c>
      <c r="I287" s="226"/>
      <c r="J287" s="227">
        <f>ROUND(I287*H287,2)</f>
        <v>0</v>
      </c>
      <c r="K287" s="223" t="s">
        <v>24</v>
      </c>
      <c r="L287" s="71"/>
      <c r="M287" s="228" t="s">
        <v>24</v>
      </c>
      <c r="N287" s="229" t="s">
        <v>48</v>
      </c>
      <c r="O287" s="46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3" t="s">
        <v>254</v>
      </c>
      <c r="AT287" s="23" t="s">
        <v>179</v>
      </c>
      <c r="AU287" s="23" t="s">
        <v>25</v>
      </c>
      <c r="AY287" s="23" t="s">
        <v>177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3" t="s">
        <v>25</v>
      </c>
      <c r="BK287" s="232">
        <f>ROUND(I287*H287,2)</f>
        <v>0</v>
      </c>
      <c r="BL287" s="23" t="s">
        <v>254</v>
      </c>
      <c r="BM287" s="23" t="s">
        <v>1528</v>
      </c>
    </row>
    <row r="288" s="10" customFormat="1" ht="37.44" customHeight="1">
      <c r="B288" s="205"/>
      <c r="C288" s="206"/>
      <c r="D288" s="207" t="s">
        <v>76</v>
      </c>
      <c r="E288" s="208" t="s">
        <v>2460</v>
      </c>
      <c r="F288" s="208" t="s">
        <v>2461</v>
      </c>
      <c r="G288" s="206"/>
      <c r="H288" s="206"/>
      <c r="I288" s="209"/>
      <c r="J288" s="210">
        <f>BK288</f>
        <v>0</v>
      </c>
      <c r="K288" s="206"/>
      <c r="L288" s="211"/>
      <c r="M288" s="212"/>
      <c r="N288" s="213"/>
      <c r="O288" s="213"/>
      <c r="P288" s="214">
        <f>SUM(P289:P291)</f>
        <v>0</v>
      </c>
      <c r="Q288" s="213"/>
      <c r="R288" s="214">
        <f>SUM(R289:R291)</f>
        <v>0</v>
      </c>
      <c r="S288" s="213"/>
      <c r="T288" s="215">
        <f>SUM(T289:T291)</f>
        <v>0</v>
      </c>
      <c r="AR288" s="216" t="s">
        <v>25</v>
      </c>
      <c r="AT288" s="217" t="s">
        <v>76</v>
      </c>
      <c r="AU288" s="217" t="s">
        <v>77</v>
      </c>
      <c r="AY288" s="216" t="s">
        <v>177</v>
      </c>
      <c r="BK288" s="218">
        <f>SUM(BK289:BK291)</f>
        <v>0</v>
      </c>
    </row>
    <row r="289" s="1" customFormat="1" ht="16.5" customHeight="1">
      <c r="B289" s="45"/>
      <c r="C289" s="221" t="s">
        <v>856</v>
      </c>
      <c r="D289" s="221" t="s">
        <v>179</v>
      </c>
      <c r="E289" s="222" t="s">
        <v>2691</v>
      </c>
      <c r="F289" s="223" t="s">
        <v>2692</v>
      </c>
      <c r="G289" s="224" t="s">
        <v>1690</v>
      </c>
      <c r="H289" s="225">
        <v>1</v>
      </c>
      <c r="I289" s="226"/>
      <c r="J289" s="227">
        <f>ROUND(I289*H289,2)</f>
        <v>0</v>
      </c>
      <c r="K289" s="223" t="s">
        <v>24</v>
      </c>
      <c r="L289" s="71"/>
      <c r="M289" s="228" t="s">
        <v>24</v>
      </c>
      <c r="N289" s="229" t="s">
        <v>48</v>
      </c>
      <c r="O289" s="46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3" t="s">
        <v>183</v>
      </c>
      <c r="AT289" s="23" t="s">
        <v>179</v>
      </c>
      <c r="AU289" s="23" t="s">
        <v>25</v>
      </c>
      <c r="AY289" s="23" t="s">
        <v>177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3" t="s">
        <v>25</v>
      </c>
      <c r="BK289" s="232">
        <f>ROUND(I289*H289,2)</f>
        <v>0</v>
      </c>
      <c r="BL289" s="23" t="s">
        <v>183</v>
      </c>
      <c r="BM289" s="23" t="s">
        <v>1537</v>
      </c>
    </row>
    <row r="290" s="1" customFormat="1" ht="16.5" customHeight="1">
      <c r="B290" s="45"/>
      <c r="C290" s="221" t="s">
        <v>861</v>
      </c>
      <c r="D290" s="221" t="s">
        <v>179</v>
      </c>
      <c r="E290" s="222" t="s">
        <v>2693</v>
      </c>
      <c r="F290" s="223" t="s">
        <v>2694</v>
      </c>
      <c r="G290" s="224" t="s">
        <v>1690</v>
      </c>
      <c r="H290" s="225">
        <v>1</v>
      </c>
      <c r="I290" s="226"/>
      <c r="J290" s="227">
        <f>ROUND(I290*H290,2)</f>
        <v>0</v>
      </c>
      <c r="K290" s="223" t="s">
        <v>24</v>
      </c>
      <c r="L290" s="71"/>
      <c r="M290" s="228" t="s">
        <v>24</v>
      </c>
      <c r="N290" s="229" t="s">
        <v>48</v>
      </c>
      <c r="O290" s="46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3" t="s">
        <v>183</v>
      </c>
      <c r="AT290" s="23" t="s">
        <v>179</v>
      </c>
      <c r="AU290" s="23" t="s">
        <v>25</v>
      </c>
      <c r="AY290" s="23" t="s">
        <v>177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3" t="s">
        <v>25</v>
      </c>
      <c r="BK290" s="232">
        <f>ROUND(I290*H290,2)</f>
        <v>0</v>
      </c>
      <c r="BL290" s="23" t="s">
        <v>183</v>
      </c>
      <c r="BM290" s="23" t="s">
        <v>1547</v>
      </c>
    </row>
    <row r="291" s="1" customFormat="1" ht="16.5" customHeight="1">
      <c r="B291" s="45"/>
      <c r="C291" s="221" t="s">
        <v>866</v>
      </c>
      <c r="D291" s="221" t="s">
        <v>179</v>
      </c>
      <c r="E291" s="222" t="s">
        <v>2695</v>
      </c>
      <c r="F291" s="223" t="s">
        <v>2696</v>
      </c>
      <c r="G291" s="224" t="s">
        <v>1690</v>
      </c>
      <c r="H291" s="225">
        <v>1</v>
      </c>
      <c r="I291" s="226"/>
      <c r="J291" s="227">
        <f>ROUND(I291*H291,2)</f>
        <v>0</v>
      </c>
      <c r="K291" s="223" t="s">
        <v>24</v>
      </c>
      <c r="L291" s="71"/>
      <c r="M291" s="228" t="s">
        <v>24</v>
      </c>
      <c r="N291" s="229" t="s">
        <v>48</v>
      </c>
      <c r="O291" s="46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" t="s">
        <v>183</v>
      </c>
      <c r="AT291" s="23" t="s">
        <v>179</v>
      </c>
      <c r="AU291" s="23" t="s">
        <v>25</v>
      </c>
      <c r="AY291" s="23" t="s">
        <v>177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3" t="s">
        <v>25</v>
      </c>
      <c r="BK291" s="232">
        <f>ROUND(I291*H291,2)</f>
        <v>0</v>
      </c>
      <c r="BL291" s="23" t="s">
        <v>183</v>
      </c>
      <c r="BM291" s="23" t="s">
        <v>1555</v>
      </c>
    </row>
    <row r="292" s="10" customFormat="1" ht="37.44" customHeight="1">
      <c r="B292" s="205"/>
      <c r="C292" s="206"/>
      <c r="D292" s="207" t="s">
        <v>76</v>
      </c>
      <c r="E292" s="208" t="s">
        <v>353</v>
      </c>
      <c r="F292" s="208" t="s">
        <v>2697</v>
      </c>
      <c r="G292" s="206"/>
      <c r="H292" s="206"/>
      <c r="I292" s="209"/>
      <c r="J292" s="210">
        <f>BK292</f>
        <v>0</v>
      </c>
      <c r="K292" s="206"/>
      <c r="L292" s="211"/>
      <c r="M292" s="212"/>
      <c r="N292" s="213"/>
      <c r="O292" s="213"/>
      <c r="P292" s="214">
        <f>SUM(P293:P319)</f>
        <v>0</v>
      </c>
      <c r="Q292" s="213"/>
      <c r="R292" s="214">
        <f>SUM(R293:R319)</f>
        <v>0</v>
      </c>
      <c r="S292" s="213"/>
      <c r="T292" s="215">
        <f>SUM(T293:T319)</f>
        <v>0</v>
      </c>
      <c r="AR292" s="216" t="s">
        <v>25</v>
      </c>
      <c r="AT292" s="217" t="s">
        <v>76</v>
      </c>
      <c r="AU292" s="217" t="s">
        <v>77</v>
      </c>
      <c r="AY292" s="216" t="s">
        <v>177</v>
      </c>
      <c r="BK292" s="218">
        <f>SUM(BK293:BK319)</f>
        <v>0</v>
      </c>
    </row>
    <row r="293" s="1" customFormat="1" ht="16.5" customHeight="1">
      <c r="B293" s="45"/>
      <c r="C293" s="221" t="s">
        <v>871</v>
      </c>
      <c r="D293" s="221" t="s">
        <v>179</v>
      </c>
      <c r="E293" s="222" t="s">
        <v>2698</v>
      </c>
      <c r="F293" s="223" t="s">
        <v>2699</v>
      </c>
      <c r="G293" s="224" t="s">
        <v>1690</v>
      </c>
      <c r="H293" s="225">
        <v>1</v>
      </c>
      <c r="I293" s="226"/>
      <c r="J293" s="227">
        <f>ROUND(I293*H293,2)</f>
        <v>0</v>
      </c>
      <c r="K293" s="223" t="s">
        <v>24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25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1565</v>
      </c>
    </row>
    <row r="294" s="1" customFormat="1" ht="16.5" customHeight="1">
      <c r="B294" s="45"/>
      <c r="C294" s="221" t="s">
        <v>876</v>
      </c>
      <c r="D294" s="221" t="s">
        <v>179</v>
      </c>
      <c r="E294" s="222" t="s">
        <v>2700</v>
      </c>
      <c r="F294" s="223" t="s">
        <v>2701</v>
      </c>
      <c r="G294" s="224" t="s">
        <v>1690</v>
      </c>
      <c r="H294" s="225">
        <v>1</v>
      </c>
      <c r="I294" s="226"/>
      <c r="J294" s="227">
        <f>ROUND(I294*H294,2)</f>
        <v>0</v>
      </c>
      <c r="K294" s="223" t="s">
        <v>24</v>
      </c>
      <c r="L294" s="71"/>
      <c r="M294" s="228" t="s">
        <v>24</v>
      </c>
      <c r="N294" s="229" t="s">
        <v>48</v>
      </c>
      <c r="O294" s="46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3" t="s">
        <v>183</v>
      </c>
      <c r="AT294" s="23" t="s">
        <v>179</v>
      </c>
      <c r="AU294" s="23" t="s">
        <v>25</v>
      </c>
      <c r="AY294" s="23" t="s">
        <v>177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3" t="s">
        <v>25</v>
      </c>
      <c r="BK294" s="232">
        <f>ROUND(I294*H294,2)</f>
        <v>0</v>
      </c>
      <c r="BL294" s="23" t="s">
        <v>183</v>
      </c>
      <c r="BM294" s="23" t="s">
        <v>1574</v>
      </c>
    </row>
    <row r="295" s="1" customFormat="1" ht="16.5" customHeight="1">
      <c r="B295" s="45"/>
      <c r="C295" s="221" t="s">
        <v>881</v>
      </c>
      <c r="D295" s="221" t="s">
        <v>179</v>
      </c>
      <c r="E295" s="222" t="s">
        <v>2702</v>
      </c>
      <c r="F295" s="223" t="s">
        <v>2703</v>
      </c>
      <c r="G295" s="224" t="s">
        <v>1690</v>
      </c>
      <c r="H295" s="225">
        <v>1</v>
      </c>
      <c r="I295" s="226"/>
      <c r="J295" s="227">
        <f>ROUND(I295*H295,2)</f>
        <v>0</v>
      </c>
      <c r="K295" s="223" t="s">
        <v>24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25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1584</v>
      </c>
    </row>
    <row r="296" s="1" customFormat="1" ht="16.5" customHeight="1">
      <c r="B296" s="45"/>
      <c r="C296" s="221" t="s">
        <v>885</v>
      </c>
      <c r="D296" s="221" t="s">
        <v>179</v>
      </c>
      <c r="E296" s="222" t="s">
        <v>2704</v>
      </c>
      <c r="F296" s="223" t="s">
        <v>2705</v>
      </c>
      <c r="G296" s="224" t="s">
        <v>1690</v>
      </c>
      <c r="H296" s="225">
        <v>2</v>
      </c>
      <c r="I296" s="226"/>
      <c r="J296" s="227">
        <f>ROUND(I296*H296,2)</f>
        <v>0</v>
      </c>
      <c r="K296" s="223" t="s">
        <v>24</v>
      </c>
      <c r="L296" s="71"/>
      <c r="M296" s="228" t="s">
        <v>24</v>
      </c>
      <c r="N296" s="229" t="s">
        <v>48</v>
      </c>
      <c r="O296" s="46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3" t="s">
        <v>183</v>
      </c>
      <c r="AT296" s="23" t="s">
        <v>179</v>
      </c>
      <c r="AU296" s="23" t="s">
        <v>25</v>
      </c>
      <c r="AY296" s="23" t="s">
        <v>177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3" t="s">
        <v>25</v>
      </c>
      <c r="BK296" s="232">
        <f>ROUND(I296*H296,2)</f>
        <v>0</v>
      </c>
      <c r="BL296" s="23" t="s">
        <v>183</v>
      </c>
      <c r="BM296" s="23" t="s">
        <v>1594</v>
      </c>
    </row>
    <row r="297" s="1" customFormat="1" ht="16.5" customHeight="1">
      <c r="B297" s="45"/>
      <c r="C297" s="221" t="s">
        <v>890</v>
      </c>
      <c r="D297" s="221" t="s">
        <v>179</v>
      </c>
      <c r="E297" s="222" t="s">
        <v>2706</v>
      </c>
      <c r="F297" s="223" t="s">
        <v>2707</v>
      </c>
      <c r="G297" s="224" t="s">
        <v>1690</v>
      </c>
      <c r="H297" s="225">
        <v>4</v>
      </c>
      <c r="I297" s="226"/>
      <c r="J297" s="227">
        <f>ROUND(I297*H297,2)</f>
        <v>0</v>
      </c>
      <c r="K297" s="223" t="s">
        <v>24</v>
      </c>
      <c r="L297" s="71"/>
      <c r="M297" s="228" t="s">
        <v>24</v>
      </c>
      <c r="N297" s="229" t="s">
        <v>48</v>
      </c>
      <c r="O297" s="46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" t="s">
        <v>183</v>
      </c>
      <c r="AT297" s="23" t="s">
        <v>179</v>
      </c>
      <c r="AU297" s="23" t="s">
        <v>25</v>
      </c>
      <c r="AY297" s="23" t="s">
        <v>177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3" t="s">
        <v>25</v>
      </c>
      <c r="BK297" s="232">
        <f>ROUND(I297*H297,2)</f>
        <v>0</v>
      </c>
      <c r="BL297" s="23" t="s">
        <v>183</v>
      </c>
      <c r="BM297" s="23" t="s">
        <v>1604</v>
      </c>
    </row>
    <row r="298" s="1" customFormat="1" ht="16.5" customHeight="1">
      <c r="B298" s="45"/>
      <c r="C298" s="221" t="s">
        <v>895</v>
      </c>
      <c r="D298" s="221" t="s">
        <v>179</v>
      </c>
      <c r="E298" s="222" t="s">
        <v>2708</v>
      </c>
      <c r="F298" s="223" t="s">
        <v>2709</v>
      </c>
      <c r="G298" s="224" t="s">
        <v>1690</v>
      </c>
      <c r="H298" s="225">
        <v>1</v>
      </c>
      <c r="I298" s="226"/>
      <c r="J298" s="227">
        <f>ROUND(I298*H298,2)</f>
        <v>0</v>
      </c>
      <c r="K298" s="223" t="s">
        <v>24</v>
      </c>
      <c r="L298" s="71"/>
      <c r="M298" s="228" t="s">
        <v>24</v>
      </c>
      <c r="N298" s="229" t="s">
        <v>48</v>
      </c>
      <c r="O298" s="46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3" t="s">
        <v>183</v>
      </c>
      <c r="AT298" s="23" t="s">
        <v>179</v>
      </c>
      <c r="AU298" s="23" t="s">
        <v>25</v>
      </c>
      <c r="AY298" s="23" t="s">
        <v>177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3" t="s">
        <v>25</v>
      </c>
      <c r="BK298" s="232">
        <f>ROUND(I298*H298,2)</f>
        <v>0</v>
      </c>
      <c r="BL298" s="23" t="s">
        <v>183</v>
      </c>
      <c r="BM298" s="23" t="s">
        <v>1613</v>
      </c>
    </row>
    <row r="299" s="1" customFormat="1" ht="16.5" customHeight="1">
      <c r="B299" s="45"/>
      <c r="C299" s="221" t="s">
        <v>899</v>
      </c>
      <c r="D299" s="221" t="s">
        <v>179</v>
      </c>
      <c r="E299" s="222" t="s">
        <v>2710</v>
      </c>
      <c r="F299" s="223" t="s">
        <v>2711</v>
      </c>
      <c r="G299" s="224" t="s">
        <v>1690</v>
      </c>
      <c r="H299" s="225">
        <v>2</v>
      </c>
      <c r="I299" s="226"/>
      <c r="J299" s="227">
        <f>ROUND(I299*H299,2)</f>
        <v>0</v>
      </c>
      <c r="K299" s="223" t="s">
        <v>24</v>
      </c>
      <c r="L299" s="71"/>
      <c r="M299" s="228" t="s">
        <v>24</v>
      </c>
      <c r="N299" s="229" t="s">
        <v>48</v>
      </c>
      <c r="O299" s="46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3" t="s">
        <v>183</v>
      </c>
      <c r="AT299" s="23" t="s">
        <v>179</v>
      </c>
      <c r="AU299" s="23" t="s">
        <v>25</v>
      </c>
      <c r="AY299" s="23" t="s">
        <v>177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3" t="s">
        <v>25</v>
      </c>
      <c r="BK299" s="232">
        <f>ROUND(I299*H299,2)</f>
        <v>0</v>
      </c>
      <c r="BL299" s="23" t="s">
        <v>183</v>
      </c>
      <c r="BM299" s="23" t="s">
        <v>1622</v>
      </c>
    </row>
    <row r="300" s="1" customFormat="1" ht="16.5" customHeight="1">
      <c r="B300" s="45"/>
      <c r="C300" s="221" t="s">
        <v>903</v>
      </c>
      <c r="D300" s="221" t="s">
        <v>179</v>
      </c>
      <c r="E300" s="222" t="s">
        <v>2712</v>
      </c>
      <c r="F300" s="223" t="s">
        <v>2713</v>
      </c>
      <c r="G300" s="224" t="s">
        <v>1690</v>
      </c>
      <c r="H300" s="225">
        <v>6</v>
      </c>
      <c r="I300" s="226"/>
      <c r="J300" s="227">
        <f>ROUND(I300*H300,2)</f>
        <v>0</v>
      </c>
      <c r="K300" s="223" t="s">
        <v>24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25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1632</v>
      </c>
    </row>
    <row r="301" s="1" customFormat="1" ht="16.5" customHeight="1">
      <c r="B301" s="45"/>
      <c r="C301" s="221" t="s">
        <v>907</v>
      </c>
      <c r="D301" s="221" t="s">
        <v>179</v>
      </c>
      <c r="E301" s="222" t="s">
        <v>2714</v>
      </c>
      <c r="F301" s="223" t="s">
        <v>2715</v>
      </c>
      <c r="G301" s="224" t="s">
        <v>1690</v>
      </c>
      <c r="H301" s="225">
        <v>6</v>
      </c>
      <c r="I301" s="226"/>
      <c r="J301" s="227">
        <f>ROUND(I301*H301,2)</f>
        <v>0</v>
      </c>
      <c r="K301" s="223" t="s">
        <v>24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25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1642</v>
      </c>
    </row>
    <row r="302" s="1" customFormat="1" ht="16.5" customHeight="1">
      <c r="B302" s="45"/>
      <c r="C302" s="221" t="s">
        <v>911</v>
      </c>
      <c r="D302" s="221" t="s">
        <v>179</v>
      </c>
      <c r="E302" s="222" t="s">
        <v>2716</v>
      </c>
      <c r="F302" s="223" t="s">
        <v>2717</v>
      </c>
      <c r="G302" s="224" t="s">
        <v>1690</v>
      </c>
      <c r="H302" s="225">
        <v>6</v>
      </c>
      <c r="I302" s="226"/>
      <c r="J302" s="227">
        <f>ROUND(I302*H302,2)</f>
        <v>0</v>
      </c>
      <c r="K302" s="223" t="s">
        <v>24</v>
      </c>
      <c r="L302" s="71"/>
      <c r="M302" s="228" t="s">
        <v>24</v>
      </c>
      <c r="N302" s="229" t="s">
        <v>48</v>
      </c>
      <c r="O302" s="46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3" t="s">
        <v>183</v>
      </c>
      <c r="AT302" s="23" t="s">
        <v>179</v>
      </c>
      <c r="AU302" s="23" t="s">
        <v>25</v>
      </c>
      <c r="AY302" s="23" t="s">
        <v>177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3" t="s">
        <v>25</v>
      </c>
      <c r="BK302" s="232">
        <f>ROUND(I302*H302,2)</f>
        <v>0</v>
      </c>
      <c r="BL302" s="23" t="s">
        <v>183</v>
      </c>
      <c r="BM302" s="23" t="s">
        <v>1652</v>
      </c>
    </row>
    <row r="303" s="1" customFormat="1" ht="16.5" customHeight="1">
      <c r="B303" s="45"/>
      <c r="C303" s="221" t="s">
        <v>918</v>
      </c>
      <c r="D303" s="221" t="s">
        <v>179</v>
      </c>
      <c r="E303" s="222" t="s">
        <v>2718</v>
      </c>
      <c r="F303" s="223" t="s">
        <v>2719</v>
      </c>
      <c r="G303" s="224" t="s">
        <v>1690</v>
      </c>
      <c r="H303" s="225">
        <v>6</v>
      </c>
      <c r="I303" s="226"/>
      <c r="J303" s="227">
        <f>ROUND(I303*H303,2)</f>
        <v>0</v>
      </c>
      <c r="K303" s="223" t="s">
        <v>24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25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1663</v>
      </c>
    </row>
    <row r="304" s="1" customFormat="1" ht="16.5" customHeight="1">
      <c r="B304" s="45"/>
      <c r="C304" s="221" t="s">
        <v>923</v>
      </c>
      <c r="D304" s="221" t="s">
        <v>179</v>
      </c>
      <c r="E304" s="222" t="s">
        <v>2720</v>
      </c>
      <c r="F304" s="223" t="s">
        <v>2721</v>
      </c>
      <c r="G304" s="224" t="s">
        <v>1690</v>
      </c>
      <c r="H304" s="225">
        <v>2</v>
      </c>
      <c r="I304" s="226"/>
      <c r="J304" s="227">
        <f>ROUND(I304*H304,2)</f>
        <v>0</v>
      </c>
      <c r="K304" s="223" t="s">
        <v>24</v>
      </c>
      <c r="L304" s="71"/>
      <c r="M304" s="228" t="s">
        <v>24</v>
      </c>
      <c r="N304" s="229" t="s">
        <v>48</v>
      </c>
      <c r="O304" s="46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3" t="s">
        <v>183</v>
      </c>
      <c r="AT304" s="23" t="s">
        <v>179</v>
      </c>
      <c r="AU304" s="23" t="s">
        <v>25</v>
      </c>
      <c r="AY304" s="23" t="s">
        <v>177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3" t="s">
        <v>25</v>
      </c>
      <c r="BK304" s="232">
        <f>ROUND(I304*H304,2)</f>
        <v>0</v>
      </c>
      <c r="BL304" s="23" t="s">
        <v>183</v>
      </c>
      <c r="BM304" s="23" t="s">
        <v>1671</v>
      </c>
    </row>
    <row r="305" s="1" customFormat="1" ht="16.5" customHeight="1">
      <c r="B305" s="45"/>
      <c r="C305" s="221" t="s">
        <v>928</v>
      </c>
      <c r="D305" s="221" t="s">
        <v>179</v>
      </c>
      <c r="E305" s="222" t="s">
        <v>2722</v>
      </c>
      <c r="F305" s="223" t="s">
        <v>2723</v>
      </c>
      <c r="G305" s="224" t="s">
        <v>1690</v>
      </c>
      <c r="H305" s="225">
        <v>1</v>
      </c>
      <c r="I305" s="226"/>
      <c r="J305" s="227">
        <f>ROUND(I305*H305,2)</f>
        <v>0</v>
      </c>
      <c r="K305" s="223" t="s">
        <v>24</v>
      </c>
      <c r="L305" s="71"/>
      <c r="M305" s="228" t="s">
        <v>24</v>
      </c>
      <c r="N305" s="229" t="s">
        <v>48</v>
      </c>
      <c r="O305" s="46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" t="s">
        <v>183</v>
      </c>
      <c r="AT305" s="23" t="s">
        <v>179</v>
      </c>
      <c r="AU305" s="23" t="s">
        <v>25</v>
      </c>
      <c r="AY305" s="23" t="s">
        <v>177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3" t="s">
        <v>25</v>
      </c>
      <c r="BK305" s="232">
        <f>ROUND(I305*H305,2)</f>
        <v>0</v>
      </c>
      <c r="BL305" s="23" t="s">
        <v>183</v>
      </c>
      <c r="BM305" s="23" t="s">
        <v>1681</v>
      </c>
    </row>
    <row r="306" s="1" customFormat="1" ht="16.5" customHeight="1">
      <c r="B306" s="45"/>
      <c r="C306" s="221" t="s">
        <v>932</v>
      </c>
      <c r="D306" s="221" t="s">
        <v>179</v>
      </c>
      <c r="E306" s="222" t="s">
        <v>2724</v>
      </c>
      <c r="F306" s="223" t="s">
        <v>2725</v>
      </c>
      <c r="G306" s="224" t="s">
        <v>1690</v>
      </c>
      <c r="H306" s="225">
        <v>1</v>
      </c>
      <c r="I306" s="226"/>
      <c r="J306" s="227">
        <f>ROUND(I306*H306,2)</f>
        <v>0</v>
      </c>
      <c r="K306" s="223" t="s">
        <v>24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25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1692</v>
      </c>
    </row>
    <row r="307" s="1" customFormat="1" ht="16.5" customHeight="1">
      <c r="B307" s="45"/>
      <c r="C307" s="221" t="s">
        <v>939</v>
      </c>
      <c r="D307" s="221" t="s">
        <v>179</v>
      </c>
      <c r="E307" s="222" t="s">
        <v>2726</v>
      </c>
      <c r="F307" s="223" t="s">
        <v>2727</v>
      </c>
      <c r="G307" s="224" t="s">
        <v>1690</v>
      </c>
      <c r="H307" s="225">
        <v>1</v>
      </c>
      <c r="I307" s="226"/>
      <c r="J307" s="227">
        <f>ROUND(I307*H307,2)</f>
        <v>0</v>
      </c>
      <c r="K307" s="223" t="s">
        <v>24</v>
      </c>
      <c r="L307" s="71"/>
      <c r="M307" s="228" t="s">
        <v>24</v>
      </c>
      <c r="N307" s="229" t="s">
        <v>48</v>
      </c>
      <c r="O307" s="46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3" t="s">
        <v>183</v>
      </c>
      <c r="AT307" s="23" t="s">
        <v>179</v>
      </c>
      <c r="AU307" s="23" t="s">
        <v>25</v>
      </c>
      <c r="AY307" s="23" t="s">
        <v>177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3" t="s">
        <v>25</v>
      </c>
      <c r="BK307" s="232">
        <f>ROUND(I307*H307,2)</f>
        <v>0</v>
      </c>
      <c r="BL307" s="23" t="s">
        <v>183</v>
      </c>
      <c r="BM307" s="23" t="s">
        <v>1700</v>
      </c>
    </row>
    <row r="308" s="1" customFormat="1" ht="16.5" customHeight="1">
      <c r="B308" s="45"/>
      <c r="C308" s="221" t="s">
        <v>944</v>
      </c>
      <c r="D308" s="221" t="s">
        <v>179</v>
      </c>
      <c r="E308" s="222" t="s">
        <v>2728</v>
      </c>
      <c r="F308" s="223" t="s">
        <v>2729</v>
      </c>
      <c r="G308" s="224" t="s">
        <v>1690</v>
      </c>
      <c r="H308" s="225">
        <v>3</v>
      </c>
      <c r="I308" s="226"/>
      <c r="J308" s="227">
        <f>ROUND(I308*H308,2)</f>
        <v>0</v>
      </c>
      <c r="K308" s="223" t="s">
        <v>24</v>
      </c>
      <c r="L308" s="71"/>
      <c r="M308" s="228" t="s">
        <v>24</v>
      </c>
      <c r="N308" s="229" t="s">
        <v>48</v>
      </c>
      <c r="O308" s="46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3" t="s">
        <v>183</v>
      </c>
      <c r="AT308" s="23" t="s">
        <v>179</v>
      </c>
      <c r="AU308" s="23" t="s">
        <v>25</v>
      </c>
      <c r="AY308" s="23" t="s">
        <v>177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3" t="s">
        <v>25</v>
      </c>
      <c r="BK308" s="232">
        <f>ROUND(I308*H308,2)</f>
        <v>0</v>
      </c>
      <c r="BL308" s="23" t="s">
        <v>183</v>
      </c>
      <c r="BM308" s="23" t="s">
        <v>1708</v>
      </c>
    </row>
    <row r="309" s="1" customFormat="1" ht="16.5" customHeight="1">
      <c r="B309" s="45"/>
      <c r="C309" s="221" t="s">
        <v>950</v>
      </c>
      <c r="D309" s="221" t="s">
        <v>179</v>
      </c>
      <c r="E309" s="222" t="s">
        <v>2730</v>
      </c>
      <c r="F309" s="223" t="s">
        <v>2731</v>
      </c>
      <c r="G309" s="224" t="s">
        <v>1690</v>
      </c>
      <c r="H309" s="225">
        <v>2</v>
      </c>
      <c r="I309" s="226"/>
      <c r="J309" s="227">
        <f>ROUND(I309*H309,2)</f>
        <v>0</v>
      </c>
      <c r="K309" s="223" t="s">
        <v>24</v>
      </c>
      <c r="L309" s="71"/>
      <c r="M309" s="228" t="s">
        <v>24</v>
      </c>
      <c r="N309" s="229" t="s">
        <v>48</v>
      </c>
      <c r="O309" s="46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" t="s">
        <v>183</v>
      </c>
      <c r="AT309" s="23" t="s">
        <v>179</v>
      </c>
      <c r="AU309" s="23" t="s">
        <v>25</v>
      </c>
      <c r="AY309" s="23" t="s">
        <v>177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3" t="s">
        <v>25</v>
      </c>
      <c r="BK309" s="232">
        <f>ROUND(I309*H309,2)</f>
        <v>0</v>
      </c>
      <c r="BL309" s="23" t="s">
        <v>183</v>
      </c>
      <c r="BM309" s="23" t="s">
        <v>1716</v>
      </c>
    </row>
    <row r="310" s="1" customFormat="1" ht="16.5" customHeight="1">
      <c r="B310" s="45"/>
      <c r="C310" s="221" t="s">
        <v>956</v>
      </c>
      <c r="D310" s="221" t="s">
        <v>179</v>
      </c>
      <c r="E310" s="222" t="s">
        <v>2732</v>
      </c>
      <c r="F310" s="223" t="s">
        <v>2733</v>
      </c>
      <c r="G310" s="224" t="s">
        <v>1690</v>
      </c>
      <c r="H310" s="225">
        <v>1</v>
      </c>
      <c r="I310" s="226"/>
      <c r="J310" s="227">
        <f>ROUND(I310*H310,2)</f>
        <v>0</v>
      </c>
      <c r="K310" s="223" t="s">
        <v>24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25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1724</v>
      </c>
    </row>
    <row r="311" s="1" customFormat="1" ht="16.5" customHeight="1">
      <c r="B311" s="45"/>
      <c r="C311" s="221" t="s">
        <v>960</v>
      </c>
      <c r="D311" s="221" t="s">
        <v>179</v>
      </c>
      <c r="E311" s="222" t="s">
        <v>2734</v>
      </c>
      <c r="F311" s="223" t="s">
        <v>2735</v>
      </c>
      <c r="G311" s="224" t="s">
        <v>1690</v>
      </c>
      <c r="H311" s="225">
        <v>24</v>
      </c>
      <c r="I311" s="226"/>
      <c r="J311" s="227">
        <f>ROUND(I311*H311,2)</f>
        <v>0</v>
      </c>
      <c r="K311" s="223" t="s">
        <v>24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25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1733</v>
      </c>
    </row>
    <row r="312" s="1" customFormat="1" ht="16.5" customHeight="1">
      <c r="B312" s="45"/>
      <c r="C312" s="221" t="s">
        <v>971</v>
      </c>
      <c r="D312" s="221" t="s">
        <v>179</v>
      </c>
      <c r="E312" s="222" t="s">
        <v>2736</v>
      </c>
      <c r="F312" s="223" t="s">
        <v>2737</v>
      </c>
      <c r="G312" s="224" t="s">
        <v>1690</v>
      </c>
      <c r="H312" s="225">
        <v>1</v>
      </c>
      <c r="I312" s="226"/>
      <c r="J312" s="227">
        <f>ROUND(I312*H312,2)</f>
        <v>0</v>
      </c>
      <c r="K312" s="223" t="s">
        <v>24</v>
      </c>
      <c r="L312" s="71"/>
      <c r="M312" s="228" t="s">
        <v>24</v>
      </c>
      <c r="N312" s="229" t="s">
        <v>48</v>
      </c>
      <c r="O312" s="46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3" t="s">
        <v>183</v>
      </c>
      <c r="AT312" s="23" t="s">
        <v>179</v>
      </c>
      <c r="AU312" s="23" t="s">
        <v>25</v>
      </c>
      <c r="AY312" s="23" t="s">
        <v>177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3" t="s">
        <v>25</v>
      </c>
      <c r="BK312" s="232">
        <f>ROUND(I312*H312,2)</f>
        <v>0</v>
      </c>
      <c r="BL312" s="23" t="s">
        <v>183</v>
      </c>
      <c r="BM312" s="23" t="s">
        <v>1744</v>
      </c>
    </row>
    <row r="313" s="1" customFormat="1" ht="16.5" customHeight="1">
      <c r="B313" s="45"/>
      <c r="C313" s="221" t="s">
        <v>976</v>
      </c>
      <c r="D313" s="221" t="s">
        <v>179</v>
      </c>
      <c r="E313" s="222" t="s">
        <v>2738</v>
      </c>
      <c r="F313" s="223" t="s">
        <v>2739</v>
      </c>
      <c r="G313" s="224" t="s">
        <v>1690</v>
      </c>
      <c r="H313" s="225">
        <v>1</v>
      </c>
      <c r="I313" s="226"/>
      <c r="J313" s="227">
        <f>ROUND(I313*H313,2)</f>
        <v>0</v>
      </c>
      <c r="K313" s="223" t="s">
        <v>24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25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1752</v>
      </c>
    </row>
    <row r="314" s="1" customFormat="1" ht="16.5" customHeight="1">
      <c r="B314" s="45"/>
      <c r="C314" s="221" t="s">
        <v>984</v>
      </c>
      <c r="D314" s="221" t="s">
        <v>179</v>
      </c>
      <c r="E314" s="222" t="s">
        <v>2740</v>
      </c>
      <c r="F314" s="223" t="s">
        <v>2741</v>
      </c>
      <c r="G314" s="224" t="s">
        <v>1690</v>
      </c>
      <c r="H314" s="225">
        <v>1</v>
      </c>
      <c r="I314" s="226"/>
      <c r="J314" s="227">
        <f>ROUND(I314*H314,2)</f>
        <v>0</v>
      </c>
      <c r="K314" s="223" t="s">
        <v>24</v>
      </c>
      <c r="L314" s="71"/>
      <c r="M314" s="228" t="s">
        <v>24</v>
      </c>
      <c r="N314" s="229" t="s">
        <v>48</v>
      </c>
      <c r="O314" s="46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AR314" s="23" t="s">
        <v>183</v>
      </c>
      <c r="AT314" s="23" t="s">
        <v>179</v>
      </c>
      <c r="AU314" s="23" t="s">
        <v>25</v>
      </c>
      <c r="AY314" s="23" t="s">
        <v>177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3" t="s">
        <v>25</v>
      </c>
      <c r="BK314" s="232">
        <f>ROUND(I314*H314,2)</f>
        <v>0</v>
      </c>
      <c r="BL314" s="23" t="s">
        <v>183</v>
      </c>
      <c r="BM314" s="23" t="s">
        <v>1760</v>
      </c>
    </row>
    <row r="315" s="1" customFormat="1" ht="16.5" customHeight="1">
      <c r="B315" s="45"/>
      <c r="C315" s="221" t="s">
        <v>989</v>
      </c>
      <c r="D315" s="221" t="s">
        <v>179</v>
      </c>
      <c r="E315" s="222" t="s">
        <v>2742</v>
      </c>
      <c r="F315" s="223" t="s">
        <v>2743</v>
      </c>
      <c r="G315" s="224" t="s">
        <v>1690</v>
      </c>
      <c r="H315" s="225">
        <v>1</v>
      </c>
      <c r="I315" s="226"/>
      <c r="J315" s="227">
        <f>ROUND(I315*H315,2)</f>
        <v>0</v>
      </c>
      <c r="K315" s="223" t="s">
        <v>24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25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1769</v>
      </c>
    </row>
    <row r="316" s="1" customFormat="1" ht="16.5" customHeight="1">
      <c r="B316" s="45"/>
      <c r="C316" s="221" t="s">
        <v>995</v>
      </c>
      <c r="D316" s="221" t="s">
        <v>179</v>
      </c>
      <c r="E316" s="222" t="s">
        <v>2744</v>
      </c>
      <c r="F316" s="223" t="s">
        <v>2745</v>
      </c>
      <c r="G316" s="224" t="s">
        <v>1690</v>
      </c>
      <c r="H316" s="225">
        <v>3</v>
      </c>
      <c r="I316" s="226"/>
      <c r="J316" s="227">
        <f>ROUND(I316*H316,2)</f>
        <v>0</v>
      </c>
      <c r="K316" s="223" t="s">
        <v>24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25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1777</v>
      </c>
    </row>
    <row r="317" s="1" customFormat="1" ht="16.5" customHeight="1">
      <c r="B317" s="45"/>
      <c r="C317" s="221" t="s">
        <v>1000</v>
      </c>
      <c r="D317" s="221" t="s">
        <v>179</v>
      </c>
      <c r="E317" s="222" t="s">
        <v>2746</v>
      </c>
      <c r="F317" s="223" t="s">
        <v>2747</v>
      </c>
      <c r="G317" s="224" t="s">
        <v>1690</v>
      </c>
      <c r="H317" s="225">
        <v>20</v>
      </c>
      <c r="I317" s="226"/>
      <c r="J317" s="227">
        <f>ROUND(I317*H317,2)</f>
        <v>0</v>
      </c>
      <c r="K317" s="223" t="s">
        <v>24</v>
      </c>
      <c r="L317" s="71"/>
      <c r="M317" s="228" t="s">
        <v>24</v>
      </c>
      <c r="N317" s="229" t="s">
        <v>48</v>
      </c>
      <c r="O317" s="46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3" t="s">
        <v>183</v>
      </c>
      <c r="AT317" s="23" t="s">
        <v>179</v>
      </c>
      <c r="AU317" s="23" t="s">
        <v>25</v>
      </c>
      <c r="AY317" s="23" t="s">
        <v>177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3" t="s">
        <v>25</v>
      </c>
      <c r="BK317" s="232">
        <f>ROUND(I317*H317,2)</f>
        <v>0</v>
      </c>
      <c r="BL317" s="23" t="s">
        <v>183</v>
      </c>
      <c r="BM317" s="23" t="s">
        <v>1785</v>
      </c>
    </row>
    <row r="318" s="1" customFormat="1" ht="16.5" customHeight="1">
      <c r="B318" s="45"/>
      <c r="C318" s="221" t="s">
        <v>1005</v>
      </c>
      <c r="D318" s="221" t="s">
        <v>179</v>
      </c>
      <c r="E318" s="222" t="s">
        <v>2748</v>
      </c>
      <c r="F318" s="223" t="s">
        <v>2749</v>
      </c>
      <c r="G318" s="224" t="s">
        <v>1690</v>
      </c>
      <c r="H318" s="225">
        <v>1</v>
      </c>
      <c r="I318" s="226"/>
      <c r="J318" s="227">
        <f>ROUND(I318*H318,2)</f>
        <v>0</v>
      </c>
      <c r="K318" s="223" t="s">
        <v>24</v>
      </c>
      <c r="L318" s="71"/>
      <c r="M318" s="228" t="s">
        <v>24</v>
      </c>
      <c r="N318" s="229" t="s">
        <v>48</v>
      </c>
      <c r="O318" s="46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3" t="s">
        <v>183</v>
      </c>
      <c r="AT318" s="23" t="s">
        <v>179</v>
      </c>
      <c r="AU318" s="23" t="s">
        <v>25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1794</v>
      </c>
    </row>
    <row r="319" s="1" customFormat="1" ht="16.5" customHeight="1">
      <c r="B319" s="45"/>
      <c r="C319" s="221" t="s">
        <v>1011</v>
      </c>
      <c r="D319" s="221" t="s">
        <v>179</v>
      </c>
      <c r="E319" s="222" t="s">
        <v>2750</v>
      </c>
      <c r="F319" s="223" t="s">
        <v>2751</v>
      </c>
      <c r="G319" s="224" t="s">
        <v>1690</v>
      </c>
      <c r="H319" s="225">
        <v>1</v>
      </c>
      <c r="I319" s="226"/>
      <c r="J319" s="227">
        <f>ROUND(I319*H319,2)</f>
        <v>0</v>
      </c>
      <c r="K319" s="223" t="s">
        <v>24</v>
      </c>
      <c r="L319" s="71"/>
      <c r="M319" s="228" t="s">
        <v>24</v>
      </c>
      <c r="N319" s="229" t="s">
        <v>48</v>
      </c>
      <c r="O319" s="46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3" t="s">
        <v>183</v>
      </c>
      <c r="AT319" s="23" t="s">
        <v>179</v>
      </c>
      <c r="AU319" s="23" t="s">
        <v>25</v>
      </c>
      <c r="AY319" s="23" t="s">
        <v>177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23" t="s">
        <v>25</v>
      </c>
      <c r="BK319" s="232">
        <f>ROUND(I319*H319,2)</f>
        <v>0</v>
      </c>
      <c r="BL319" s="23" t="s">
        <v>183</v>
      </c>
      <c r="BM319" s="23" t="s">
        <v>1803</v>
      </c>
    </row>
    <row r="320" s="10" customFormat="1" ht="37.44" customHeight="1">
      <c r="B320" s="205"/>
      <c r="C320" s="206"/>
      <c r="D320" s="207" t="s">
        <v>76</v>
      </c>
      <c r="E320" s="208" t="s">
        <v>357</v>
      </c>
      <c r="F320" s="208" t="s">
        <v>2752</v>
      </c>
      <c r="G320" s="206"/>
      <c r="H320" s="206"/>
      <c r="I320" s="209"/>
      <c r="J320" s="210">
        <f>BK320</f>
        <v>0</v>
      </c>
      <c r="K320" s="206"/>
      <c r="L320" s="211"/>
      <c r="M320" s="212"/>
      <c r="N320" s="213"/>
      <c r="O320" s="213"/>
      <c r="P320" s="214">
        <f>SUM(P321:P332)</f>
        <v>0</v>
      </c>
      <c r="Q320" s="213"/>
      <c r="R320" s="214">
        <f>SUM(R321:R332)</f>
        <v>0</v>
      </c>
      <c r="S320" s="213"/>
      <c r="T320" s="215">
        <f>SUM(T321:T332)</f>
        <v>0</v>
      </c>
      <c r="AR320" s="216" t="s">
        <v>25</v>
      </c>
      <c r="AT320" s="217" t="s">
        <v>76</v>
      </c>
      <c r="AU320" s="217" t="s">
        <v>77</v>
      </c>
      <c r="AY320" s="216" t="s">
        <v>177</v>
      </c>
      <c r="BK320" s="218">
        <f>SUM(BK321:BK332)</f>
        <v>0</v>
      </c>
    </row>
    <row r="321" s="1" customFormat="1" ht="16.5" customHeight="1">
      <c r="B321" s="45"/>
      <c r="C321" s="221" t="s">
        <v>1015</v>
      </c>
      <c r="D321" s="221" t="s">
        <v>179</v>
      </c>
      <c r="E321" s="222" t="s">
        <v>2753</v>
      </c>
      <c r="F321" s="223" t="s">
        <v>2754</v>
      </c>
      <c r="G321" s="224" t="s">
        <v>1690</v>
      </c>
      <c r="H321" s="225">
        <v>2</v>
      </c>
      <c r="I321" s="226"/>
      <c r="J321" s="227">
        <f>ROUND(I321*H321,2)</f>
        <v>0</v>
      </c>
      <c r="K321" s="223" t="s">
        <v>24</v>
      </c>
      <c r="L321" s="71"/>
      <c r="M321" s="228" t="s">
        <v>24</v>
      </c>
      <c r="N321" s="229" t="s">
        <v>48</v>
      </c>
      <c r="O321" s="46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3" t="s">
        <v>183</v>
      </c>
      <c r="AT321" s="23" t="s">
        <v>179</v>
      </c>
      <c r="AU321" s="23" t="s">
        <v>25</v>
      </c>
      <c r="AY321" s="23" t="s">
        <v>177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3" t="s">
        <v>25</v>
      </c>
      <c r="BK321" s="232">
        <f>ROUND(I321*H321,2)</f>
        <v>0</v>
      </c>
      <c r="BL321" s="23" t="s">
        <v>183</v>
      </c>
      <c r="BM321" s="23" t="s">
        <v>1812</v>
      </c>
    </row>
    <row r="322" s="1" customFormat="1" ht="25.5" customHeight="1">
      <c r="B322" s="45"/>
      <c r="C322" s="221" t="s">
        <v>1020</v>
      </c>
      <c r="D322" s="221" t="s">
        <v>179</v>
      </c>
      <c r="E322" s="222" t="s">
        <v>2755</v>
      </c>
      <c r="F322" s="223" t="s">
        <v>2756</v>
      </c>
      <c r="G322" s="224" t="s">
        <v>1690</v>
      </c>
      <c r="H322" s="225">
        <v>1</v>
      </c>
      <c r="I322" s="226"/>
      <c r="J322" s="227">
        <f>ROUND(I322*H322,2)</f>
        <v>0</v>
      </c>
      <c r="K322" s="223" t="s">
        <v>24</v>
      </c>
      <c r="L322" s="71"/>
      <c r="M322" s="228" t="s">
        <v>24</v>
      </c>
      <c r="N322" s="229" t="s">
        <v>48</v>
      </c>
      <c r="O322" s="46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AR322" s="23" t="s">
        <v>183</v>
      </c>
      <c r="AT322" s="23" t="s">
        <v>179</v>
      </c>
      <c r="AU322" s="23" t="s">
        <v>25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1822</v>
      </c>
    </row>
    <row r="323" s="1" customFormat="1" ht="16.5" customHeight="1">
      <c r="B323" s="45"/>
      <c r="C323" s="221" t="s">
        <v>1025</v>
      </c>
      <c r="D323" s="221" t="s">
        <v>179</v>
      </c>
      <c r="E323" s="222" t="s">
        <v>2757</v>
      </c>
      <c r="F323" s="223" t="s">
        <v>2758</v>
      </c>
      <c r="G323" s="224" t="s">
        <v>1690</v>
      </c>
      <c r="H323" s="225">
        <v>1</v>
      </c>
      <c r="I323" s="226"/>
      <c r="J323" s="227">
        <f>ROUND(I323*H323,2)</f>
        <v>0</v>
      </c>
      <c r="K323" s="223" t="s">
        <v>24</v>
      </c>
      <c r="L323" s="71"/>
      <c r="M323" s="228" t="s">
        <v>24</v>
      </c>
      <c r="N323" s="229" t="s">
        <v>48</v>
      </c>
      <c r="O323" s="46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AR323" s="23" t="s">
        <v>183</v>
      </c>
      <c r="AT323" s="23" t="s">
        <v>179</v>
      </c>
      <c r="AU323" s="23" t="s">
        <v>25</v>
      </c>
      <c r="AY323" s="23" t="s">
        <v>177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3" t="s">
        <v>25</v>
      </c>
      <c r="BK323" s="232">
        <f>ROUND(I323*H323,2)</f>
        <v>0</v>
      </c>
      <c r="BL323" s="23" t="s">
        <v>183</v>
      </c>
      <c r="BM323" s="23" t="s">
        <v>1832</v>
      </c>
    </row>
    <row r="324" s="1" customFormat="1" ht="16.5" customHeight="1">
      <c r="B324" s="45"/>
      <c r="C324" s="221" t="s">
        <v>1030</v>
      </c>
      <c r="D324" s="221" t="s">
        <v>179</v>
      </c>
      <c r="E324" s="222" t="s">
        <v>2759</v>
      </c>
      <c r="F324" s="223" t="s">
        <v>2760</v>
      </c>
      <c r="G324" s="224" t="s">
        <v>1690</v>
      </c>
      <c r="H324" s="225">
        <v>1</v>
      </c>
      <c r="I324" s="226"/>
      <c r="J324" s="227">
        <f>ROUND(I324*H324,2)</f>
        <v>0</v>
      </c>
      <c r="K324" s="223" t="s">
        <v>24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25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1842</v>
      </c>
    </row>
    <row r="325" s="1" customFormat="1" ht="16.5" customHeight="1">
      <c r="B325" s="45"/>
      <c r="C325" s="221" t="s">
        <v>1034</v>
      </c>
      <c r="D325" s="221" t="s">
        <v>179</v>
      </c>
      <c r="E325" s="222" t="s">
        <v>2761</v>
      </c>
      <c r="F325" s="223" t="s">
        <v>2762</v>
      </c>
      <c r="G325" s="224" t="s">
        <v>1690</v>
      </c>
      <c r="H325" s="225">
        <v>1</v>
      </c>
      <c r="I325" s="226"/>
      <c r="J325" s="227">
        <f>ROUND(I325*H325,2)</f>
        <v>0</v>
      </c>
      <c r="K325" s="223" t="s">
        <v>24</v>
      </c>
      <c r="L325" s="71"/>
      <c r="M325" s="228" t="s">
        <v>24</v>
      </c>
      <c r="N325" s="229" t="s">
        <v>48</v>
      </c>
      <c r="O325" s="46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3" t="s">
        <v>183</v>
      </c>
      <c r="AT325" s="23" t="s">
        <v>179</v>
      </c>
      <c r="AU325" s="23" t="s">
        <v>25</v>
      </c>
      <c r="AY325" s="23" t="s">
        <v>177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3" t="s">
        <v>25</v>
      </c>
      <c r="BK325" s="232">
        <f>ROUND(I325*H325,2)</f>
        <v>0</v>
      </c>
      <c r="BL325" s="23" t="s">
        <v>183</v>
      </c>
      <c r="BM325" s="23" t="s">
        <v>1853</v>
      </c>
    </row>
    <row r="326" s="1" customFormat="1" ht="16.5" customHeight="1">
      <c r="B326" s="45"/>
      <c r="C326" s="221" t="s">
        <v>1038</v>
      </c>
      <c r="D326" s="221" t="s">
        <v>179</v>
      </c>
      <c r="E326" s="222" t="s">
        <v>2763</v>
      </c>
      <c r="F326" s="223" t="s">
        <v>2764</v>
      </c>
      <c r="G326" s="224" t="s">
        <v>1690</v>
      </c>
      <c r="H326" s="225">
        <v>1</v>
      </c>
      <c r="I326" s="226"/>
      <c r="J326" s="227">
        <f>ROUND(I326*H326,2)</f>
        <v>0</v>
      </c>
      <c r="K326" s="223" t="s">
        <v>24</v>
      </c>
      <c r="L326" s="71"/>
      <c r="M326" s="228" t="s">
        <v>24</v>
      </c>
      <c r="N326" s="229" t="s">
        <v>48</v>
      </c>
      <c r="O326" s="46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3" t="s">
        <v>183</v>
      </c>
      <c r="AT326" s="23" t="s">
        <v>179</v>
      </c>
      <c r="AU326" s="23" t="s">
        <v>25</v>
      </c>
      <c r="AY326" s="23" t="s">
        <v>177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3" t="s">
        <v>25</v>
      </c>
      <c r="BK326" s="232">
        <f>ROUND(I326*H326,2)</f>
        <v>0</v>
      </c>
      <c r="BL326" s="23" t="s">
        <v>183</v>
      </c>
      <c r="BM326" s="23" t="s">
        <v>1864</v>
      </c>
    </row>
    <row r="327" s="1" customFormat="1" ht="16.5" customHeight="1">
      <c r="B327" s="45"/>
      <c r="C327" s="221" t="s">
        <v>1043</v>
      </c>
      <c r="D327" s="221" t="s">
        <v>179</v>
      </c>
      <c r="E327" s="222" t="s">
        <v>2765</v>
      </c>
      <c r="F327" s="223" t="s">
        <v>2766</v>
      </c>
      <c r="G327" s="224" t="s">
        <v>1690</v>
      </c>
      <c r="H327" s="225">
        <v>1</v>
      </c>
      <c r="I327" s="226"/>
      <c r="J327" s="227">
        <f>ROUND(I327*H327,2)</f>
        <v>0</v>
      </c>
      <c r="K327" s="223" t="s">
        <v>24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25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1874</v>
      </c>
    </row>
    <row r="328" s="1" customFormat="1" ht="16.5" customHeight="1">
      <c r="B328" s="45"/>
      <c r="C328" s="221" t="s">
        <v>1047</v>
      </c>
      <c r="D328" s="221" t="s">
        <v>179</v>
      </c>
      <c r="E328" s="222" t="s">
        <v>2767</v>
      </c>
      <c r="F328" s="223" t="s">
        <v>2768</v>
      </c>
      <c r="G328" s="224" t="s">
        <v>1690</v>
      </c>
      <c r="H328" s="225">
        <v>2</v>
      </c>
      <c r="I328" s="226"/>
      <c r="J328" s="227">
        <f>ROUND(I328*H328,2)</f>
        <v>0</v>
      </c>
      <c r="K328" s="223" t="s">
        <v>24</v>
      </c>
      <c r="L328" s="71"/>
      <c r="M328" s="228" t="s">
        <v>24</v>
      </c>
      <c r="N328" s="229" t="s">
        <v>48</v>
      </c>
      <c r="O328" s="46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AR328" s="23" t="s">
        <v>183</v>
      </c>
      <c r="AT328" s="23" t="s">
        <v>179</v>
      </c>
      <c r="AU328" s="23" t="s">
        <v>25</v>
      </c>
      <c r="AY328" s="23" t="s">
        <v>177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3" t="s">
        <v>25</v>
      </c>
      <c r="BK328" s="232">
        <f>ROUND(I328*H328,2)</f>
        <v>0</v>
      </c>
      <c r="BL328" s="23" t="s">
        <v>183</v>
      </c>
      <c r="BM328" s="23" t="s">
        <v>1883</v>
      </c>
    </row>
    <row r="329" s="1" customFormat="1" ht="16.5" customHeight="1">
      <c r="B329" s="45"/>
      <c r="C329" s="221" t="s">
        <v>1051</v>
      </c>
      <c r="D329" s="221" t="s">
        <v>179</v>
      </c>
      <c r="E329" s="222" t="s">
        <v>2769</v>
      </c>
      <c r="F329" s="223" t="s">
        <v>2770</v>
      </c>
      <c r="G329" s="224" t="s">
        <v>1690</v>
      </c>
      <c r="H329" s="225">
        <v>2</v>
      </c>
      <c r="I329" s="226"/>
      <c r="J329" s="227">
        <f>ROUND(I329*H329,2)</f>
        <v>0</v>
      </c>
      <c r="K329" s="223" t="s">
        <v>24</v>
      </c>
      <c r="L329" s="71"/>
      <c r="M329" s="228" t="s">
        <v>24</v>
      </c>
      <c r="N329" s="229" t="s">
        <v>48</v>
      </c>
      <c r="O329" s="46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" t="s">
        <v>183</v>
      </c>
      <c r="AT329" s="23" t="s">
        <v>179</v>
      </c>
      <c r="AU329" s="23" t="s">
        <v>25</v>
      </c>
      <c r="AY329" s="23" t="s">
        <v>177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3" t="s">
        <v>25</v>
      </c>
      <c r="BK329" s="232">
        <f>ROUND(I329*H329,2)</f>
        <v>0</v>
      </c>
      <c r="BL329" s="23" t="s">
        <v>183</v>
      </c>
      <c r="BM329" s="23" t="s">
        <v>1892</v>
      </c>
    </row>
    <row r="330" s="1" customFormat="1" ht="16.5" customHeight="1">
      <c r="B330" s="45"/>
      <c r="C330" s="221" t="s">
        <v>1057</v>
      </c>
      <c r="D330" s="221" t="s">
        <v>179</v>
      </c>
      <c r="E330" s="222" t="s">
        <v>2771</v>
      </c>
      <c r="F330" s="223" t="s">
        <v>2772</v>
      </c>
      <c r="G330" s="224" t="s">
        <v>1690</v>
      </c>
      <c r="H330" s="225">
        <v>2</v>
      </c>
      <c r="I330" s="226"/>
      <c r="J330" s="227">
        <f>ROUND(I330*H330,2)</f>
        <v>0</v>
      </c>
      <c r="K330" s="223" t="s">
        <v>24</v>
      </c>
      <c r="L330" s="71"/>
      <c r="M330" s="228" t="s">
        <v>24</v>
      </c>
      <c r="N330" s="229" t="s">
        <v>48</v>
      </c>
      <c r="O330" s="46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AR330" s="23" t="s">
        <v>183</v>
      </c>
      <c r="AT330" s="23" t="s">
        <v>179</v>
      </c>
      <c r="AU330" s="23" t="s">
        <v>25</v>
      </c>
      <c r="AY330" s="23" t="s">
        <v>177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3" t="s">
        <v>25</v>
      </c>
      <c r="BK330" s="232">
        <f>ROUND(I330*H330,2)</f>
        <v>0</v>
      </c>
      <c r="BL330" s="23" t="s">
        <v>183</v>
      </c>
      <c r="BM330" s="23" t="s">
        <v>1902</v>
      </c>
    </row>
    <row r="331" s="1" customFormat="1" ht="16.5" customHeight="1">
      <c r="B331" s="45"/>
      <c r="C331" s="221" t="s">
        <v>1062</v>
      </c>
      <c r="D331" s="221" t="s">
        <v>179</v>
      </c>
      <c r="E331" s="222" t="s">
        <v>2773</v>
      </c>
      <c r="F331" s="223" t="s">
        <v>2774</v>
      </c>
      <c r="G331" s="224" t="s">
        <v>1690</v>
      </c>
      <c r="H331" s="225">
        <v>1</v>
      </c>
      <c r="I331" s="226"/>
      <c r="J331" s="227">
        <f>ROUND(I331*H331,2)</f>
        <v>0</v>
      </c>
      <c r="K331" s="223" t="s">
        <v>24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25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1912</v>
      </c>
    </row>
    <row r="332" s="1" customFormat="1" ht="16.5" customHeight="1">
      <c r="B332" s="45"/>
      <c r="C332" s="221" t="s">
        <v>1069</v>
      </c>
      <c r="D332" s="221" t="s">
        <v>179</v>
      </c>
      <c r="E332" s="222" t="s">
        <v>2775</v>
      </c>
      <c r="F332" s="223" t="s">
        <v>2776</v>
      </c>
      <c r="G332" s="224" t="s">
        <v>1690</v>
      </c>
      <c r="H332" s="225">
        <v>1</v>
      </c>
      <c r="I332" s="226"/>
      <c r="J332" s="227">
        <f>ROUND(I332*H332,2)</f>
        <v>0</v>
      </c>
      <c r="K332" s="223" t="s">
        <v>24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25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1922</v>
      </c>
    </row>
    <row r="333" s="10" customFormat="1" ht="37.44" customHeight="1">
      <c r="B333" s="205"/>
      <c r="C333" s="206"/>
      <c r="D333" s="207" t="s">
        <v>76</v>
      </c>
      <c r="E333" s="208" t="s">
        <v>363</v>
      </c>
      <c r="F333" s="208" t="s">
        <v>2777</v>
      </c>
      <c r="G333" s="206"/>
      <c r="H333" s="206"/>
      <c r="I333" s="209"/>
      <c r="J333" s="210">
        <f>BK333</f>
        <v>0</v>
      </c>
      <c r="K333" s="206"/>
      <c r="L333" s="211"/>
      <c r="M333" s="212"/>
      <c r="N333" s="213"/>
      <c r="O333" s="213"/>
      <c r="P333" s="214">
        <f>SUM(P334:P340)</f>
        <v>0</v>
      </c>
      <c r="Q333" s="213"/>
      <c r="R333" s="214">
        <f>SUM(R334:R340)</f>
        <v>0</v>
      </c>
      <c r="S333" s="213"/>
      <c r="T333" s="215">
        <f>SUM(T334:T340)</f>
        <v>0</v>
      </c>
      <c r="AR333" s="216" t="s">
        <v>25</v>
      </c>
      <c r="AT333" s="217" t="s">
        <v>76</v>
      </c>
      <c r="AU333" s="217" t="s">
        <v>77</v>
      </c>
      <c r="AY333" s="216" t="s">
        <v>177</v>
      </c>
      <c r="BK333" s="218">
        <f>SUM(BK334:BK340)</f>
        <v>0</v>
      </c>
    </row>
    <row r="334" s="1" customFormat="1" ht="16.5" customHeight="1">
      <c r="B334" s="45"/>
      <c r="C334" s="221" t="s">
        <v>1076</v>
      </c>
      <c r="D334" s="221" t="s">
        <v>179</v>
      </c>
      <c r="E334" s="222" t="s">
        <v>2778</v>
      </c>
      <c r="F334" s="223" t="s">
        <v>2779</v>
      </c>
      <c r="G334" s="224" t="s">
        <v>198</v>
      </c>
      <c r="H334" s="225">
        <v>15</v>
      </c>
      <c r="I334" s="226"/>
      <c r="J334" s="227">
        <f>ROUND(I334*H334,2)</f>
        <v>0</v>
      </c>
      <c r="K334" s="223" t="s">
        <v>24</v>
      </c>
      <c r="L334" s="71"/>
      <c r="M334" s="228" t="s">
        <v>24</v>
      </c>
      <c r="N334" s="229" t="s">
        <v>48</v>
      </c>
      <c r="O334" s="46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3" t="s">
        <v>183</v>
      </c>
      <c r="AT334" s="23" t="s">
        <v>179</v>
      </c>
      <c r="AU334" s="23" t="s">
        <v>25</v>
      </c>
      <c r="AY334" s="23" t="s">
        <v>177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3" t="s">
        <v>25</v>
      </c>
      <c r="BK334" s="232">
        <f>ROUND(I334*H334,2)</f>
        <v>0</v>
      </c>
      <c r="BL334" s="23" t="s">
        <v>183</v>
      </c>
      <c r="BM334" s="23" t="s">
        <v>1934</v>
      </c>
    </row>
    <row r="335" s="1" customFormat="1" ht="16.5" customHeight="1">
      <c r="B335" s="45"/>
      <c r="C335" s="221" t="s">
        <v>1084</v>
      </c>
      <c r="D335" s="221" t="s">
        <v>179</v>
      </c>
      <c r="E335" s="222" t="s">
        <v>2780</v>
      </c>
      <c r="F335" s="223" t="s">
        <v>2781</v>
      </c>
      <c r="G335" s="224" t="s">
        <v>198</v>
      </c>
      <c r="H335" s="225">
        <v>35</v>
      </c>
      <c r="I335" s="226"/>
      <c r="J335" s="227">
        <f>ROUND(I335*H335,2)</f>
        <v>0</v>
      </c>
      <c r="K335" s="223" t="s">
        <v>24</v>
      </c>
      <c r="L335" s="71"/>
      <c r="M335" s="228" t="s">
        <v>24</v>
      </c>
      <c r="N335" s="229" t="s">
        <v>48</v>
      </c>
      <c r="O335" s="46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AR335" s="23" t="s">
        <v>183</v>
      </c>
      <c r="AT335" s="23" t="s">
        <v>179</v>
      </c>
      <c r="AU335" s="23" t="s">
        <v>25</v>
      </c>
      <c r="AY335" s="23" t="s">
        <v>177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23" t="s">
        <v>25</v>
      </c>
      <c r="BK335" s="232">
        <f>ROUND(I335*H335,2)</f>
        <v>0</v>
      </c>
      <c r="BL335" s="23" t="s">
        <v>183</v>
      </c>
      <c r="BM335" s="23" t="s">
        <v>1944</v>
      </c>
    </row>
    <row r="336" s="1" customFormat="1" ht="16.5" customHeight="1">
      <c r="B336" s="45"/>
      <c r="C336" s="221" t="s">
        <v>1088</v>
      </c>
      <c r="D336" s="221" t="s">
        <v>179</v>
      </c>
      <c r="E336" s="222" t="s">
        <v>2782</v>
      </c>
      <c r="F336" s="223" t="s">
        <v>2783</v>
      </c>
      <c r="G336" s="224" t="s">
        <v>198</v>
      </c>
      <c r="H336" s="225">
        <v>8</v>
      </c>
      <c r="I336" s="226"/>
      <c r="J336" s="227">
        <f>ROUND(I336*H336,2)</f>
        <v>0</v>
      </c>
      <c r="K336" s="223" t="s">
        <v>24</v>
      </c>
      <c r="L336" s="71"/>
      <c r="M336" s="228" t="s">
        <v>24</v>
      </c>
      <c r="N336" s="229" t="s">
        <v>48</v>
      </c>
      <c r="O336" s="46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3" t="s">
        <v>183</v>
      </c>
      <c r="AT336" s="23" t="s">
        <v>179</v>
      </c>
      <c r="AU336" s="23" t="s">
        <v>25</v>
      </c>
      <c r="AY336" s="23" t="s">
        <v>177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3" t="s">
        <v>25</v>
      </c>
      <c r="BK336" s="232">
        <f>ROUND(I336*H336,2)</f>
        <v>0</v>
      </c>
      <c r="BL336" s="23" t="s">
        <v>183</v>
      </c>
      <c r="BM336" s="23" t="s">
        <v>1955</v>
      </c>
    </row>
    <row r="337" s="1" customFormat="1" ht="16.5" customHeight="1">
      <c r="B337" s="45"/>
      <c r="C337" s="221" t="s">
        <v>1092</v>
      </c>
      <c r="D337" s="221" t="s">
        <v>179</v>
      </c>
      <c r="E337" s="222" t="s">
        <v>2784</v>
      </c>
      <c r="F337" s="223" t="s">
        <v>2785</v>
      </c>
      <c r="G337" s="224" t="s">
        <v>198</v>
      </c>
      <c r="H337" s="225">
        <v>8</v>
      </c>
      <c r="I337" s="226"/>
      <c r="J337" s="227">
        <f>ROUND(I337*H337,2)</f>
        <v>0</v>
      </c>
      <c r="K337" s="223" t="s">
        <v>24</v>
      </c>
      <c r="L337" s="71"/>
      <c r="M337" s="228" t="s">
        <v>24</v>
      </c>
      <c r="N337" s="229" t="s">
        <v>48</v>
      </c>
      <c r="O337" s="46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3" t="s">
        <v>183</v>
      </c>
      <c r="AT337" s="23" t="s">
        <v>179</v>
      </c>
      <c r="AU337" s="23" t="s">
        <v>25</v>
      </c>
      <c r="AY337" s="23" t="s">
        <v>177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3" t="s">
        <v>25</v>
      </c>
      <c r="BK337" s="232">
        <f>ROUND(I337*H337,2)</f>
        <v>0</v>
      </c>
      <c r="BL337" s="23" t="s">
        <v>183</v>
      </c>
      <c r="BM337" s="23" t="s">
        <v>1965</v>
      </c>
    </row>
    <row r="338" s="1" customFormat="1" ht="16.5" customHeight="1">
      <c r="B338" s="45"/>
      <c r="C338" s="221" t="s">
        <v>1097</v>
      </c>
      <c r="D338" s="221" t="s">
        <v>179</v>
      </c>
      <c r="E338" s="222" t="s">
        <v>2786</v>
      </c>
      <c r="F338" s="223" t="s">
        <v>2787</v>
      </c>
      <c r="G338" s="224" t="s">
        <v>198</v>
      </c>
      <c r="H338" s="225">
        <v>10</v>
      </c>
      <c r="I338" s="226"/>
      <c r="J338" s="227">
        <f>ROUND(I338*H338,2)</f>
        <v>0</v>
      </c>
      <c r="K338" s="223" t="s">
        <v>24</v>
      </c>
      <c r="L338" s="71"/>
      <c r="M338" s="228" t="s">
        <v>24</v>
      </c>
      <c r="N338" s="229" t="s">
        <v>48</v>
      </c>
      <c r="O338" s="46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3" t="s">
        <v>183</v>
      </c>
      <c r="AT338" s="23" t="s">
        <v>179</v>
      </c>
      <c r="AU338" s="23" t="s">
        <v>25</v>
      </c>
      <c r="AY338" s="23" t="s">
        <v>177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3" t="s">
        <v>25</v>
      </c>
      <c r="BK338" s="232">
        <f>ROUND(I338*H338,2)</f>
        <v>0</v>
      </c>
      <c r="BL338" s="23" t="s">
        <v>183</v>
      </c>
      <c r="BM338" s="23" t="s">
        <v>1975</v>
      </c>
    </row>
    <row r="339" s="1" customFormat="1" ht="16.5" customHeight="1">
      <c r="B339" s="45"/>
      <c r="C339" s="221" t="s">
        <v>1101</v>
      </c>
      <c r="D339" s="221" t="s">
        <v>179</v>
      </c>
      <c r="E339" s="222" t="s">
        <v>2788</v>
      </c>
      <c r="F339" s="223" t="s">
        <v>2789</v>
      </c>
      <c r="G339" s="224" t="s">
        <v>198</v>
      </c>
      <c r="H339" s="225">
        <v>60</v>
      </c>
      <c r="I339" s="226"/>
      <c r="J339" s="227">
        <f>ROUND(I339*H339,2)</f>
        <v>0</v>
      </c>
      <c r="K339" s="223" t="s">
        <v>24</v>
      </c>
      <c r="L339" s="71"/>
      <c r="M339" s="228" t="s">
        <v>24</v>
      </c>
      <c r="N339" s="229" t="s">
        <v>48</v>
      </c>
      <c r="O339" s="46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AR339" s="23" t="s">
        <v>183</v>
      </c>
      <c r="AT339" s="23" t="s">
        <v>179</v>
      </c>
      <c r="AU339" s="23" t="s">
        <v>25</v>
      </c>
      <c r="AY339" s="23" t="s">
        <v>177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3" t="s">
        <v>25</v>
      </c>
      <c r="BK339" s="232">
        <f>ROUND(I339*H339,2)</f>
        <v>0</v>
      </c>
      <c r="BL339" s="23" t="s">
        <v>183</v>
      </c>
      <c r="BM339" s="23" t="s">
        <v>1987</v>
      </c>
    </row>
    <row r="340" s="1" customFormat="1" ht="16.5" customHeight="1">
      <c r="B340" s="45"/>
      <c r="C340" s="221" t="s">
        <v>1106</v>
      </c>
      <c r="D340" s="221" t="s">
        <v>179</v>
      </c>
      <c r="E340" s="222" t="s">
        <v>2790</v>
      </c>
      <c r="F340" s="223" t="s">
        <v>2791</v>
      </c>
      <c r="G340" s="224" t="s">
        <v>1690</v>
      </c>
      <c r="H340" s="225">
        <v>1</v>
      </c>
      <c r="I340" s="226"/>
      <c r="J340" s="227">
        <f>ROUND(I340*H340,2)</f>
        <v>0</v>
      </c>
      <c r="K340" s="223" t="s">
        <v>24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25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1997</v>
      </c>
    </row>
    <row r="341" s="10" customFormat="1" ht="37.44" customHeight="1">
      <c r="B341" s="205"/>
      <c r="C341" s="206"/>
      <c r="D341" s="207" t="s">
        <v>76</v>
      </c>
      <c r="E341" s="208" t="s">
        <v>368</v>
      </c>
      <c r="F341" s="208" t="s">
        <v>2792</v>
      </c>
      <c r="G341" s="206"/>
      <c r="H341" s="206"/>
      <c r="I341" s="209"/>
      <c r="J341" s="210">
        <f>BK341</f>
        <v>0</v>
      </c>
      <c r="K341" s="206"/>
      <c r="L341" s="211"/>
      <c r="M341" s="212"/>
      <c r="N341" s="213"/>
      <c r="O341" s="213"/>
      <c r="P341" s="214">
        <f>SUM(P342:P343)</f>
        <v>0</v>
      </c>
      <c r="Q341" s="213"/>
      <c r="R341" s="214">
        <f>SUM(R342:R343)</f>
        <v>0</v>
      </c>
      <c r="S341" s="213"/>
      <c r="T341" s="215">
        <f>SUM(T342:T343)</f>
        <v>0</v>
      </c>
      <c r="AR341" s="216" t="s">
        <v>25</v>
      </c>
      <c r="AT341" s="217" t="s">
        <v>76</v>
      </c>
      <c r="AU341" s="217" t="s">
        <v>77</v>
      </c>
      <c r="AY341" s="216" t="s">
        <v>177</v>
      </c>
      <c r="BK341" s="218">
        <f>SUM(BK342:BK343)</f>
        <v>0</v>
      </c>
    </row>
    <row r="342" s="1" customFormat="1" ht="16.5" customHeight="1">
      <c r="B342" s="45"/>
      <c r="C342" s="221" t="s">
        <v>1112</v>
      </c>
      <c r="D342" s="221" t="s">
        <v>179</v>
      </c>
      <c r="E342" s="222" t="s">
        <v>2793</v>
      </c>
      <c r="F342" s="223" t="s">
        <v>2794</v>
      </c>
      <c r="G342" s="224" t="s">
        <v>1649</v>
      </c>
      <c r="H342" s="225">
        <v>1</v>
      </c>
      <c r="I342" s="226"/>
      <c r="J342" s="227">
        <f>ROUND(I342*H342,2)</f>
        <v>0</v>
      </c>
      <c r="K342" s="223" t="s">
        <v>24</v>
      </c>
      <c r="L342" s="71"/>
      <c r="M342" s="228" t="s">
        <v>24</v>
      </c>
      <c r="N342" s="229" t="s">
        <v>48</v>
      </c>
      <c r="O342" s="46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3" t="s">
        <v>183</v>
      </c>
      <c r="AT342" s="23" t="s">
        <v>179</v>
      </c>
      <c r="AU342" s="23" t="s">
        <v>25</v>
      </c>
      <c r="AY342" s="23" t="s">
        <v>177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3" t="s">
        <v>25</v>
      </c>
      <c r="BK342" s="232">
        <f>ROUND(I342*H342,2)</f>
        <v>0</v>
      </c>
      <c r="BL342" s="23" t="s">
        <v>183</v>
      </c>
      <c r="BM342" s="23" t="s">
        <v>2006</v>
      </c>
    </row>
    <row r="343" s="1" customFormat="1" ht="16.5" customHeight="1">
      <c r="B343" s="45"/>
      <c r="C343" s="221" t="s">
        <v>1120</v>
      </c>
      <c r="D343" s="221" t="s">
        <v>179</v>
      </c>
      <c r="E343" s="222" t="s">
        <v>2795</v>
      </c>
      <c r="F343" s="223" t="s">
        <v>2796</v>
      </c>
      <c r="G343" s="224" t="s">
        <v>1649</v>
      </c>
      <c r="H343" s="225">
        <v>1</v>
      </c>
      <c r="I343" s="226"/>
      <c r="J343" s="227">
        <f>ROUND(I343*H343,2)</f>
        <v>0</v>
      </c>
      <c r="K343" s="223" t="s">
        <v>24</v>
      </c>
      <c r="L343" s="71"/>
      <c r="M343" s="228" t="s">
        <v>24</v>
      </c>
      <c r="N343" s="229" t="s">
        <v>48</v>
      </c>
      <c r="O343" s="46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AR343" s="23" t="s">
        <v>183</v>
      </c>
      <c r="AT343" s="23" t="s">
        <v>179</v>
      </c>
      <c r="AU343" s="23" t="s">
        <v>25</v>
      </c>
      <c r="AY343" s="23" t="s">
        <v>177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3" t="s">
        <v>25</v>
      </c>
      <c r="BK343" s="232">
        <f>ROUND(I343*H343,2)</f>
        <v>0</v>
      </c>
      <c r="BL343" s="23" t="s">
        <v>183</v>
      </c>
      <c r="BM343" s="23" t="s">
        <v>2016</v>
      </c>
    </row>
    <row r="344" s="10" customFormat="1" ht="37.44" customHeight="1">
      <c r="B344" s="205"/>
      <c r="C344" s="206"/>
      <c r="D344" s="207" t="s">
        <v>76</v>
      </c>
      <c r="E344" s="208" t="s">
        <v>374</v>
      </c>
      <c r="F344" s="208" t="s">
        <v>2797</v>
      </c>
      <c r="G344" s="206"/>
      <c r="H344" s="206"/>
      <c r="I344" s="209"/>
      <c r="J344" s="210">
        <f>BK344</f>
        <v>0</v>
      </c>
      <c r="K344" s="206"/>
      <c r="L344" s="211"/>
      <c r="M344" s="212"/>
      <c r="N344" s="213"/>
      <c r="O344" s="213"/>
      <c r="P344" s="214">
        <f>SUM(P345:P348)</f>
        <v>0</v>
      </c>
      <c r="Q344" s="213"/>
      <c r="R344" s="214">
        <f>SUM(R345:R348)</f>
        <v>0</v>
      </c>
      <c r="S344" s="213"/>
      <c r="T344" s="215">
        <f>SUM(T345:T348)</f>
        <v>0</v>
      </c>
      <c r="AR344" s="216" t="s">
        <v>25</v>
      </c>
      <c r="AT344" s="217" t="s">
        <v>76</v>
      </c>
      <c r="AU344" s="217" t="s">
        <v>77</v>
      </c>
      <c r="AY344" s="216" t="s">
        <v>177</v>
      </c>
      <c r="BK344" s="218">
        <f>SUM(BK345:BK348)</f>
        <v>0</v>
      </c>
    </row>
    <row r="345" s="1" customFormat="1" ht="16.5" customHeight="1">
      <c r="B345" s="45"/>
      <c r="C345" s="221" t="s">
        <v>1126</v>
      </c>
      <c r="D345" s="221" t="s">
        <v>179</v>
      </c>
      <c r="E345" s="222" t="s">
        <v>2798</v>
      </c>
      <c r="F345" s="223" t="s">
        <v>2799</v>
      </c>
      <c r="G345" s="224" t="s">
        <v>1649</v>
      </c>
      <c r="H345" s="225">
        <v>1</v>
      </c>
      <c r="I345" s="226"/>
      <c r="J345" s="227">
        <f>ROUND(I345*H345,2)</f>
        <v>0</v>
      </c>
      <c r="K345" s="223" t="s">
        <v>24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25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2024</v>
      </c>
    </row>
    <row r="346" s="1" customFormat="1" ht="16.5" customHeight="1">
      <c r="B346" s="45"/>
      <c r="C346" s="221" t="s">
        <v>1132</v>
      </c>
      <c r="D346" s="221" t="s">
        <v>179</v>
      </c>
      <c r="E346" s="222" t="s">
        <v>2800</v>
      </c>
      <c r="F346" s="223" t="s">
        <v>2801</v>
      </c>
      <c r="G346" s="224" t="s">
        <v>1649</v>
      </c>
      <c r="H346" s="225">
        <v>1</v>
      </c>
      <c r="I346" s="226"/>
      <c r="J346" s="227">
        <f>ROUND(I346*H346,2)</f>
        <v>0</v>
      </c>
      <c r="K346" s="223" t="s">
        <v>24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25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2032</v>
      </c>
    </row>
    <row r="347" s="1" customFormat="1" ht="16.5" customHeight="1">
      <c r="B347" s="45"/>
      <c r="C347" s="221" t="s">
        <v>1137</v>
      </c>
      <c r="D347" s="221" t="s">
        <v>179</v>
      </c>
      <c r="E347" s="222" t="s">
        <v>2802</v>
      </c>
      <c r="F347" s="223" t="s">
        <v>2803</v>
      </c>
      <c r="G347" s="224" t="s">
        <v>1649</v>
      </c>
      <c r="H347" s="225">
        <v>1</v>
      </c>
      <c r="I347" s="226"/>
      <c r="J347" s="227">
        <f>ROUND(I347*H347,2)</f>
        <v>0</v>
      </c>
      <c r="K347" s="223" t="s">
        <v>24</v>
      </c>
      <c r="L347" s="71"/>
      <c r="M347" s="228" t="s">
        <v>24</v>
      </c>
      <c r="N347" s="229" t="s">
        <v>48</v>
      </c>
      <c r="O347" s="46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3" t="s">
        <v>183</v>
      </c>
      <c r="AT347" s="23" t="s">
        <v>179</v>
      </c>
      <c r="AU347" s="23" t="s">
        <v>25</v>
      </c>
      <c r="AY347" s="23" t="s">
        <v>177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3" t="s">
        <v>25</v>
      </c>
      <c r="BK347" s="232">
        <f>ROUND(I347*H347,2)</f>
        <v>0</v>
      </c>
      <c r="BL347" s="23" t="s">
        <v>183</v>
      </c>
      <c r="BM347" s="23" t="s">
        <v>2041</v>
      </c>
    </row>
    <row r="348" s="1" customFormat="1" ht="16.5" customHeight="1">
      <c r="B348" s="45"/>
      <c r="C348" s="221" t="s">
        <v>1140</v>
      </c>
      <c r="D348" s="221" t="s">
        <v>179</v>
      </c>
      <c r="E348" s="222" t="s">
        <v>2804</v>
      </c>
      <c r="F348" s="223" t="s">
        <v>2805</v>
      </c>
      <c r="G348" s="224" t="s">
        <v>1649</v>
      </c>
      <c r="H348" s="225">
        <v>1</v>
      </c>
      <c r="I348" s="226"/>
      <c r="J348" s="227">
        <f>ROUND(I348*H348,2)</f>
        <v>0</v>
      </c>
      <c r="K348" s="223" t="s">
        <v>24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25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2050</v>
      </c>
    </row>
    <row r="349" s="10" customFormat="1" ht="37.44" customHeight="1">
      <c r="B349" s="205"/>
      <c r="C349" s="206"/>
      <c r="D349" s="207" t="s">
        <v>76</v>
      </c>
      <c r="E349" s="208" t="s">
        <v>674</v>
      </c>
      <c r="F349" s="208" t="s">
        <v>2806</v>
      </c>
      <c r="G349" s="206"/>
      <c r="H349" s="206"/>
      <c r="I349" s="209"/>
      <c r="J349" s="210">
        <f>BK349</f>
        <v>0</v>
      </c>
      <c r="K349" s="206"/>
      <c r="L349" s="211"/>
      <c r="M349" s="212"/>
      <c r="N349" s="213"/>
      <c r="O349" s="213"/>
      <c r="P349" s="214">
        <f>SUM(P350:P352)</f>
        <v>0</v>
      </c>
      <c r="Q349" s="213"/>
      <c r="R349" s="214">
        <f>SUM(R350:R352)</f>
        <v>0</v>
      </c>
      <c r="S349" s="213"/>
      <c r="T349" s="215">
        <f>SUM(T350:T352)</f>
        <v>0</v>
      </c>
      <c r="AR349" s="216" t="s">
        <v>25</v>
      </c>
      <c r="AT349" s="217" t="s">
        <v>76</v>
      </c>
      <c r="AU349" s="217" t="s">
        <v>77</v>
      </c>
      <c r="AY349" s="216" t="s">
        <v>177</v>
      </c>
      <c r="BK349" s="218">
        <f>SUM(BK350:BK352)</f>
        <v>0</v>
      </c>
    </row>
    <row r="350" s="1" customFormat="1" ht="25.5" customHeight="1">
      <c r="B350" s="45"/>
      <c r="C350" s="221" t="s">
        <v>1145</v>
      </c>
      <c r="D350" s="221" t="s">
        <v>179</v>
      </c>
      <c r="E350" s="222" t="s">
        <v>2807</v>
      </c>
      <c r="F350" s="223" t="s">
        <v>2808</v>
      </c>
      <c r="G350" s="224" t="s">
        <v>198</v>
      </c>
      <c r="H350" s="225">
        <v>1.1000000000000001</v>
      </c>
      <c r="I350" s="226"/>
      <c r="J350" s="227">
        <f>ROUND(I350*H350,2)</f>
        <v>0</v>
      </c>
      <c r="K350" s="223" t="s">
        <v>24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25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2059</v>
      </c>
    </row>
    <row r="351" s="1" customFormat="1" ht="16.5" customHeight="1">
      <c r="B351" s="45"/>
      <c r="C351" s="221" t="s">
        <v>1150</v>
      </c>
      <c r="D351" s="221" t="s">
        <v>179</v>
      </c>
      <c r="E351" s="222" t="s">
        <v>2809</v>
      </c>
      <c r="F351" s="223" t="s">
        <v>2810</v>
      </c>
      <c r="G351" s="224" t="s">
        <v>198</v>
      </c>
      <c r="H351" s="225">
        <v>0.5</v>
      </c>
      <c r="I351" s="226"/>
      <c r="J351" s="227">
        <f>ROUND(I351*H351,2)</f>
        <v>0</v>
      </c>
      <c r="K351" s="223" t="s">
        <v>24</v>
      </c>
      <c r="L351" s="71"/>
      <c r="M351" s="228" t="s">
        <v>24</v>
      </c>
      <c r="N351" s="229" t="s">
        <v>48</v>
      </c>
      <c r="O351" s="46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3" t="s">
        <v>183</v>
      </c>
      <c r="AT351" s="23" t="s">
        <v>179</v>
      </c>
      <c r="AU351" s="23" t="s">
        <v>25</v>
      </c>
      <c r="AY351" s="23" t="s">
        <v>177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3" t="s">
        <v>25</v>
      </c>
      <c r="BK351" s="232">
        <f>ROUND(I351*H351,2)</f>
        <v>0</v>
      </c>
      <c r="BL351" s="23" t="s">
        <v>183</v>
      </c>
      <c r="BM351" s="23" t="s">
        <v>2067</v>
      </c>
    </row>
    <row r="352" s="1" customFormat="1" ht="25.5" customHeight="1">
      <c r="B352" s="45"/>
      <c r="C352" s="221" t="s">
        <v>1157</v>
      </c>
      <c r="D352" s="221" t="s">
        <v>179</v>
      </c>
      <c r="E352" s="222" t="s">
        <v>2811</v>
      </c>
      <c r="F352" s="223" t="s">
        <v>2812</v>
      </c>
      <c r="G352" s="224" t="s">
        <v>112</v>
      </c>
      <c r="H352" s="225">
        <v>0.64000000000000001</v>
      </c>
      <c r="I352" s="226"/>
      <c r="J352" s="227">
        <f>ROUND(I352*H352,2)</f>
        <v>0</v>
      </c>
      <c r="K352" s="223" t="s">
        <v>24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25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2078</v>
      </c>
    </row>
    <row r="353" s="10" customFormat="1" ht="37.44" customHeight="1">
      <c r="B353" s="205"/>
      <c r="C353" s="206"/>
      <c r="D353" s="207" t="s">
        <v>76</v>
      </c>
      <c r="E353" s="208" t="s">
        <v>2813</v>
      </c>
      <c r="F353" s="208" t="s">
        <v>2814</v>
      </c>
      <c r="G353" s="206"/>
      <c r="H353" s="206"/>
      <c r="I353" s="209"/>
      <c r="J353" s="210">
        <f>BK353</f>
        <v>0</v>
      </c>
      <c r="K353" s="206"/>
      <c r="L353" s="211"/>
      <c r="M353" s="212"/>
      <c r="N353" s="213"/>
      <c r="O353" s="213"/>
      <c r="P353" s="214">
        <f>SUM(P354:P357)</f>
        <v>0</v>
      </c>
      <c r="Q353" s="213"/>
      <c r="R353" s="214">
        <f>SUM(R354:R357)</f>
        <v>0</v>
      </c>
      <c r="S353" s="213"/>
      <c r="T353" s="215">
        <f>SUM(T354:T357)</f>
        <v>0</v>
      </c>
      <c r="AR353" s="216" t="s">
        <v>25</v>
      </c>
      <c r="AT353" s="217" t="s">
        <v>76</v>
      </c>
      <c r="AU353" s="217" t="s">
        <v>77</v>
      </c>
      <c r="AY353" s="216" t="s">
        <v>177</v>
      </c>
      <c r="BK353" s="218">
        <f>SUM(BK354:BK357)</f>
        <v>0</v>
      </c>
    </row>
    <row r="354" s="1" customFormat="1" ht="16.5" customHeight="1">
      <c r="B354" s="45"/>
      <c r="C354" s="221" t="s">
        <v>1160</v>
      </c>
      <c r="D354" s="221" t="s">
        <v>179</v>
      </c>
      <c r="E354" s="222" t="s">
        <v>2815</v>
      </c>
      <c r="F354" s="223" t="s">
        <v>2816</v>
      </c>
      <c r="G354" s="224" t="s">
        <v>257</v>
      </c>
      <c r="H354" s="225">
        <v>0.17799999999999999</v>
      </c>
      <c r="I354" s="226"/>
      <c r="J354" s="227">
        <f>ROUND(I354*H354,2)</f>
        <v>0</v>
      </c>
      <c r="K354" s="223" t="s">
        <v>24</v>
      </c>
      <c r="L354" s="71"/>
      <c r="M354" s="228" t="s">
        <v>24</v>
      </c>
      <c r="N354" s="229" t="s">
        <v>48</v>
      </c>
      <c r="O354" s="46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AR354" s="23" t="s">
        <v>183</v>
      </c>
      <c r="AT354" s="23" t="s">
        <v>179</v>
      </c>
      <c r="AU354" s="23" t="s">
        <v>25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2089</v>
      </c>
    </row>
    <row r="355" s="1" customFormat="1" ht="16.5" customHeight="1">
      <c r="B355" s="45"/>
      <c r="C355" s="221" t="s">
        <v>1165</v>
      </c>
      <c r="D355" s="221" t="s">
        <v>179</v>
      </c>
      <c r="E355" s="222" t="s">
        <v>2817</v>
      </c>
      <c r="F355" s="223" t="s">
        <v>2818</v>
      </c>
      <c r="G355" s="224" t="s">
        <v>257</v>
      </c>
      <c r="H355" s="225">
        <v>0.17799999999999999</v>
      </c>
      <c r="I355" s="226"/>
      <c r="J355" s="227">
        <f>ROUND(I355*H355,2)</f>
        <v>0</v>
      </c>
      <c r="K355" s="223" t="s">
        <v>24</v>
      </c>
      <c r="L355" s="71"/>
      <c r="M355" s="228" t="s">
        <v>24</v>
      </c>
      <c r="N355" s="229" t="s">
        <v>48</v>
      </c>
      <c r="O355" s="46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AR355" s="23" t="s">
        <v>183</v>
      </c>
      <c r="AT355" s="23" t="s">
        <v>179</v>
      </c>
      <c r="AU355" s="23" t="s">
        <v>25</v>
      </c>
      <c r="AY355" s="23" t="s">
        <v>177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23" t="s">
        <v>25</v>
      </c>
      <c r="BK355" s="232">
        <f>ROUND(I355*H355,2)</f>
        <v>0</v>
      </c>
      <c r="BL355" s="23" t="s">
        <v>183</v>
      </c>
      <c r="BM355" s="23" t="s">
        <v>2100</v>
      </c>
    </row>
    <row r="356" s="1" customFormat="1" ht="16.5" customHeight="1">
      <c r="B356" s="45"/>
      <c r="C356" s="221" t="s">
        <v>1169</v>
      </c>
      <c r="D356" s="221" t="s">
        <v>179</v>
      </c>
      <c r="E356" s="222" t="s">
        <v>2819</v>
      </c>
      <c r="F356" s="223" t="s">
        <v>2820</v>
      </c>
      <c r="G356" s="224" t="s">
        <v>257</v>
      </c>
      <c r="H356" s="225">
        <v>0.17799999999999999</v>
      </c>
      <c r="I356" s="226"/>
      <c r="J356" s="227">
        <f>ROUND(I356*H356,2)</f>
        <v>0</v>
      </c>
      <c r="K356" s="223" t="s">
        <v>24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25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2111</v>
      </c>
    </row>
    <row r="357" s="1" customFormat="1" ht="16.5" customHeight="1">
      <c r="B357" s="45"/>
      <c r="C357" s="221" t="s">
        <v>1175</v>
      </c>
      <c r="D357" s="221" t="s">
        <v>179</v>
      </c>
      <c r="E357" s="222" t="s">
        <v>2821</v>
      </c>
      <c r="F357" s="223" t="s">
        <v>2822</v>
      </c>
      <c r="G357" s="224" t="s">
        <v>257</v>
      </c>
      <c r="H357" s="225">
        <v>0.17799999999999999</v>
      </c>
      <c r="I357" s="226"/>
      <c r="J357" s="227">
        <f>ROUND(I357*H357,2)</f>
        <v>0</v>
      </c>
      <c r="K357" s="223" t="s">
        <v>24</v>
      </c>
      <c r="L357" s="71"/>
      <c r="M357" s="228" t="s">
        <v>24</v>
      </c>
      <c r="N357" s="229" t="s">
        <v>48</v>
      </c>
      <c r="O357" s="46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AR357" s="23" t="s">
        <v>183</v>
      </c>
      <c r="AT357" s="23" t="s">
        <v>179</v>
      </c>
      <c r="AU357" s="23" t="s">
        <v>25</v>
      </c>
      <c r="AY357" s="23" t="s">
        <v>177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3" t="s">
        <v>25</v>
      </c>
      <c r="BK357" s="232">
        <f>ROUND(I357*H357,2)</f>
        <v>0</v>
      </c>
      <c r="BL357" s="23" t="s">
        <v>183</v>
      </c>
      <c r="BM357" s="23" t="s">
        <v>2122</v>
      </c>
    </row>
    <row r="358" s="10" customFormat="1" ht="37.44" customHeight="1">
      <c r="B358" s="205"/>
      <c r="C358" s="206"/>
      <c r="D358" s="207" t="s">
        <v>76</v>
      </c>
      <c r="E358" s="208" t="s">
        <v>2452</v>
      </c>
      <c r="F358" s="208" t="s">
        <v>2453</v>
      </c>
      <c r="G358" s="206"/>
      <c r="H358" s="206"/>
      <c r="I358" s="209"/>
      <c r="J358" s="210">
        <f>BK358</f>
        <v>0</v>
      </c>
      <c r="K358" s="206"/>
      <c r="L358" s="211"/>
      <c r="M358" s="212"/>
      <c r="N358" s="213"/>
      <c r="O358" s="213"/>
      <c r="P358" s="214">
        <f>SUM(P359:P361)</f>
        <v>0</v>
      </c>
      <c r="Q358" s="213"/>
      <c r="R358" s="214">
        <f>SUM(R359:R361)</f>
        <v>0</v>
      </c>
      <c r="S358" s="213"/>
      <c r="T358" s="215">
        <f>SUM(T359:T361)</f>
        <v>0</v>
      </c>
      <c r="AR358" s="216" t="s">
        <v>25</v>
      </c>
      <c r="AT358" s="217" t="s">
        <v>76</v>
      </c>
      <c r="AU358" s="217" t="s">
        <v>77</v>
      </c>
      <c r="AY358" s="216" t="s">
        <v>177</v>
      </c>
      <c r="BK358" s="218">
        <f>SUM(BK359:BK361)</f>
        <v>0</v>
      </c>
    </row>
    <row r="359" s="1" customFormat="1" ht="16.5" customHeight="1">
      <c r="B359" s="45"/>
      <c r="C359" s="221" t="s">
        <v>1178</v>
      </c>
      <c r="D359" s="221" t="s">
        <v>179</v>
      </c>
      <c r="E359" s="222" t="s">
        <v>2823</v>
      </c>
      <c r="F359" s="223" t="s">
        <v>2824</v>
      </c>
      <c r="G359" s="224" t="s">
        <v>1690</v>
      </c>
      <c r="H359" s="225">
        <v>1</v>
      </c>
      <c r="I359" s="226"/>
      <c r="J359" s="227">
        <f>ROUND(I359*H359,2)</f>
        <v>0</v>
      </c>
      <c r="K359" s="223" t="s">
        <v>24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25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2134</v>
      </c>
    </row>
    <row r="360" s="1" customFormat="1" ht="16.5" customHeight="1">
      <c r="B360" s="45"/>
      <c r="C360" s="221" t="s">
        <v>1183</v>
      </c>
      <c r="D360" s="221" t="s">
        <v>179</v>
      </c>
      <c r="E360" s="222" t="s">
        <v>2825</v>
      </c>
      <c r="F360" s="223" t="s">
        <v>2826</v>
      </c>
      <c r="G360" s="224" t="s">
        <v>1690</v>
      </c>
      <c r="H360" s="225">
        <v>1</v>
      </c>
      <c r="I360" s="226"/>
      <c r="J360" s="227">
        <f>ROUND(I360*H360,2)</f>
        <v>0</v>
      </c>
      <c r="K360" s="223" t="s">
        <v>24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25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2142</v>
      </c>
    </row>
    <row r="361" s="1" customFormat="1" ht="16.5" customHeight="1">
      <c r="B361" s="45"/>
      <c r="C361" s="221" t="s">
        <v>1187</v>
      </c>
      <c r="D361" s="221" t="s">
        <v>179</v>
      </c>
      <c r="E361" s="222" t="s">
        <v>2827</v>
      </c>
      <c r="F361" s="223" t="s">
        <v>2828</v>
      </c>
      <c r="G361" s="224" t="s">
        <v>1690</v>
      </c>
      <c r="H361" s="225">
        <v>1</v>
      </c>
      <c r="I361" s="226"/>
      <c r="J361" s="227">
        <f>ROUND(I361*H361,2)</f>
        <v>0</v>
      </c>
      <c r="K361" s="223" t="s">
        <v>24</v>
      </c>
      <c r="L361" s="71"/>
      <c r="M361" s="228" t="s">
        <v>24</v>
      </c>
      <c r="N361" s="277" t="s">
        <v>48</v>
      </c>
      <c r="O361" s="278"/>
      <c r="P361" s="279">
        <f>O361*H361</f>
        <v>0</v>
      </c>
      <c r="Q361" s="279">
        <v>0</v>
      </c>
      <c r="R361" s="279">
        <f>Q361*H361</f>
        <v>0</v>
      </c>
      <c r="S361" s="279">
        <v>0</v>
      </c>
      <c r="T361" s="280">
        <f>S361*H361</f>
        <v>0</v>
      </c>
      <c r="AR361" s="23" t="s">
        <v>183</v>
      </c>
      <c r="AT361" s="23" t="s">
        <v>179</v>
      </c>
      <c r="AU361" s="23" t="s">
        <v>25</v>
      </c>
      <c r="AY361" s="23" t="s">
        <v>177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3" t="s">
        <v>25</v>
      </c>
      <c r="BK361" s="232">
        <f>ROUND(I361*H361,2)</f>
        <v>0</v>
      </c>
      <c r="BL361" s="23" t="s">
        <v>183</v>
      </c>
      <c r="BM361" s="23" t="s">
        <v>2150</v>
      </c>
    </row>
    <row r="362" s="1" customFormat="1" ht="6.96" customHeight="1">
      <c r="B362" s="66"/>
      <c r="C362" s="67"/>
      <c r="D362" s="67"/>
      <c r="E362" s="67"/>
      <c r="F362" s="67"/>
      <c r="G362" s="67"/>
      <c r="H362" s="67"/>
      <c r="I362" s="166"/>
      <c r="J362" s="67"/>
      <c r="K362" s="67"/>
      <c r="L362" s="71"/>
    </row>
  </sheetData>
  <sheetProtection sheet="1" autoFilter="0" formatColumns="0" formatRows="0" objects="1" scenarios="1" spinCount="100000" saltValue="dDXSzLQSR7Iy063CgVnCCWT7dhTkSIfX0UBqYs6zYZN8cAdLqJKP2AWCf/KjgmmmNbK1150ihh4iO6TCZ8ahrw==" hashValue="88OYkzj59LZgB4XvVixoQgTjbSpQvR5tyx/cTl4D0sgDBaxcGXZNyfrW7VdKKw8BE6sYxaMaaldwno+6ETCp7Q==" algorithmName="SHA-512" password="CC35"/>
  <autoFilter ref="C118:K361"/>
  <mergeCells count="10">
    <mergeCell ref="E7:H7"/>
    <mergeCell ref="E9:H9"/>
    <mergeCell ref="E24:H24"/>
    <mergeCell ref="E45:H45"/>
    <mergeCell ref="E47:H47"/>
    <mergeCell ref="J51:J52"/>
    <mergeCell ref="E109:H109"/>
    <mergeCell ref="E111:H111"/>
    <mergeCell ref="G1:H1"/>
    <mergeCell ref="L2:V2"/>
  </mergeCells>
  <hyperlinks>
    <hyperlink ref="F1:G1" location="C2" display="1) Krycí list soupisu"/>
    <hyperlink ref="G1:H1" location="C54" display="2) Rekapitulace"/>
    <hyperlink ref="J1" location="C11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95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2829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ROUND(SUM(BE89:BE212), 2)</f>
        <v>0</v>
      </c>
      <c r="G30" s="46"/>
      <c r="H30" s="46"/>
      <c r="I30" s="158">
        <v>0.20999999999999999</v>
      </c>
      <c r="J30" s="157">
        <f>ROUND(ROUND((SUM(BE89:BE212)),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ROUND(SUM(BF89:BF212), 2)</f>
        <v>0</v>
      </c>
      <c r="G31" s="46"/>
      <c r="H31" s="46"/>
      <c r="I31" s="158">
        <v>0.14999999999999999</v>
      </c>
      <c r="J31" s="157">
        <f>ROUND(ROUND((SUM(BF89:BF212)),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ROUND(SUM(BG89:BG212),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ROUND(SUM(BH89:BH212),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ROUND(SUM(BI89:BI212),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05 - Zařízení zdravotechniky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J89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J90</f>
        <v>0</v>
      </c>
      <c r="K57" s="183"/>
    </row>
    <row r="58" s="8" customFormat="1" ht="19.92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J91</f>
        <v>0</v>
      </c>
      <c r="K58" s="190"/>
    </row>
    <row r="59" s="8" customFormat="1" ht="19.92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J103</f>
        <v>0</v>
      </c>
      <c r="K59" s="190"/>
    </row>
    <row r="60" s="8" customFormat="1" ht="19.92" customHeight="1">
      <c r="B60" s="184"/>
      <c r="C60" s="185"/>
      <c r="D60" s="186" t="s">
        <v>132</v>
      </c>
      <c r="E60" s="187"/>
      <c r="F60" s="187"/>
      <c r="G60" s="187"/>
      <c r="H60" s="187"/>
      <c r="I60" s="188"/>
      <c r="J60" s="189">
        <f>J107</f>
        <v>0</v>
      </c>
      <c r="K60" s="190"/>
    </row>
    <row r="61" s="8" customFormat="1" ht="19.92" customHeight="1">
      <c r="B61" s="184"/>
      <c r="C61" s="185"/>
      <c r="D61" s="186" t="s">
        <v>2830</v>
      </c>
      <c r="E61" s="187"/>
      <c r="F61" s="187"/>
      <c r="G61" s="187"/>
      <c r="H61" s="187"/>
      <c r="I61" s="188"/>
      <c r="J61" s="189">
        <f>J112</f>
        <v>0</v>
      </c>
      <c r="K61" s="190"/>
    </row>
    <row r="62" s="8" customFormat="1" ht="19.92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J117</f>
        <v>0</v>
      </c>
      <c r="K62" s="190"/>
    </row>
    <row r="63" s="8" customFormat="1" ht="19.92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J123</f>
        <v>0</v>
      </c>
      <c r="K63" s="190"/>
    </row>
    <row r="64" s="7" customFormat="1" ht="24.96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="8" customFormat="1" ht="19.92" customHeight="1">
      <c r="B65" s="184"/>
      <c r="C65" s="185"/>
      <c r="D65" s="186" t="s">
        <v>140</v>
      </c>
      <c r="E65" s="187"/>
      <c r="F65" s="187"/>
      <c r="G65" s="187"/>
      <c r="H65" s="187"/>
      <c r="I65" s="188"/>
      <c r="J65" s="189">
        <f>J126</f>
        <v>0</v>
      </c>
      <c r="K65" s="190"/>
    </row>
    <row r="66" s="8" customFormat="1" ht="19.92" customHeight="1">
      <c r="B66" s="184"/>
      <c r="C66" s="185"/>
      <c r="D66" s="186" t="s">
        <v>2831</v>
      </c>
      <c r="E66" s="187"/>
      <c r="F66" s="187"/>
      <c r="G66" s="187"/>
      <c r="H66" s="187"/>
      <c r="I66" s="188"/>
      <c r="J66" s="189">
        <f>J168</f>
        <v>0</v>
      </c>
      <c r="K66" s="190"/>
    </row>
    <row r="67" s="8" customFormat="1" ht="19.92" customHeight="1">
      <c r="B67" s="184"/>
      <c r="C67" s="185"/>
      <c r="D67" s="186" t="s">
        <v>2832</v>
      </c>
      <c r="E67" s="187"/>
      <c r="F67" s="187"/>
      <c r="G67" s="187"/>
      <c r="H67" s="187"/>
      <c r="I67" s="188"/>
      <c r="J67" s="189">
        <f>J180</f>
        <v>0</v>
      </c>
      <c r="K67" s="190"/>
    </row>
    <row r="68" s="7" customFormat="1" ht="24.96" customHeight="1">
      <c r="B68" s="177"/>
      <c r="C68" s="178"/>
      <c r="D68" s="179" t="s">
        <v>155</v>
      </c>
      <c r="E68" s="180"/>
      <c r="F68" s="180"/>
      <c r="G68" s="180"/>
      <c r="H68" s="180"/>
      <c r="I68" s="181"/>
      <c r="J68" s="182">
        <f>J206</f>
        <v>0</v>
      </c>
      <c r="K68" s="183"/>
    </row>
    <row r="69" s="8" customFormat="1" ht="19.92" customHeight="1">
      <c r="B69" s="184"/>
      <c r="C69" s="185"/>
      <c r="D69" s="186" t="s">
        <v>2833</v>
      </c>
      <c r="E69" s="187"/>
      <c r="F69" s="187"/>
      <c r="G69" s="187"/>
      <c r="H69" s="187"/>
      <c r="I69" s="188"/>
      <c r="J69" s="189">
        <f>J207</f>
        <v>0</v>
      </c>
      <c r="K69" s="190"/>
    </row>
    <row r="70" s="1" customFormat="1" ht="21.84" customHeight="1">
      <c r="B70" s="45"/>
      <c r="C70" s="46"/>
      <c r="D70" s="46"/>
      <c r="E70" s="46"/>
      <c r="F70" s="46"/>
      <c r="G70" s="46"/>
      <c r="H70" s="46"/>
      <c r="I70" s="144"/>
      <c r="J70" s="46"/>
      <c r="K70" s="50"/>
    </row>
    <row r="71" s="1" customFormat="1" ht="6.96" customHeight="1">
      <c r="B71" s="66"/>
      <c r="C71" s="67"/>
      <c r="D71" s="67"/>
      <c r="E71" s="67"/>
      <c r="F71" s="67"/>
      <c r="G71" s="67"/>
      <c r="H71" s="67"/>
      <c r="I71" s="166"/>
      <c r="J71" s="67"/>
      <c r="K71" s="68"/>
    </row>
    <row r="75" s="1" customFormat="1" ht="6.96" customHeight="1">
      <c r="B75" s="69"/>
      <c r="C75" s="70"/>
      <c r="D75" s="70"/>
      <c r="E75" s="70"/>
      <c r="F75" s="70"/>
      <c r="G75" s="70"/>
      <c r="H75" s="70"/>
      <c r="I75" s="169"/>
      <c r="J75" s="70"/>
      <c r="K75" s="70"/>
      <c r="L75" s="71"/>
    </row>
    <row r="76" s="1" customFormat="1" ht="36.96" customHeight="1">
      <c r="B76" s="45"/>
      <c r="C76" s="72" t="s">
        <v>161</v>
      </c>
      <c r="D76" s="73"/>
      <c r="E76" s="73"/>
      <c r="F76" s="73"/>
      <c r="G76" s="73"/>
      <c r="H76" s="73"/>
      <c r="I76" s="191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1"/>
      <c r="J77" s="73"/>
      <c r="K77" s="73"/>
      <c r="L77" s="71"/>
    </row>
    <row r="78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="1" customFormat="1" ht="16.5" customHeight="1">
      <c r="B79" s="45"/>
      <c r="C79" s="73"/>
      <c r="D79" s="73"/>
      <c r="E79" s="192" t="str">
        <f>E7</f>
        <v>Nástavba části 2.NP DDM Jablunkov č.p. 145 s přístavbou schodiště s výtahem</v>
      </c>
      <c r="F79" s="75"/>
      <c r="G79" s="75"/>
      <c r="H79" s="75"/>
      <c r="I79" s="191"/>
      <c r="J79" s="73"/>
      <c r="K79" s="73"/>
      <c r="L79" s="71"/>
    </row>
    <row r="80" s="1" customFormat="1" ht="14.4" customHeight="1">
      <c r="B80" s="45"/>
      <c r="C80" s="75" t="s">
        <v>118</v>
      </c>
      <c r="D80" s="73"/>
      <c r="E80" s="73"/>
      <c r="F80" s="73"/>
      <c r="G80" s="73"/>
      <c r="H80" s="73"/>
      <c r="I80" s="191"/>
      <c r="J80" s="73"/>
      <c r="K80" s="73"/>
      <c r="L80" s="71"/>
    </row>
    <row r="81" s="1" customFormat="1" ht="17.25" customHeight="1">
      <c r="B81" s="45"/>
      <c r="C81" s="73"/>
      <c r="D81" s="73"/>
      <c r="E81" s="81" t="str">
        <f>E9</f>
        <v>05 - Zařízení zdravotechniky</v>
      </c>
      <c r="F81" s="73"/>
      <c r="G81" s="73"/>
      <c r="H81" s="73"/>
      <c r="I81" s="191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="1" customFormat="1" ht="18" customHeight="1">
      <c r="B83" s="45"/>
      <c r="C83" s="75" t="s">
        <v>26</v>
      </c>
      <c r="D83" s="73"/>
      <c r="E83" s="73"/>
      <c r="F83" s="193" t="str">
        <f>F12</f>
        <v>Obec Jablunkov</v>
      </c>
      <c r="G83" s="73"/>
      <c r="H83" s="73"/>
      <c r="I83" s="194" t="s">
        <v>28</v>
      </c>
      <c r="J83" s="84" t="str">
        <f>IF(J12="","",J12)</f>
        <v>15. 3. 2017</v>
      </c>
      <c r="K83" s="73"/>
      <c r="L83" s="71"/>
    </row>
    <row r="84" s="1" customFormat="1" ht="6.96" customHeight="1">
      <c r="B84" s="45"/>
      <c r="C84" s="73"/>
      <c r="D84" s="73"/>
      <c r="E84" s="73"/>
      <c r="F84" s="73"/>
      <c r="G84" s="73"/>
      <c r="H84" s="73"/>
      <c r="I84" s="191"/>
      <c r="J84" s="73"/>
      <c r="K84" s="73"/>
      <c r="L84" s="71"/>
    </row>
    <row r="85" s="1" customFormat="1">
      <c r="B85" s="45"/>
      <c r="C85" s="75" t="s">
        <v>32</v>
      </c>
      <c r="D85" s="73"/>
      <c r="E85" s="73"/>
      <c r="F85" s="193" t="str">
        <f>E15</f>
        <v>Město Jablunkov, Dukelská 144, 739 91 Jablunkov</v>
      </c>
      <c r="G85" s="73"/>
      <c r="H85" s="73"/>
      <c r="I85" s="194" t="s">
        <v>38</v>
      </c>
      <c r="J85" s="193" t="str">
        <f>E21</f>
        <v xml:space="preserve"> </v>
      </c>
      <c r="K85" s="73"/>
      <c r="L85" s="71"/>
    </row>
    <row r="86" s="1" customFormat="1" ht="14.4" customHeight="1">
      <c r="B86" s="45"/>
      <c r="C86" s="75" t="s">
        <v>36</v>
      </c>
      <c r="D86" s="73"/>
      <c r="E86" s="73"/>
      <c r="F86" s="193" t="str">
        <f>IF(E18="","",E18)</f>
        <v/>
      </c>
      <c r="G86" s="73"/>
      <c r="H86" s="73"/>
      <c r="I86" s="191"/>
      <c r="J86" s="73"/>
      <c r="K86" s="73"/>
      <c r="L86" s="71"/>
    </row>
    <row r="87" s="1" customFormat="1" ht="10.32" customHeight="1">
      <c r="B87" s="45"/>
      <c r="C87" s="73"/>
      <c r="D87" s="73"/>
      <c r="E87" s="73"/>
      <c r="F87" s="73"/>
      <c r="G87" s="73"/>
      <c r="H87" s="73"/>
      <c r="I87" s="191"/>
      <c r="J87" s="73"/>
      <c r="K87" s="73"/>
      <c r="L87" s="71"/>
    </row>
    <row r="88" s="9" customFormat="1" ht="29.28" customHeight="1">
      <c r="B88" s="195"/>
      <c r="C88" s="196" t="s">
        <v>162</v>
      </c>
      <c r="D88" s="197" t="s">
        <v>62</v>
      </c>
      <c r="E88" s="197" t="s">
        <v>58</v>
      </c>
      <c r="F88" s="197" t="s">
        <v>163</v>
      </c>
      <c r="G88" s="197" t="s">
        <v>164</v>
      </c>
      <c r="H88" s="197" t="s">
        <v>165</v>
      </c>
      <c r="I88" s="198" t="s">
        <v>166</v>
      </c>
      <c r="J88" s="197" t="s">
        <v>122</v>
      </c>
      <c r="K88" s="199" t="s">
        <v>167</v>
      </c>
      <c r="L88" s="200"/>
      <c r="M88" s="101" t="s">
        <v>168</v>
      </c>
      <c r="N88" s="102" t="s">
        <v>47</v>
      </c>
      <c r="O88" s="102" t="s">
        <v>169</v>
      </c>
      <c r="P88" s="102" t="s">
        <v>170</v>
      </c>
      <c r="Q88" s="102" t="s">
        <v>171</v>
      </c>
      <c r="R88" s="102" t="s">
        <v>172</v>
      </c>
      <c r="S88" s="102" t="s">
        <v>173</v>
      </c>
      <c r="T88" s="103" t="s">
        <v>174</v>
      </c>
    </row>
    <row r="89" s="1" customFormat="1" ht="29.28" customHeight="1">
      <c r="B89" s="45"/>
      <c r="C89" s="107" t="s">
        <v>123</v>
      </c>
      <c r="D89" s="73"/>
      <c r="E89" s="73"/>
      <c r="F89" s="73"/>
      <c r="G89" s="73"/>
      <c r="H89" s="73"/>
      <c r="I89" s="191"/>
      <c r="J89" s="201">
        <f>BK89</f>
        <v>0</v>
      </c>
      <c r="K89" s="73"/>
      <c r="L89" s="71"/>
      <c r="M89" s="104"/>
      <c r="N89" s="105"/>
      <c r="O89" s="105"/>
      <c r="P89" s="202">
        <f>P90+P125+P206</f>
        <v>0</v>
      </c>
      <c r="Q89" s="105"/>
      <c r="R89" s="202">
        <f>R90+R125+R206</f>
        <v>9.5625988000000017</v>
      </c>
      <c r="S89" s="105"/>
      <c r="T89" s="203">
        <f>T90+T125+T206</f>
        <v>0.64779999999999993</v>
      </c>
      <c r="AT89" s="23" t="s">
        <v>76</v>
      </c>
      <c r="AU89" s="23" t="s">
        <v>124</v>
      </c>
      <c r="BK89" s="204">
        <f>BK90+BK125+BK206</f>
        <v>0</v>
      </c>
    </row>
    <row r="90" s="10" customFormat="1" ht="37.44" customHeight="1">
      <c r="B90" s="205"/>
      <c r="C90" s="206"/>
      <c r="D90" s="207" t="s">
        <v>76</v>
      </c>
      <c r="E90" s="208" t="s">
        <v>175</v>
      </c>
      <c r="F90" s="208" t="s">
        <v>176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P91+P103+P107+P112+P117+P123</f>
        <v>0</v>
      </c>
      <c r="Q90" s="213"/>
      <c r="R90" s="214">
        <f>R91+R103+R107+R112+R117+R123</f>
        <v>9.271392800000001</v>
      </c>
      <c r="S90" s="213"/>
      <c r="T90" s="215">
        <f>T91+T103+T107+T112+T117+T123</f>
        <v>0.64779999999999993</v>
      </c>
      <c r="AR90" s="216" t="s">
        <v>25</v>
      </c>
      <c r="AT90" s="217" t="s">
        <v>76</v>
      </c>
      <c r="AU90" s="217" t="s">
        <v>77</v>
      </c>
      <c r="AY90" s="216" t="s">
        <v>177</v>
      </c>
      <c r="BK90" s="218">
        <f>BK91+BK103+BK107+BK112+BK117+BK123</f>
        <v>0</v>
      </c>
    </row>
    <row r="91" s="10" customFormat="1" ht="19.92" customHeight="1">
      <c r="B91" s="205"/>
      <c r="C91" s="206"/>
      <c r="D91" s="207" t="s">
        <v>76</v>
      </c>
      <c r="E91" s="219" t="s">
        <v>25</v>
      </c>
      <c r="F91" s="219" t="s">
        <v>178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SUM(P92:P102)</f>
        <v>0</v>
      </c>
      <c r="Q91" s="213"/>
      <c r="R91" s="214">
        <f>SUM(R92:R102)</f>
        <v>7.056</v>
      </c>
      <c r="S91" s="213"/>
      <c r="T91" s="215">
        <f>SUM(T92:T102)</f>
        <v>0</v>
      </c>
      <c r="AR91" s="216" t="s">
        <v>25</v>
      </c>
      <c r="AT91" s="217" t="s">
        <v>76</v>
      </c>
      <c r="AU91" s="217" t="s">
        <v>25</v>
      </c>
      <c r="AY91" s="216" t="s">
        <v>177</v>
      </c>
      <c r="BK91" s="218">
        <f>SUM(BK92:BK102)</f>
        <v>0</v>
      </c>
    </row>
    <row r="92" s="1" customFormat="1" ht="38.25" customHeight="1">
      <c r="B92" s="45"/>
      <c r="C92" s="221" t="s">
        <v>25</v>
      </c>
      <c r="D92" s="221" t="s">
        <v>179</v>
      </c>
      <c r="E92" s="222" t="s">
        <v>2834</v>
      </c>
      <c r="F92" s="223" t="s">
        <v>2835</v>
      </c>
      <c r="G92" s="224" t="s">
        <v>209</v>
      </c>
      <c r="H92" s="225">
        <v>13.44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2836</v>
      </c>
    </row>
    <row r="93" s="1" customFormat="1" ht="38.25" customHeight="1">
      <c r="B93" s="45"/>
      <c r="C93" s="221" t="s">
        <v>86</v>
      </c>
      <c r="D93" s="221" t="s">
        <v>179</v>
      </c>
      <c r="E93" s="222" t="s">
        <v>2837</v>
      </c>
      <c r="F93" s="223" t="s">
        <v>2838</v>
      </c>
      <c r="G93" s="224" t="s">
        <v>209</v>
      </c>
      <c r="H93" s="225">
        <v>13.44</v>
      </c>
      <c r="I93" s="226"/>
      <c r="J93" s="227">
        <f>ROUND(I93*H93,2)</f>
        <v>0</v>
      </c>
      <c r="K93" s="223" t="s">
        <v>182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86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2839</v>
      </c>
    </row>
    <row r="94" s="1" customFormat="1" ht="38.25" customHeight="1">
      <c r="B94" s="45"/>
      <c r="C94" s="221" t="s">
        <v>191</v>
      </c>
      <c r="D94" s="221" t="s">
        <v>179</v>
      </c>
      <c r="E94" s="222" t="s">
        <v>247</v>
      </c>
      <c r="F94" s="223" t="s">
        <v>248</v>
      </c>
      <c r="G94" s="224" t="s">
        <v>209</v>
      </c>
      <c r="H94" s="225">
        <v>4.4800000000000004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2840</v>
      </c>
    </row>
    <row r="95" s="1" customFormat="1" ht="25.5" customHeight="1">
      <c r="B95" s="45"/>
      <c r="C95" s="221" t="s">
        <v>183</v>
      </c>
      <c r="D95" s="221" t="s">
        <v>179</v>
      </c>
      <c r="E95" s="222" t="s">
        <v>251</v>
      </c>
      <c r="F95" s="223" t="s">
        <v>252</v>
      </c>
      <c r="G95" s="224" t="s">
        <v>209</v>
      </c>
      <c r="H95" s="225">
        <v>4.4800000000000004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2841</v>
      </c>
    </row>
    <row r="96" s="1" customFormat="1" ht="16.5" customHeight="1">
      <c r="B96" s="45"/>
      <c r="C96" s="221" t="s">
        <v>201</v>
      </c>
      <c r="D96" s="221" t="s">
        <v>179</v>
      </c>
      <c r="E96" s="222" t="s">
        <v>255</v>
      </c>
      <c r="F96" s="223" t="s">
        <v>256</v>
      </c>
      <c r="G96" s="224" t="s">
        <v>257</v>
      </c>
      <c r="H96" s="225">
        <v>9.4079999999999995</v>
      </c>
      <c r="I96" s="226"/>
      <c r="J96" s="227">
        <f>ROUND(I96*H96,2)</f>
        <v>0</v>
      </c>
      <c r="K96" s="223" t="s">
        <v>182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86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2842</v>
      </c>
    </row>
    <row r="97" s="11" customFormat="1">
      <c r="B97" s="233"/>
      <c r="C97" s="234"/>
      <c r="D97" s="235" t="s">
        <v>185</v>
      </c>
      <c r="E97" s="236" t="s">
        <v>24</v>
      </c>
      <c r="F97" s="237" t="s">
        <v>2843</v>
      </c>
      <c r="G97" s="234"/>
      <c r="H97" s="238">
        <v>9.4079999999999995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185</v>
      </c>
      <c r="AU97" s="244" t="s">
        <v>86</v>
      </c>
      <c r="AV97" s="11" t="s">
        <v>86</v>
      </c>
      <c r="AW97" s="11" t="s">
        <v>40</v>
      </c>
      <c r="AX97" s="11" t="s">
        <v>25</v>
      </c>
      <c r="AY97" s="244" t="s">
        <v>177</v>
      </c>
    </row>
    <row r="98" s="1" customFormat="1" ht="25.5" customHeight="1">
      <c r="B98" s="45"/>
      <c r="C98" s="221" t="s">
        <v>206</v>
      </c>
      <c r="D98" s="221" t="s">
        <v>179</v>
      </c>
      <c r="E98" s="222" t="s">
        <v>261</v>
      </c>
      <c r="F98" s="223" t="s">
        <v>262</v>
      </c>
      <c r="G98" s="224" t="s">
        <v>209</v>
      </c>
      <c r="H98" s="225">
        <v>8.9600000000000009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2844</v>
      </c>
    </row>
    <row r="99" s="1" customFormat="1" ht="38.25" customHeight="1">
      <c r="B99" s="45"/>
      <c r="C99" s="221" t="s">
        <v>212</v>
      </c>
      <c r="D99" s="221" t="s">
        <v>179</v>
      </c>
      <c r="E99" s="222" t="s">
        <v>2845</v>
      </c>
      <c r="F99" s="223" t="s">
        <v>2846</v>
      </c>
      <c r="G99" s="224" t="s">
        <v>209</v>
      </c>
      <c r="H99" s="225">
        <v>3.3599999999999999</v>
      </c>
      <c r="I99" s="226"/>
      <c r="J99" s="227">
        <f>ROUND(I99*H99,2)</f>
        <v>0</v>
      </c>
      <c r="K99" s="223" t="s">
        <v>182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2847</v>
      </c>
    </row>
    <row r="100" s="1" customFormat="1" ht="25.5" customHeight="1">
      <c r="B100" s="45"/>
      <c r="C100" s="256" t="s">
        <v>216</v>
      </c>
      <c r="D100" s="256" t="s">
        <v>266</v>
      </c>
      <c r="E100" s="257" t="s">
        <v>2848</v>
      </c>
      <c r="F100" s="258" t="s">
        <v>2849</v>
      </c>
      <c r="G100" s="259" t="s">
        <v>257</v>
      </c>
      <c r="H100" s="260">
        <v>7.056</v>
      </c>
      <c r="I100" s="261"/>
      <c r="J100" s="262">
        <f>ROUND(I100*H100,2)</f>
        <v>0</v>
      </c>
      <c r="K100" s="258" t="s">
        <v>182</v>
      </c>
      <c r="L100" s="263"/>
      <c r="M100" s="264" t="s">
        <v>24</v>
      </c>
      <c r="N100" s="265" t="s">
        <v>48</v>
      </c>
      <c r="O100" s="46"/>
      <c r="P100" s="230">
        <f>O100*H100</f>
        <v>0</v>
      </c>
      <c r="Q100" s="230">
        <v>1</v>
      </c>
      <c r="R100" s="230">
        <f>Q100*H100</f>
        <v>7.056</v>
      </c>
      <c r="S100" s="230">
        <v>0</v>
      </c>
      <c r="T100" s="231">
        <f>S100*H100</f>
        <v>0</v>
      </c>
      <c r="AR100" s="23" t="s">
        <v>216</v>
      </c>
      <c r="AT100" s="23" t="s">
        <v>266</v>
      </c>
      <c r="AU100" s="23" t="s">
        <v>86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2850</v>
      </c>
    </row>
    <row r="101" s="11" customFormat="1">
      <c r="B101" s="233"/>
      <c r="C101" s="234"/>
      <c r="D101" s="235" t="s">
        <v>185</v>
      </c>
      <c r="E101" s="236" t="s">
        <v>24</v>
      </c>
      <c r="F101" s="237" t="s">
        <v>2851</v>
      </c>
      <c r="G101" s="234"/>
      <c r="H101" s="238">
        <v>7.056</v>
      </c>
      <c r="I101" s="239"/>
      <c r="J101" s="234"/>
      <c r="K101" s="234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185</v>
      </c>
      <c r="AU101" s="244" t="s">
        <v>86</v>
      </c>
      <c r="AV101" s="11" t="s">
        <v>86</v>
      </c>
      <c r="AW101" s="11" t="s">
        <v>40</v>
      </c>
      <c r="AX101" s="11" t="s">
        <v>25</v>
      </c>
      <c r="AY101" s="244" t="s">
        <v>177</v>
      </c>
    </row>
    <row r="102" s="1" customFormat="1" ht="25.5" customHeight="1">
      <c r="B102" s="45"/>
      <c r="C102" s="221" t="s">
        <v>221</v>
      </c>
      <c r="D102" s="221" t="s">
        <v>179</v>
      </c>
      <c r="E102" s="222" t="s">
        <v>2852</v>
      </c>
      <c r="F102" s="223" t="s">
        <v>2853</v>
      </c>
      <c r="G102" s="224" t="s">
        <v>112</v>
      </c>
      <c r="H102" s="225">
        <v>15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2854</v>
      </c>
    </row>
    <row r="103" s="10" customFormat="1" ht="29.88" customHeight="1">
      <c r="B103" s="205"/>
      <c r="C103" s="206"/>
      <c r="D103" s="207" t="s">
        <v>76</v>
      </c>
      <c r="E103" s="219" t="s">
        <v>183</v>
      </c>
      <c r="F103" s="219" t="s">
        <v>457</v>
      </c>
      <c r="G103" s="206"/>
      <c r="H103" s="206"/>
      <c r="I103" s="209"/>
      <c r="J103" s="220">
        <f>BK103</f>
        <v>0</v>
      </c>
      <c r="K103" s="206"/>
      <c r="L103" s="211"/>
      <c r="M103" s="212"/>
      <c r="N103" s="213"/>
      <c r="O103" s="213"/>
      <c r="P103" s="214">
        <f>SUM(P104:P106)</f>
        <v>0</v>
      </c>
      <c r="Q103" s="213"/>
      <c r="R103" s="214">
        <f>SUM(R104:R106)</f>
        <v>2.2113728000000004</v>
      </c>
      <c r="S103" s="213"/>
      <c r="T103" s="215">
        <f>SUM(T104:T106)</f>
        <v>0</v>
      </c>
      <c r="AR103" s="216" t="s">
        <v>25</v>
      </c>
      <c r="AT103" s="217" t="s">
        <v>76</v>
      </c>
      <c r="AU103" s="217" t="s">
        <v>25</v>
      </c>
      <c r="AY103" s="216" t="s">
        <v>177</v>
      </c>
      <c r="BK103" s="218">
        <f>SUM(BK104:BK106)</f>
        <v>0</v>
      </c>
    </row>
    <row r="104" s="1" customFormat="1" ht="38.25" customHeight="1">
      <c r="B104" s="45"/>
      <c r="C104" s="221" t="s">
        <v>30</v>
      </c>
      <c r="D104" s="221" t="s">
        <v>179</v>
      </c>
      <c r="E104" s="222" t="s">
        <v>2855</v>
      </c>
      <c r="F104" s="223" t="s">
        <v>2856</v>
      </c>
      <c r="G104" s="224" t="s">
        <v>209</v>
      </c>
      <c r="H104" s="225">
        <v>0.040000000000000001</v>
      </c>
      <c r="I104" s="226"/>
      <c r="J104" s="227">
        <f>ROUND(I104*H104,2)</f>
        <v>0</v>
      </c>
      <c r="K104" s="223" t="s">
        <v>1871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2.3427600000000002</v>
      </c>
      <c r="R104" s="230">
        <f>Q104*H104</f>
        <v>0.093710400000000013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2857</v>
      </c>
    </row>
    <row r="105" s="11" customFormat="1">
      <c r="B105" s="233"/>
      <c r="C105" s="234"/>
      <c r="D105" s="235" t="s">
        <v>185</v>
      </c>
      <c r="E105" s="236" t="s">
        <v>24</v>
      </c>
      <c r="F105" s="237" t="s">
        <v>2858</v>
      </c>
      <c r="G105" s="234"/>
      <c r="H105" s="238">
        <v>0.040000000000000001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="1" customFormat="1" ht="16.5" customHeight="1">
      <c r="B106" s="45"/>
      <c r="C106" s="221" t="s">
        <v>229</v>
      </c>
      <c r="D106" s="221" t="s">
        <v>179</v>
      </c>
      <c r="E106" s="222" t="s">
        <v>2859</v>
      </c>
      <c r="F106" s="223" t="s">
        <v>2860</v>
      </c>
      <c r="G106" s="224" t="s">
        <v>209</v>
      </c>
      <c r="H106" s="225">
        <v>1.1200000000000001</v>
      </c>
      <c r="I106" s="226"/>
      <c r="J106" s="227">
        <f>ROUND(I106*H106,2)</f>
        <v>0</v>
      </c>
      <c r="K106" s="223" t="s">
        <v>1871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1.8907700000000001</v>
      </c>
      <c r="R106" s="230">
        <f>Q106*H106</f>
        <v>2.1176624000000004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2861</v>
      </c>
    </row>
    <row r="107" s="10" customFormat="1" ht="29.88" customHeight="1">
      <c r="B107" s="205"/>
      <c r="C107" s="206"/>
      <c r="D107" s="207" t="s">
        <v>76</v>
      </c>
      <c r="E107" s="219" t="s">
        <v>216</v>
      </c>
      <c r="F107" s="219" t="s">
        <v>809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SUM(P108:P111)</f>
        <v>0</v>
      </c>
      <c r="Q107" s="213"/>
      <c r="R107" s="214">
        <f>SUM(R108:R111)</f>
        <v>0.0028000000000000004</v>
      </c>
      <c r="S107" s="213"/>
      <c r="T107" s="215">
        <f>SUM(T108:T111)</f>
        <v>0</v>
      </c>
      <c r="AR107" s="216" t="s">
        <v>25</v>
      </c>
      <c r="AT107" s="217" t="s">
        <v>76</v>
      </c>
      <c r="AU107" s="217" t="s">
        <v>25</v>
      </c>
      <c r="AY107" s="216" t="s">
        <v>177</v>
      </c>
      <c r="BK107" s="218">
        <f>SUM(BK108:BK111)</f>
        <v>0</v>
      </c>
    </row>
    <row r="108" s="1" customFormat="1" ht="25.5" customHeight="1">
      <c r="B108" s="45"/>
      <c r="C108" s="221" t="s">
        <v>234</v>
      </c>
      <c r="D108" s="221" t="s">
        <v>179</v>
      </c>
      <c r="E108" s="222" t="s">
        <v>2862</v>
      </c>
      <c r="F108" s="223" t="s">
        <v>2863</v>
      </c>
      <c r="G108" s="224" t="s">
        <v>274</v>
      </c>
      <c r="H108" s="225">
        <v>35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8.0000000000000007E-05</v>
      </c>
      <c r="R108" s="230">
        <f>Q108*H108</f>
        <v>0.0028000000000000004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2864</v>
      </c>
    </row>
    <row r="109" s="11" customFormat="1">
      <c r="B109" s="233"/>
      <c r="C109" s="234"/>
      <c r="D109" s="235" t="s">
        <v>185</v>
      </c>
      <c r="E109" s="236" t="s">
        <v>24</v>
      </c>
      <c r="F109" s="237" t="s">
        <v>10</v>
      </c>
      <c r="G109" s="234"/>
      <c r="H109" s="238">
        <v>15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77</v>
      </c>
      <c r="AY109" s="244" t="s">
        <v>177</v>
      </c>
    </row>
    <row r="110" s="11" customFormat="1">
      <c r="B110" s="233"/>
      <c r="C110" s="234"/>
      <c r="D110" s="235" t="s">
        <v>185</v>
      </c>
      <c r="E110" s="236" t="s">
        <v>24</v>
      </c>
      <c r="F110" s="237" t="s">
        <v>277</v>
      </c>
      <c r="G110" s="234"/>
      <c r="H110" s="238">
        <v>20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185</v>
      </c>
      <c r="AU110" s="244" t="s">
        <v>86</v>
      </c>
      <c r="AV110" s="11" t="s">
        <v>86</v>
      </c>
      <c r="AW110" s="11" t="s">
        <v>40</v>
      </c>
      <c r="AX110" s="11" t="s">
        <v>77</v>
      </c>
      <c r="AY110" s="244" t="s">
        <v>177</v>
      </c>
    </row>
    <row r="111" s="12" customFormat="1">
      <c r="B111" s="245"/>
      <c r="C111" s="246"/>
      <c r="D111" s="235" t="s">
        <v>185</v>
      </c>
      <c r="E111" s="247" t="s">
        <v>24</v>
      </c>
      <c r="F111" s="248" t="s">
        <v>241</v>
      </c>
      <c r="G111" s="246"/>
      <c r="H111" s="249">
        <v>35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185</v>
      </c>
      <c r="AU111" s="255" t="s">
        <v>86</v>
      </c>
      <c r="AV111" s="12" t="s">
        <v>183</v>
      </c>
      <c r="AW111" s="12" t="s">
        <v>40</v>
      </c>
      <c r="AX111" s="12" t="s">
        <v>25</v>
      </c>
      <c r="AY111" s="255" t="s">
        <v>177</v>
      </c>
    </row>
    <row r="112" s="10" customFormat="1" ht="29.88" customHeight="1">
      <c r="B112" s="205"/>
      <c r="C112" s="206"/>
      <c r="D112" s="207" t="s">
        <v>76</v>
      </c>
      <c r="E112" s="219" t="s">
        <v>221</v>
      </c>
      <c r="F112" s="219" t="s">
        <v>2865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SUM(P113:P116)</f>
        <v>0</v>
      </c>
      <c r="Q112" s="213"/>
      <c r="R112" s="214">
        <f>SUM(R113:R116)</f>
        <v>0.00122</v>
      </c>
      <c r="S112" s="213"/>
      <c r="T112" s="215">
        <f>SUM(T113:T116)</f>
        <v>0.64779999999999993</v>
      </c>
      <c r="AR112" s="216" t="s">
        <v>25</v>
      </c>
      <c r="AT112" s="217" t="s">
        <v>76</v>
      </c>
      <c r="AU112" s="217" t="s">
        <v>25</v>
      </c>
      <c r="AY112" s="216" t="s">
        <v>177</v>
      </c>
      <c r="BK112" s="218">
        <f>SUM(BK113:BK116)</f>
        <v>0</v>
      </c>
    </row>
    <row r="113" s="1" customFormat="1" ht="25.5" customHeight="1">
      <c r="B113" s="45"/>
      <c r="C113" s="221" t="s">
        <v>242</v>
      </c>
      <c r="D113" s="221" t="s">
        <v>179</v>
      </c>
      <c r="E113" s="222" t="s">
        <v>2866</v>
      </c>
      <c r="F113" s="223" t="s">
        <v>2867</v>
      </c>
      <c r="G113" s="224" t="s">
        <v>198</v>
      </c>
      <c r="H113" s="225">
        <v>7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0.027</v>
      </c>
      <c r="T113" s="231">
        <f>S113*H113</f>
        <v>0.189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2868</v>
      </c>
    </row>
    <row r="114" s="1" customFormat="1" ht="25.5" customHeight="1">
      <c r="B114" s="45"/>
      <c r="C114" s="221" t="s">
        <v>246</v>
      </c>
      <c r="D114" s="221" t="s">
        <v>179</v>
      </c>
      <c r="E114" s="222" t="s">
        <v>2869</v>
      </c>
      <c r="F114" s="223" t="s">
        <v>2870</v>
      </c>
      <c r="G114" s="224" t="s">
        <v>198</v>
      </c>
      <c r="H114" s="225">
        <v>7.2000000000000002</v>
      </c>
      <c r="I114" s="226"/>
      <c r="J114" s="227">
        <f>ROUND(I114*H114,2)</f>
        <v>0</v>
      </c>
      <c r="K114" s="223" t="s">
        <v>182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0.053999999999999999</v>
      </c>
      <c r="T114" s="231">
        <f>S114*H114</f>
        <v>0.38879999999999998</v>
      </c>
      <c r="AR114" s="23" t="s">
        <v>183</v>
      </c>
      <c r="AT114" s="23" t="s">
        <v>179</v>
      </c>
      <c r="AU114" s="23" t="s">
        <v>86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2871</v>
      </c>
    </row>
    <row r="115" s="1" customFormat="1" ht="25.5" customHeight="1">
      <c r="B115" s="45"/>
      <c r="C115" s="221" t="s">
        <v>10</v>
      </c>
      <c r="D115" s="221" t="s">
        <v>179</v>
      </c>
      <c r="E115" s="222" t="s">
        <v>2872</v>
      </c>
      <c r="F115" s="223" t="s">
        <v>2873</v>
      </c>
      <c r="G115" s="224" t="s">
        <v>198</v>
      </c>
      <c r="H115" s="225">
        <v>1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0.00122</v>
      </c>
      <c r="R115" s="230">
        <f>Q115*H115</f>
        <v>0.00122</v>
      </c>
      <c r="S115" s="230">
        <v>0.070000000000000007</v>
      </c>
      <c r="T115" s="231">
        <f>S115*H115</f>
        <v>0.070000000000000007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2874</v>
      </c>
    </row>
    <row r="116" s="11" customFormat="1">
      <c r="B116" s="233"/>
      <c r="C116" s="234"/>
      <c r="D116" s="235" t="s">
        <v>185</v>
      </c>
      <c r="E116" s="236" t="s">
        <v>24</v>
      </c>
      <c r="F116" s="237" t="s">
        <v>2875</v>
      </c>
      <c r="G116" s="234"/>
      <c r="H116" s="238">
        <v>1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="10" customFormat="1" ht="29.88" customHeight="1">
      <c r="B117" s="205"/>
      <c r="C117" s="206"/>
      <c r="D117" s="207" t="s">
        <v>76</v>
      </c>
      <c r="E117" s="219" t="s">
        <v>1082</v>
      </c>
      <c r="F117" s="219" t="s">
        <v>1083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SUM(P118:P122)</f>
        <v>0</v>
      </c>
      <c r="Q117" s="213"/>
      <c r="R117" s="214">
        <f>SUM(R118:R122)</f>
        <v>0</v>
      </c>
      <c r="S117" s="213"/>
      <c r="T117" s="215">
        <f>SUM(T118:T122)</f>
        <v>0</v>
      </c>
      <c r="AR117" s="216" t="s">
        <v>25</v>
      </c>
      <c r="AT117" s="217" t="s">
        <v>76</v>
      </c>
      <c r="AU117" s="217" t="s">
        <v>25</v>
      </c>
      <c r="AY117" s="216" t="s">
        <v>177</v>
      </c>
      <c r="BK117" s="218">
        <f>SUM(BK118:BK122)</f>
        <v>0</v>
      </c>
    </row>
    <row r="118" s="1" customFormat="1" ht="25.5" customHeight="1">
      <c r="B118" s="45"/>
      <c r="C118" s="221" t="s">
        <v>254</v>
      </c>
      <c r="D118" s="221" t="s">
        <v>179</v>
      </c>
      <c r="E118" s="222" t="s">
        <v>2305</v>
      </c>
      <c r="F118" s="223" t="s">
        <v>2306</v>
      </c>
      <c r="G118" s="224" t="s">
        <v>257</v>
      </c>
      <c r="H118" s="225">
        <v>0.64800000000000002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2876</v>
      </c>
    </row>
    <row r="119" s="1" customFormat="1" ht="25.5" customHeight="1">
      <c r="B119" s="45"/>
      <c r="C119" s="221" t="s">
        <v>260</v>
      </c>
      <c r="D119" s="221" t="s">
        <v>179</v>
      </c>
      <c r="E119" s="222" t="s">
        <v>1098</v>
      </c>
      <c r="F119" s="223" t="s">
        <v>1099</v>
      </c>
      <c r="G119" s="224" t="s">
        <v>257</v>
      </c>
      <c r="H119" s="225">
        <v>0.64800000000000002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2877</v>
      </c>
    </row>
    <row r="120" s="1" customFormat="1" ht="25.5" customHeight="1">
      <c r="B120" s="45"/>
      <c r="C120" s="221" t="s">
        <v>265</v>
      </c>
      <c r="D120" s="221" t="s">
        <v>179</v>
      </c>
      <c r="E120" s="222" t="s">
        <v>1102</v>
      </c>
      <c r="F120" s="223" t="s">
        <v>1103</v>
      </c>
      <c r="G120" s="224" t="s">
        <v>257</v>
      </c>
      <c r="H120" s="225">
        <v>3.2400000000000002</v>
      </c>
      <c r="I120" s="226"/>
      <c r="J120" s="227">
        <f>ROUND(I120*H120,2)</f>
        <v>0</v>
      </c>
      <c r="K120" s="223" t="s">
        <v>182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2878</v>
      </c>
    </row>
    <row r="121" s="11" customFormat="1">
      <c r="B121" s="233"/>
      <c r="C121" s="234"/>
      <c r="D121" s="235" t="s">
        <v>185</v>
      </c>
      <c r="E121" s="234"/>
      <c r="F121" s="237" t="s">
        <v>2879</v>
      </c>
      <c r="G121" s="234"/>
      <c r="H121" s="238">
        <v>3.2400000000000002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="1" customFormat="1" ht="16.5" customHeight="1">
      <c r="B122" s="45"/>
      <c r="C122" s="221" t="s">
        <v>271</v>
      </c>
      <c r="D122" s="221" t="s">
        <v>179</v>
      </c>
      <c r="E122" s="222" t="s">
        <v>1107</v>
      </c>
      <c r="F122" s="223" t="s">
        <v>1108</v>
      </c>
      <c r="G122" s="224" t="s">
        <v>257</v>
      </c>
      <c r="H122" s="225">
        <v>0.64800000000000002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2880</v>
      </c>
    </row>
    <row r="123" s="10" customFormat="1" ht="29.88" customHeight="1">
      <c r="B123" s="205"/>
      <c r="C123" s="206"/>
      <c r="D123" s="207" t="s">
        <v>76</v>
      </c>
      <c r="E123" s="219" t="s">
        <v>1110</v>
      </c>
      <c r="F123" s="219" t="s">
        <v>1111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25</v>
      </c>
      <c r="AY123" s="216" t="s">
        <v>177</v>
      </c>
      <c r="BK123" s="218">
        <f>BK124</f>
        <v>0</v>
      </c>
    </row>
    <row r="124" s="1" customFormat="1" ht="38.25" customHeight="1">
      <c r="B124" s="45"/>
      <c r="C124" s="221" t="s">
        <v>277</v>
      </c>
      <c r="D124" s="221" t="s">
        <v>179</v>
      </c>
      <c r="E124" s="222" t="s">
        <v>1113</v>
      </c>
      <c r="F124" s="223" t="s">
        <v>2881</v>
      </c>
      <c r="G124" s="224" t="s">
        <v>257</v>
      </c>
      <c r="H124" s="225">
        <v>9.2710000000000008</v>
      </c>
      <c r="I124" s="226"/>
      <c r="J124" s="227">
        <f>ROUND(I124*H124,2)</f>
        <v>0</v>
      </c>
      <c r="K124" s="223" t="s">
        <v>182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86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2882</v>
      </c>
    </row>
    <row r="125" s="10" customFormat="1" ht="37.44" customHeight="1">
      <c r="B125" s="205"/>
      <c r="C125" s="206"/>
      <c r="D125" s="207" t="s">
        <v>76</v>
      </c>
      <c r="E125" s="208" t="s">
        <v>1116</v>
      </c>
      <c r="F125" s="208" t="s">
        <v>1117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P126+P168+P180</f>
        <v>0</v>
      </c>
      <c r="Q125" s="213"/>
      <c r="R125" s="214">
        <f>R126+R168+R180</f>
        <v>0.26593</v>
      </c>
      <c r="S125" s="213"/>
      <c r="T125" s="215">
        <f>T126+T168+T180</f>
        <v>0</v>
      </c>
      <c r="AR125" s="216" t="s">
        <v>86</v>
      </c>
      <c r="AT125" s="217" t="s">
        <v>76</v>
      </c>
      <c r="AU125" s="217" t="s">
        <v>77</v>
      </c>
      <c r="AY125" s="216" t="s">
        <v>177</v>
      </c>
      <c r="BK125" s="218">
        <f>BK126+BK168+BK180</f>
        <v>0</v>
      </c>
    </row>
    <row r="126" s="10" customFormat="1" ht="19.92" customHeight="1">
      <c r="B126" s="205"/>
      <c r="C126" s="206"/>
      <c r="D126" s="207" t="s">
        <v>76</v>
      </c>
      <c r="E126" s="219" t="s">
        <v>1330</v>
      </c>
      <c r="F126" s="219" t="s">
        <v>1331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SUM(P127:P167)</f>
        <v>0</v>
      </c>
      <c r="Q126" s="213"/>
      <c r="R126" s="214">
        <f>SUM(R127:R167)</f>
        <v>0.14726</v>
      </c>
      <c r="S126" s="213"/>
      <c r="T126" s="215">
        <f>SUM(T127:T167)</f>
        <v>0</v>
      </c>
      <c r="AR126" s="216" t="s">
        <v>86</v>
      </c>
      <c r="AT126" s="217" t="s">
        <v>76</v>
      </c>
      <c r="AU126" s="217" t="s">
        <v>25</v>
      </c>
      <c r="AY126" s="216" t="s">
        <v>177</v>
      </c>
      <c r="BK126" s="218">
        <f>SUM(BK127:BK167)</f>
        <v>0</v>
      </c>
    </row>
    <row r="127" s="1" customFormat="1" ht="16.5" customHeight="1">
      <c r="B127" s="45"/>
      <c r="C127" s="221" t="s">
        <v>9</v>
      </c>
      <c r="D127" s="221" t="s">
        <v>179</v>
      </c>
      <c r="E127" s="222" t="s">
        <v>2883</v>
      </c>
      <c r="F127" s="223" t="s">
        <v>2884</v>
      </c>
      <c r="G127" s="224" t="s">
        <v>198</v>
      </c>
      <c r="H127" s="225">
        <v>51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0.0017700000000000001</v>
      </c>
      <c r="R127" s="230">
        <f>Q127*H127</f>
        <v>0.090270000000000003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2885</v>
      </c>
    </row>
    <row r="128" s="11" customFormat="1">
      <c r="B128" s="233"/>
      <c r="C128" s="234"/>
      <c r="D128" s="235" t="s">
        <v>185</v>
      </c>
      <c r="E128" s="236" t="s">
        <v>24</v>
      </c>
      <c r="F128" s="237" t="s">
        <v>229</v>
      </c>
      <c r="G128" s="234"/>
      <c r="H128" s="238">
        <v>11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185</v>
      </c>
      <c r="AU128" s="244" t="s">
        <v>86</v>
      </c>
      <c r="AV128" s="11" t="s">
        <v>86</v>
      </c>
      <c r="AW128" s="11" t="s">
        <v>40</v>
      </c>
      <c r="AX128" s="11" t="s">
        <v>77</v>
      </c>
      <c r="AY128" s="244" t="s">
        <v>177</v>
      </c>
    </row>
    <row r="129" s="11" customFormat="1">
      <c r="B129" s="233"/>
      <c r="C129" s="234"/>
      <c r="D129" s="235" t="s">
        <v>185</v>
      </c>
      <c r="E129" s="236" t="s">
        <v>24</v>
      </c>
      <c r="F129" s="237" t="s">
        <v>374</v>
      </c>
      <c r="G129" s="234"/>
      <c r="H129" s="238">
        <v>40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77</v>
      </c>
      <c r="AY129" s="244" t="s">
        <v>177</v>
      </c>
    </row>
    <row r="130" s="12" customFormat="1">
      <c r="B130" s="245"/>
      <c r="C130" s="246"/>
      <c r="D130" s="235" t="s">
        <v>185</v>
      </c>
      <c r="E130" s="247" t="s">
        <v>24</v>
      </c>
      <c r="F130" s="248" t="s">
        <v>241</v>
      </c>
      <c r="G130" s="246"/>
      <c r="H130" s="249">
        <v>51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185</v>
      </c>
      <c r="AU130" s="255" t="s">
        <v>86</v>
      </c>
      <c r="AV130" s="12" t="s">
        <v>183</v>
      </c>
      <c r="AW130" s="12" t="s">
        <v>40</v>
      </c>
      <c r="AX130" s="12" t="s">
        <v>25</v>
      </c>
      <c r="AY130" s="255" t="s">
        <v>177</v>
      </c>
    </row>
    <row r="131" s="1" customFormat="1" ht="16.5" customHeight="1">
      <c r="B131" s="45"/>
      <c r="C131" s="256" t="s">
        <v>285</v>
      </c>
      <c r="D131" s="256" t="s">
        <v>266</v>
      </c>
      <c r="E131" s="257" t="s">
        <v>2886</v>
      </c>
      <c r="F131" s="258" t="s">
        <v>2887</v>
      </c>
      <c r="G131" s="259" t="s">
        <v>274</v>
      </c>
      <c r="H131" s="260">
        <v>17</v>
      </c>
      <c r="I131" s="261"/>
      <c r="J131" s="262">
        <f>ROUND(I131*H131,2)</f>
        <v>0</v>
      </c>
      <c r="K131" s="258" t="s">
        <v>182</v>
      </c>
      <c r="L131" s="263"/>
      <c r="M131" s="264" t="s">
        <v>24</v>
      </c>
      <c r="N131" s="265" t="s">
        <v>48</v>
      </c>
      <c r="O131" s="46"/>
      <c r="P131" s="230">
        <f>O131*H131</f>
        <v>0</v>
      </c>
      <c r="Q131" s="230">
        <v>0.00035</v>
      </c>
      <c r="R131" s="230">
        <f>Q131*H131</f>
        <v>0.0059499999999999996</v>
      </c>
      <c r="S131" s="230">
        <v>0</v>
      </c>
      <c r="T131" s="231">
        <f>S131*H131</f>
        <v>0</v>
      </c>
      <c r="AR131" s="23" t="s">
        <v>330</v>
      </c>
      <c r="AT131" s="23" t="s">
        <v>266</v>
      </c>
      <c r="AU131" s="23" t="s">
        <v>86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2888</v>
      </c>
    </row>
    <row r="132" s="11" customFormat="1">
      <c r="B132" s="233"/>
      <c r="C132" s="234"/>
      <c r="D132" s="235" t="s">
        <v>185</v>
      </c>
      <c r="E132" s="236" t="s">
        <v>24</v>
      </c>
      <c r="F132" s="237" t="s">
        <v>221</v>
      </c>
      <c r="G132" s="234"/>
      <c r="H132" s="238">
        <v>9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185</v>
      </c>
      <c r="AU132" s="244" t="s">
        <v>86</v>
      </c>
      <c r="AV132" s="11" t="s">
        <v>86</v>
      </c>
      <c r="AW132" s="11" t="s">
        <v>40</v>
      </c>
      <c r="AX132" s="11" t="s">
        <v>77</v>
      </c>
      <c r="AY132" s="244" t="s">
        <v>177</v>
      </c>
    </row>
    <row r="133" s="11" customFormat="1">
      <c r="B133" s="233"/>
      <c r="C133" s="234"/>
      <c r="D133" s="235" t="s">
        <v>185</v>
      </c>
      <c r="E133" s="236" t="s">
        <v>24</v>
      </c>
      <c r="F133" s="237" t="s">
        <v>216</v>
      </c>
      <c r="G133" s="234"/>
      <c r="H133" s="238">
        <v>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77</v>
      </c>
      <c r="AY133" s="244" t="s">
        <v>177</v>
      </c>
    </row>
    <row r="134" s="12" customFormat="1">
      <c r="B134" s="245"/>
      <c r="C134" s="246"/>
      <c r="D134" s="235" t="s">
        <v>185</v>
      </c>
      <c r="E134" s="247" t="s">
        <v>24</v>
      </c>
      <c r="F134" s="248" t="s">
        <v>241</v>
      </c>
      <c r="G134" s="246"/>
      <c r="H134" s="249">
        <v>17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185</v>
      </c>
      <c r="AU134" s="255" t="s">
        <v>86</v>
      </c>
      <c r="AV134" s="12" t="s">
        <v>183</v>
      </c>
      <c r="AW134" s="12" t="s">
        <v>40</v>
      </c>
      <c r="AX134" s="12" t="s">
        <v>25</v>
      </c>
      <c r="AY134" s="255" t="s">
        <v>177</v>
      </c>
    </row>
    <row r="135" s="1" customFormat="1" ht="16.5" customHeight="1">
      <c r="B135" s="45"/>
      <c r="C135" s="256" t="s">
        <v>289</v>
      </c>
      <c r="D135" s="256" t="s">
        <v>266</v>
      </c>
      <c r="E135" s="257" t="s">
        <v>2889</v>
      </c>
      <c r="F135" s="258" t="s">
        <v>2890</v>
      </c>
      <c r="G135" s="259" t="s">
        <v>274</v>
      </c>
      <c r="H135" s="260">
        <v>4</v>
      </c>
      <c r="I135" s="261"/>
      <c r="J135" s="262">
        <f>ROUND(I135*H135,2)</f>
        <v>0</v>
      </c>
      <c r="K135" s="258" t="s">
        <v>182</v>
      </c>
      <c r="L135" s="263"/>
      <c r="M135" s="264" t="s">
        <v>24</v>
      </c>
      <c r="N135" s="265" t="s">
        <v>48</v>
      </c>
      <c r="O135" s="46"/>
      <c r="P135" s="230">
        <f>O135*H135</f>
        <v>0</v>
      </c>
      <c r="Q135" s="230">
        <v>0.00088000000000000003</v>
      </c>
      <c r="R135" s="230">
        <f>Q135*H135</f>
        <v>0.0035200000000000001</v>
      </c>
      <c r="S135" s="230">
        <v>0</v>
      </c>
      <c r="T135" s="231">
        <f>S135*H135</f>
        <v>0</v>
      </c>
      <c r="AR135" s="23" t="s">
        <v>330</v>
      </c>
      <c r="AT135" s="23" t="s">
        <v>266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2891</v>
      </c>
    </row>
    <row r="136" s="11" customFormat="1">
      <c r="B136" s="233"/>
      <c r="C136" s="234"/>
      <c r="D136" s="235" t="s">
        <v>185</v>
      </c>
      <c r="E136" s="236" t="s">
        <v>24</v>
      </c>
      <c r="F136" s="237" t="s">
        <v>191</v>
      </c>
      <c r="G136" s="234"/>
      <c r="H136" s="238">
        <v>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="11" customFormat="1">
      <c r="B137" s="233"/>
      <c r="C137" s="234"/>
      <c r="D137" s="235" t="s">
        <v>185</v>
      </c>
      <c r="E137" s="236" t="s">
        <v>24</v>
      </c>
      <c r="F137" s="237" t="s">
        <v>25</v>
      </c>
      <c r="G137" s="234"/>
      <c r="H137" s="238">
        <v>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="12" customFormat="1">
      <c r="B138" s="245"/>
      <c r="C138" s="246"/>
      <c r="D138" s="235" t="s">
        <v>185</v>
      </c>
      <c r="E138" s="247" t="s">
        <v>24</v>
      </c>
      <c r="F138" s="248" t="s">
        <v>241</v>
      </c>
      <c r="G138" s="246"/>
      <c r="H138" s="249">
        <v>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185</v>
      </c>
      <c r="AU138" s="255" t="s">
        <v>86</v>
      </c>
      <c r="AV138" s="12" t="s">
        <v>183</v>
      </c>
      <c r="AW138" s="12" t="s">
        <v>40</v>
      </c>
      <c r="AX138" s="12" t="s">
        <v>25</v>
      </c>
      <c r="AY138" s="255" t="s">
        <v>177</v>
      </c>
    </row>
    <row r="139" s="1" customFormat="1" ht="16.5" customHeight="1">
      <c r="B139" s="45"/>
      <c r="C139" s="256" t="s">
        <v>293</v>
      </c>
      <c r="D139" s="256" t="s">
        <v>266</v>
      </c>
      <c r="E139" s="257" t="s">
        <v>2892</v>
      </c>
      <c r="F139" s="258" t="s">
        <v>2893</v>
      </c>
      <c r="G139" s="259" t="s">
        <v>274</v>
      </c>
      <c r="H139" s="260">
        <v>3</v>
      </c>
      <c r="I139" s="261"/>
      <c r="J139" s="262">
        <f>ROUND(I139*H139,2)</f>
        <v>0</v>
      </c>
      <c r="K139" s="258" t="s">
        <v>182</v>
      </c>
      <c r="L139" s="263"/>
      <c r="M139" s="264" t="s">
        <v>24</v>
      </c>
      <c r="N139" s="265" t="s">
        <v>48</v>
      </c>
      <c r="O139" s="46"/>
      <c r="P139" s="230">
        <f>O139*H139</f>
        <v>0</v>
      </c>
      <c r="Q139" s="230">
        <v>0.00076999999999999996</v>
      </c>
      <c r="R139" s="230">
        <f>Q139*H139</f>
        <v>0.00231</v>
      </c>
      <c r="S139" s="230">
        <v>0</v>
      </c>
      <c r="T139" s="231">
        <f>S139*H139</f>
        <v>0</v>
      </c>
      <c r="AR139" s="23" t="s">
        <v>330</v>
      </c>
      <c r="AT139" s="23" t="s">
        <v>266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2894</v>
      </c>
    </row>
    <row r="140" s="11" customFormat="1">
      <c r="B140" s="233"/>
      <c r="C140" s="234"/>
      <c r="D140" s="235" t="s">
        <v>185</v>
      </c>
      <c r="E140" s="236" t="s">
        <v>24</v>
      </c>
      <c r="F140" s="237" t="s">
        <v>25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185</v>
      </c>
      <c r="AU140" s="244" t="s">
        <v>86</v>
      </c>
      <c r="AV140" s="11" t="s">
        <v>86</v>
      </c>
      <c r="AW140" s="11" t="s">
        <v>40</v>
      </c>
      <c r="AX140" s="11" t="s">
        <v>77</v>
      </c>
      <c r="AY140" s="244" t="s">
        <v>177</v>
      </c>
    </row>
    <row r="141" s="11" customFormat="1">
      <c r="B141" s="233"/>
      <c r="C141" s="234"/>
      <c r="D141" s="235" t="s">
        <v>185</v>
      </c>
      <c r="E141" s="236" t="s">
        <v>24</v>
      </c>
      <c r="F141" s="237" t="s">
        <v>86</v>
      </c>
      <c r="G141" s="234"/>
      <c r="H141" s="238">
        <v>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185</v>
      </c>
      <c r="AU141" s="244" t="s">
        <v>86</v>
      </c>
      <c r="AV141" s="11" t="s">
        <v>86</v>
      </c>
      <c r="AW141" s="11" t="s">
        <v>40</v>
      </c>
      <c r="AX141" s="11" t="s">
        <v>77</v>
      </c>
      <c r="AY141" s="244" t="s">
        <v>177</v>
      </c>
    </row>
    <row r="142" s="12" customFormat="1">
      <c r="B142" s="245"/>
      <c r="C142" s="246"/>
      <c r="D142" s="235" t="s">
        <v>185</v>
      </c>
      <c r="E142" s="247" t="s">
        <v>24</v>
      </c>
      <c r="F142" s="248" t="s">
        <v>241</v>
      </c>
      <c r="G142" s="246"/>
      <c r="H142" s="249">
        <v>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185</v>
      </c>
      <c r="AU142" s="255" t="s">
        <v>86</v>
      </c>
      <c r="AV142" s="12" t="s">
        <v>183</v>
      </c>
      <c r="AW142" s="12" t="s">
        <v>40</v>
      </c>
      <c r="AX142" s="12" t="s">
        <v>25</v>
      </c>
      <c r="AY142" s="255" t="s">
        <v>177</v>
      </c>
    </row>
    <row r="143" s="1" customFormat="1" ht="16.5" customHeight="1">
      <c r="B143" s="45"/>
      <c r="C143" s="256" t="s">
        <v>297</v>
      </c>
      <c r="D143" s="256" t="s">
        <v>266</v>
      </c>
      <c r="E143" s="257" t="s">
        <v>2895</v>
      </c>
      <c r="F143" s="258" t="s">
        <v>2896</v>
      </c>
      <c r="G143" s="259" t="s">
        <v>274</v>
      </c>
      <c r="H143" s="260">
        <v>1</v>
      </c>
      <c r="I143" s="261"/>
      <c r="J143" s="262">
        <f>ROUND(I143*H143,2)</f>
        <v>0</v>
      </c>
      <c r="K143" s="258" t="s">
        <v>182</v>
      </c>
      <c r="L143" s="263"/>
      <c r="M143" s="264" t="s">
        <v>24</v>
      </c>
      <c r="N143" s="265" t="s">
        <v>48</v>
      </c>
      <c r="O143" s="46"/>
      <c r="P143" s="230">
        <f>O143*H143</f>
        <v>0</v>
      </c>
      <c r="Q143" s="230">
        <v>0.0012099999999999999</v>
      </c>
      <c r="R143" s="230">
        <f>Q143*H143</f>
        <v>0.0012099999999999999</v>
      </c>
      <c r="S143" s="230">
        <v>0</v>
      </c>
      <c r="T143" s="231">
        <f>S143*H143</f>
        <v>0</v>
      </c>
      <c r="AR143" s="23" t="s">
        <v>330</v>
      </c>
      <c r="AT143" s="23" t="s">
        <v>266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2897</v>
      </c>
    </row>
    <row r="144" s="1" customFormat="1" ht="16.5" customHeight="1">
      <c r="B144" s="45"/>
      <c r="C144" s="221" t="s">
        <v>302</v>
      </c>
      <c r="D144" s="221" t="s">
        <v>179</v>
      </c>
      <c r="E144" s="222" t="s">
        <v>2898</v>
      </c>
      <c r="F144" s="223" t="s">
        <v>2899</v>
      </c>
      <c r="G144" s="224" t="s">
        <v>198</v>
      </c>
      <c r="H144" s="225">
        <v>3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0.0072399999999999999</v>
      </c>
      <c r="R144" s="230">
        <f>Q144*H144</f>
        <v>0.02172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2900</v>
      </c>
    </row>
    <row r="145" s="11" customFormat="1">
      <c r="B145" s="233"/>
      <c r="C145" s="234"/>
      <c r="D145" s="235" t="s">
        <v>185</v>
      </c>
      <c r="E145" s="236" t="s">
        <v>24</v>
      </c>
      <c r="F145" s="237" t="s">
        <v>25</v>
      </c>
      <c r="G145" s="234"/>
      <c r="H145" s="238">
        <v>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185</v>
      </c>
      <c r="AU145" s="244" t="s">
        <v>86</v>
      </c>
      <c r="AV145" s="11" t="s">
        <v>86</v>
      </c>
      <c r="AW145" s="11" t="s">
        <v>40</v>
      </c>
      <c r="AX145" s="11" t="s">
        <v>77</v>
      </c>
      <c r="AY145" s="244" t="s">
        <v>177</v>
      </c>
    </row>
    <row r="146" s="11" customFormat="1">
      <c r="B146" s="233"/>
      <c r="C146" s="234"/>
      <c r="D146" s="235" t="s">
        <v>185</v>
      </c>
      <c r="E146" s="236" t="s">
        <v>24</v>
      </c>
      <c r="F146" s="237" t="s">
        <v>86</v>
      </c>
      <c r="G146" s="234"/>
      <c r="H146" s="238">
        <v>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77</v>
      </c>
      <c r="AY146" s="244" t="s">
        <v>177</v>
      </c>
    </row>
    <row r="147" s="12" customFormat="1">
      <c r="B147" s="245"/>
      <c r="C147" s="246"/>
      <c r="D147" s="235" t="s">
        <v>185</v>
      </c>
      <c r="E147" s="247" t="s">
        <v>24</v>
      </c>
      <c r="F147" s="248" t="s">
        <v>241</v>
      </c>
      <c r="G147" s="246"/>
      <c r="H147" s="249">
        <v>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185</v>
      </c>
      <c r="AU147" s="255" t="s">
        <v>86</v>
      </c>
      <c r="AV147" s="12" t="s">
        <v>183</v>
      </c>
      <c r="AW147" s="12" t="s">
        <v>40</v>
      </c>
      <c r="AX147" s="12" t="s">
        <v>25</v>
      </c>
      <c r="AY147" s="255" t="s">
        <v>177</v>
      </c>
    </row>
    <row r="148" s="1" customFormat="1" ht="25.5" customHeight="1">
      <c r="B148" s="45"/>
      <c r="C148" s="221" t="s">
        <v>307</v>
      </c>
      <c r="D148" s="221" t="s">
        <v>179</v>
      </c>
      <c r="E148" s="222" t="s">
        <v>2901</v>
      </c>
      <c r="F148" s="223" t="s">
        <v>2902</v>
      </c>
      <c r="G148" s="224" t="s">
        <v>198</v>
      </c>
      <c r="H148" s="225">
        <v>6</v>
      </c>
      <c r="I148" s="226"/>
      <c r="J148" s="227">
        <f>ROUND(I148*H148,2)</f>
        <v>0</v>
      </c>
      <c r="K148" s="223" t="s">
        <v>182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0.0011999999999999999</v>
      </c>
      <c r="R148" s="230">
        <f>Q148*H148</f>
        <v>0.0071999999999999998</v>
      </c>
      <c r="S148" s="230">
        <v>0</v>
      </c>
      <c r="T148" s="231">
        <f>S148*H148</f>
        <v>0</v>
      </c>
      <c r="AR148" s="23" t="s">
        <v>254</v>
      </c>
      <c r="AT148" s="23" t="s">
        <v>179</v>
      </c>
      <c r="AU148" s="23" t="s">
        <v>86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254</v>
      </c>
      <c r="BM148" s="23" t="s">
        <v>2903</v>
      </c>
    </row>
    <row r="149" s="1" customFormat="1" ht="16.5" customHeight="1">
      <c r="B149" s="45"/>
      <c r="C149" s="221" t="s">
        <v>312</v>
      </c>
      <c r="D149" s="221" t="s">
        <v>179</v>
      </c>
      <c r="E149" s="222" t="s">
        <v>2904</v>
      </c>
      <c r="F149" s="223" t="s">
        <v>2905</v>
      </c>
      <c r="G149" s="224" t="s">
        <v>198</v>
      </c>
      <c r="H149" s="225">
        <v>3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0.00035</v>
      </c>
      <c r="R149" s="230">
        <f>Q149*H149</f>
        <v>0.0010499999999999999</v>
      </c>
      <c r="S149" s="230">
        <v>0</v>
      </c>
      <c r="T149" s="231">
        <f>S149*H149</f>
        <v>0</v>
      </c>
      <c r="AR149" s="23" t="s">
        <v>254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254</v>
      </c>
      <c r="BM149" s="23" t="s">
        <v>2906</v>
      </c>
    </row>
    <row r="150" s="1" customFormat="1" ht="16.5" customHeight="1">
      <c r="B150" s="45"/>
      <c r="C150" s="256" t="s">
        <v>317</v>
      </c>
      <c r="D150" s="256" t="s">
        <v>266</v>
      </c>
      <c r="E150" s="257" t="s">
        <v>2907</v>
      </c>
      <c r="F150" s="258" t="s">
        <v>2908</v>
      </c>
      <c r="G150" s="259" t="s">
        <v>274</v>
      </c>
      <c r="H150" s="260">
        <v>4</v>
      </c>
      <c r="I150" s="261"/>
      <c r="J150" s="262">
        <f>ROUND(I150*H150,2)</f>
        <v>0</v>
      </c>
      <c r="K150" s="258" t="s">
        <v>182</v>
      </c>
      <c r="L150" s="263"/>
      <c r="M150" s="264" t="s">
        <v>24</v>
      </c>
      <c r="N150" s="265" t="s">
        <v>48</v>
      </c>
      <c r="O150" s="46"/>
      <c r="P150" s="230">
        <f>O150*H150</f>
        <v>0</v>
      </c>
      <c r="Q150" s="230">
        <v>5.0000000000000002E-05</v>
      </c>
      <c r="R150" s="230">
        <f>Q150*H150</f>
        <v>0.00020000000000000001</v>
      </c>
      <c r="S150" s="230">
        <v>0</v>
      </c>
      <c r="T150" s="231">
        <f>S150*H150</f>
        <v>0</v>
      </c>
      <c r="AR150" s="23" t="s">
        <v>330</v>
      </c>
      <c r="AT150" s="23" t="s">
        <v>266</v>
      </c>
      <c r="AU150" s="23" t="s">
        <v>86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254</v>
      </c>
      <c r="BM150" s="23" t="s">
        <v>2909</v>
      </c>
    </row>
    <row r="151" s="1" customFormat="1" ht="16.5" customHeight="1">
      <c r="B151" s="45"/>
      <c r="C151" s="256" t="s">
        <v>322</v>
      </c>
      <c r="D151" s="256" t="s">
        <v>266</v>
      </c>
      <c r="E151" s="257" t="s">
        <v>2910</v>
      </c>
      <c r="F151" s="258" t="s">
        <v>2911</v>
      </c>
      <c r="G151" s="259" t="s">
        <v>274</v>
      </c>
      <c r="H151" s="260">
        <v>1</v>
      </c>
      <c r="I151" s="261"/>
      <c r="J151" s="262">
        <f>ROUND(I151*H151,2)</f>
        <v>0</v>
      </c>
      <c r="K151" s="258" t="s">
        <v>182</v>
      </c>
      <c r="L151" s="263"/>
      <c r="M151" s="264" t="s">
        <v>24</v>
      </c>
      <c r="N151" s="265" t="s">
        <v>48</v>
      </c>
      <c r="O151" s="46"/>
      <c r="P151" s="230">
        <f>O151*H151</f>
        <v>0</v>
      </c>
      <c r="Q151" s="230">
        <v>5.0000000000000002E-05</v>
      </c>
      <c r="R151" s="230">
        <f>Q151*H151</f>
        <v>5.0000000000000002E-05</v>
      </c>
      <c r="S151" s="230">
        <v>0</v>
      </c>
      <c r="T151" s="231">
        <f>S151*H151</f>
        <v>0</v>
      </c>
      <c r="AR151" s="23" t="s">
        <v>330</v>
      </c>
      <c r="AT151" s="23" t="s">
        <v>266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254</v>
      </c>
      <c r="BM151" s="23" t="s">
        <v>2912</v>
      </c>
    </row>
    <row r="152" s="1" customFormat="1" ht="16.5" customHeight="1">
      <c r="B152" s="45"/>
      <c r="C152" s="256" t="s">
        <v>327</v>
      </c>
      <c r="D152" s="256" t="s">
        <v>266</v>
      </c>
      <c r="E152" s="257" t="s">
        <v>2913</v>
      </c>
      <c r="F152" s="258" t="s">
        <v>2914</v>
      </c>
      <c r="G152" s="259" t="s">
        <v>274</v>
      </c>
      <c r="H152" s="260">
        <v>1</v>
      </c>
      <c r="I152" s="261"/>
      <c r="J152" s="262">
        <f>ROUND(I152*H152,2)</f>
        <v>0</v>
      </c>
      <c r="K152" s="258" t="s">
        <v>182</v>
      </c>
      <c r="L152" s="263"/>
      <c r="M152" s="264" t="s">
        <v>24</v>
      </c>
      <c r="N152" s="265" t="s">
        <v>48</v>
      </c>
      <c r="O152" s="46"/>
      <c r="P152" s="230">
        <f>O152*H152</f>
        <v>0</v>
      </c>
      <c r="Q152" s="230">
        <v>0.00013999999999999999</v>
      </c>
      <c r="R152" s="230">
        <f>Q152*H152</f>
        <v>0.00013999999999999999</v>
      </c>
      <c r="S152" s="230">
        <v>0</v>
      </c>
      <c r="T152" s="231">
        <f>S152*H152</f>
        <v>0</v>
      </c>
      <c r="AR152" s="23" t="s">
        <v>330</v>
      </c>
      <c r="AT152" s="23" t="s">
        <v>266</v>
      </c>
      <c r="AU152" s="23" t="s">
        <v>86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254</v>
      </c>
      <c r="BM152" s="23" t="s">
        <v>2915</v>
      </c>
    </row>
    <row r="153" s="1" customFormat="1" ht="16.5" customHeight="1">
      <c r="B153" s="45"/>
      <c r="C153" s="256" t="s">
        <v>330</v>
      </c>
      <c r="D153" s="256" t="s">
        <v>266</v>
      </c>
      <c r="E153" s="257" t="s">
        <v>2916</v>
      </c>
      <c r="F153" s="258" t="s">
        <v>2917</v>
      </c>
      <c r="G153" s="259" t="s">
        <v>274</v>
      </c>
      <c r="H153" s="260">
        <v>1</v>
      </c>
      <c r="I153" s="261"/>
      <c r="J153" s="262">
        <f>ROUND(I153*H153,2)</f>
        <v>0</v>
      </c>
      <c r="K153" s="258" t="s">
        <v>182</v>
      </c>
      <c r="L153" s="263"/>
      <c r="M153" s="264" t="s">
        <v>24</v>
      </c>
      <c r="N153" s="265" t="s">
        <v>48</v>
      </c>
      <c r="O153" s="46"/>
      <c r="P153" s="230">
        <f>O153*H153</f>
        <v>0</v>
      </c>
      <c r="Q153" s="230">
        <v>0.00016000000000000001</v>
      </c>
      <c r="R153" s="230">
        <f>Q153*H153</f>
        <v>0.00016000000000000001</v>
      </c>
      <c r="S153" s="230">
        <v>0</v>
      </c>
      <c r="T153" s="231">
        <f>S153*H153</f>
        <v>0</v>
      </c>
      <c r="AR153" s="23" t="s">
        <v>330</v>
      </c>
      <c r="AT153" s="23" t="s">
        <v>266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2918</v>
      </c>
    </row>
    <row r="154" s="1" customFormat="1" ht="16.5" customHeight="1">
      <c r="B154" s="45"/>
      <c r="C154" s="256" t="s">
        <v>336</v>
      </c>
      <c r="D154" s="256" t="s">
        <v>266</v>
      </c>
      <c r="E154" s="257" t="s">
        <v>2919</v>
      </c>
      <c r="F154" s="258" t="s">
        <v>2920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182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0.00024000000000000001</v>
      </c>
      <c r="R154" s="230">
        <f>Q154*H154</f>
        <v>0.00024000000000000001</v>
      </c>
      <c r="S154" s="230">
        <v>0</v>
      </c>
      <c r="T154" s="231">
        <f>S154*H154</f>
        <v>0</v>
      </c>
      <c r="AR154" s="23" t="s">
        <v>330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254</v>
      </c>
      <c r="BM154" s="23" t="s">
        <v>2921</v>
      </c>
    </row>
    <row r="155" s="1" customFormat="1" ht="16.5" customHeight="1">
      <c r="B155" s="45"/>
      <c r="C155" s="256" t="s">
        <v>341</v>
      </c>
      <c r="D155" s="256" t="s">
        <v>266</v>
      </c>
      <c r="E155" s="257" t="s">
        <v>2922</v>
      </c>
      <c r="F155" s="258" t="s">
        <v>2923</v>
      </c>
      <c r="G155" s="259" t="s">
        <v>274</v>
      </c>
      <c r="H155" s="260">
        <v>2</v>
      </c>
      <c r="I155" s="261"/>
      <c r="J155" s="262">
        <f>ROUND(I155*H155,2)</f>
        <v>0</v>
      </c>
      <c r="K155" s="258" t="s">
        <v>182</v>
      </c>
      <c r="L155" s="263"/>
      <c r="M155" s="264" t="s">
        <v>24</v>
      </c>
      <c r="N155" s="265" t="s">
        <v>48</v>
      </c>
      <c r="O155" s="46"/>
      <c r="P155" s="230">
        <f>O155*H155</f>
        <v>0</v>
      </c>
      <c r="Q155" s="230">
        <v>0.00022000000000000001</v>
      </c>
      <c r="R155" s="230">
        <f>Q155*H155</f>
        <v>0.00044000000000000002</v>
      </c>
      <c r="S155" s="230">
        <v>0</v>
      </c>
      <c r="T155" s="231">
        <f>S155*H155</f>
        <v>0</v>
      </c>
      <c r="AR155" s="23" t="s">
        <v>330</v>
      </c>
      <c r="AT155" s="23" t="s">
        <v>266</v>
      </c>
      <c r="AU155" s="23" t="s">
        <v>86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254</v>
      </c>
      <c r="BM155" s="23" t="s">
        <v>2924</v>
      </c>
    </row>
    <row r="156" s="1" customFormat="1" ht="16.5" customHeight="1">
      <c r="B156" s="45"/>
      <c r="C156" s="256" t="s">
        <v>346</v>
      </c>
      <c r="D156" s="256" t="s">
        <v>266</v>
      </c>
      <c r="E156" s="257" t="s">
        <v>2925</v>
      </c>
      <c r="F156" s="258" t="s">
        <v>2926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0.00031</v>
      </c>
      <c r="R156" s="230">
        <f>Q156*H156</f>
        <v>0.00031</v>
      </c>
      <c r="S156" s="230">
        <v>0</v>
      </c>
      <c r="T156" s="231">
        <f>S156*H156</f>
        <v>0</v>
      </c>
      <c r="AR156" s="23" t="s">
        <v>330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254</v>
      </c>
      <c r="BM156" s="23" t="s">
        <v>2927</v>
      </c>
    </row>
    <row r="157" s="1" customFormat="1" ht="16.5" customHeight="1">
      <c r="B157" s="45"/>
      <c r="C157" s="256" t="s">
        <v>353</v>
      </c>
      <c r="D157" s="256" t="s">
        <v>266</v>
      </c>
      <c r="E157" s="257" t="s">
        <v>2928</v>
      </c>
      <c r="F157" s="258" t="s">
        <v>2929</v>
      </c>
      <c r="G157" s="259" t="s">
        <v>274</v>
      </c>
      <c r="H157" s="260">
        <v>1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0.00012</v>
      </c>
      <c r="R157" s="230">
        <f>Q157*H157</f>
        <v>0.00012</v>
      </c>
      <c r="S157" s="230">
        <v>0</v>
      </c>
      <c r="T157" s="231">
        <f>S157*H157</f>
        <v>0</v>
      </c>
      <c r="AR157" s="23" t="s">
        <v>330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254</v>
      </c>
      <c r="BM157" s="23" t="s">
        <v>2930</v>
      </c>
    </row>
    <row r="158" s="1" customFormat="1" ht="16.5" customHeight="1">
      <c r="B158" s="45"/>
      <c r="C158" s="256" t="s">
        <v>357</v>
      </c>
      <c r="D158" s="256" t="s">
        <v>266</v>
      </c>
      <c r="E158" s="257" t="s">
        <v>2931</v>
      </c>
      <c r="F158" s="258" t="s">
        <v>2932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0.00012999999999999999</v>
      </c>
      <c r="R158" s="230">
        <f>Q158*H158</f>
        <v>0.00012999999999999999</v>
      </c>
      <c r="S158" s="230">
        <v>0</v>
      </c>
      <c r="T158" s="231">
        <f>S158*H158</f>
        <v>0</v>
      </c>
      <c r="AR158" s="23" t="s">
        <v>330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254</v>
      </c>
      <c r="BM158" s="23" t="s">
        <v>2933</v>
      </c>
    </row>
    <row r="159" s="1" customFormat="1" ht="25.5" customHeight="1">
      <c r="B159" s="45"/>
      <c r="C159" s="221" t="s">
        <v>363</v>
      </c>
      <c r="D159" s="221" t="s">
        <v>179</v>
      </c>
      <c r="E159" s="222" t="s">
        <v>2934</v>
      </c>
      <c r="F159" s="223" t="s">
        <v>2935</v>
      </c>
      <c r="G159" s="224" t="s">
        <v>274</v>
      </c>
      <c r="H159" s="225">
        <v>1</v>
      </c>
      <c r="I159" s="226"/>
      <c r="J159" s="227">
        <f>ROUND(I159*H159,2)</f>
        <v>0</v>
      </c>
      <c r="K159" s="223" t="s">
        <v>182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254</v>
      </c>
      <c r="AT159" s="23" t="s">
        <v>179</v>
      </c>
      <c r="AU159" s="23" t="s">
        <v>86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254</v>
      </c>
      <c r="BM159" s="23" t="s">
        <v>2936</v>
      </c>
    </row>
    <row r="160" s="1" customFormat="1" ht="25.5" customHeight="1">
      <c r="B160" s="45"/>
      <c r="C160" s="221" t="s">
        <v>368</v>
      </c>
      <c r="D160" s="221" t="s">
        <v>179</v>
      </c>
      <c r="E160" s="222" t="s">
        <v>2937</v>
      </c>
      <c r="F160" s="223" t="s">
        <v>2938</v>
      </c>
      <c r="G160" s="224" t="s">
        <v>274</v>
      </c>
      <c r="H160" s="225">
        <v>1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254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254</v>
      </c>
      <c r="BM160" s="23" t="s">
        <v>2939</v>
      </c>
    </row>
    <row r="161" s="1" customFormat="1" ht="25.5" customHeight="1">
      <c r="B161" s="45"/>
      <c r="C161" s="221" t="s">
        <v>374</v>
      </c>
      <c r="D161" s="221" t="s">
        <v>179</v>
      </c>
      <c r="E161" s="222" t="s">
        <v>2940</v>
      </c>
      <c r="F161" s="223" t="s">
        <v>2941</v>
      </c>
      <c r="G161" s="224" t="s">
        <v>274</v>
      </c>
      <c r="H161" s="225">
        <v>1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254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254</v>
      </c>
      <c r="BM161" s="23" t="s">
        <v>2942</v>
      </c>
    </row>
    <row r="162" s="1" customFormat="1" ht="16.5" customHeight="1">
      <c r="B162" s="45"/>
      <c r="C162" s="221" t="s">
        <v>379</v>
      </c>
      <c r="D162" s="221" t="s">
        <v>179</v>
      </c>
      <c r="E162" s="222" t="s">
        <v>2943</v>
      </c>
      <c r="F162" s="223" t="s">
        <v>2944</v>
      </c>
      <c r="G162" s="224" t="s">
        <v>274</v>
      </c>
      <c r="H162" s="225">
        <v>1</v>
      </c>
      <c r="I162" s="226"/>
      <c r="J162" s="227">
        <f>ROUND(I162*H162,2)</f>
        <v>0</v>
      </c>
      <c r="K162" s="223" t="s">
        <v>1871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0.00027999999999999998</v>
      </c>
      <c r="R162" s="230">
        <f>Q162*H162</f>
        <v>0.00027999999999999998</v>
      </c>
      <c r="S162" s="230">
        <v>0</v>
      </c>
      <c r="T162" s="231">
        <f>S162*H162</f>
        <v>0</v>
      </c>
      <c r="AR162" s="23" t="s">
        <v>254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254</v>
      </c>
      <c r="BM162" s="23" t="s">
        <v>2945</v>
      </c>
    </row>
    <row r="163" s="1" customFormat="1" ht="51" customHeight="1">
      <c r="B163" s="45"/>
      <c r="C163" s="256" t="s">
        <v>384</v>
      </c>
      <c r="D163" s="256" t="s">
        <v>266</v>
      </c>
      <c r="E163" s="257" t="s">
        <v>2946</v>
      </c>
      <c r="F163" s="258" t="s">
        <v>2947</v>
      </c>
      <c r="G163" s="259" t="s">
        <v>274</v>
      </c>
      <c r="H163" s="260">
        <v>1</v>
      </c>
      <c r="I163" s="261"/>
      <c r="J163" s="262">
        <f>ROUND(I163*H163,2)</f>
        <v>0</v>
      </c>
      <c r="K163" s="258" t="s">
        <v>24</v>
      </c>
      <c r="L163" s="263"/>
      <c r="M163" s="264" t="s">
        <v>24</v>
      </c>
      <c r="N163" s="265" t="s">
        <v>48</v>
      </c>
      <c r="O163" s="46"/>
      <c r="P163" s="230">
        <f>O163*H163</f>
        <v>0</v>
      </c>
      <c r="Q163" s="230">
        <v>0.0018</v>
      </c>
      <c r="R163" s="230">
        <f>Q163*H163</f>
        <v>0.0018</v>
      </c>
      <c r="S163" s="230">
        <v>0</v>
      </c>
      <c r="T163" s="231">
        <f>S163*H163</f>
        <v>0</v>
      </c>
      <c r="AR163" s="23" t="s">
        <v>330</v>
      </c>
      <c r="AT163" s="23" t="s">
        <v>266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254</v>
      </c>
      <c r="BM163" s="23" t="s">
        <v>2948</v>
      </c>
    </row>
    <row r="164" s="1" customFormat="1" ht="25.5" customHeight="1">
      <c r="B164" s="45"/>
      <c r="C164" s="221" t="s">
        <v>393</v>
      </c>
      <c r="D164" s="221" t="s">
        <v>179</v>
      </c>
      <c r="E164" s="222" t="s">
        <v>2949</v>
      </c>
      <c r="F164" s="223" t="s">
        <v>2950</v>
      </c>
      <c r="G164" s="224" t="s">
        <v>274</v>
      </c>
      <c r="H164" s="225">
        <v>1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0.0054000000000000003</v>
      </c>
      <c r="R164" s="230">
        <f>Q164*H164</f>
        <v>0.0054000000000000003</v>
      </c>
      <c r="S164" s="230">
        <v>0</v>
      </c>
      <c r="T164" s="231">
        <f>S164*H164</f>
        <v>0</v>
      </c>
      <c r="AR164" s="23" t="s">
        <v>254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254</v>
      </c>
      <c r="BM164" s="23" t="s">
        <v>2951</v>
      </c>
    </row>
    <row r="165" s="1" customFormat="1" ht="25.5" customHeight="1">
      <c r="B165" s="45"/>
      <c r="C165" s="221" t="s">
        <v>399</v>
      </c>
      <c r="D165" s="221" t="s">
        <v>179</v>
      </c>
      <c r="E165" s="222" t="s">
        <v>2952</v>
      </c>
      <c r="F165" s="223" t="s">
        <v>2953</v>
      </c>
      <c r="G165" s="224" t="s">
        <v>274</v>
      </c>
      <c r="H165" s="225">
        <v>2</v>
      </c>
      <c r="I165" s="226"/>
      <c r="J165" s="227">
        <f>ROUND(I165*H165,2)</f>
        <v>0</v>
      </c>
      <c r="K165" s="223" t="s">
        <v>182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0.0023500000000000001</v>
      </c>
      <c r="R165" s="230">
        <f>Q165*H165</f>
        <v>0.0047000000000000002</v>
      </c>
      <c r="S165" s="230">
        <v>0</v>
      </c>
      <c r="T165" s="231">
        <f>S165*H165</f>
        <v>0</v>
      </c>
      <c r="AR165" s="23" t="s">
        <v>254</v>
      </c>
      <c r="AT165" s="23" t="s">
        <v>179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254</v>
      </c>
      <c r="BM165" s="23" t="s">
        <v>2954</v>
      </c>
    </row>
    <row r="166" s="1" customFormat="1" ht="16.5" customHeight="1">
      <c r="B166" s="45"/>
      <c r="C166" s="221" t="s">
        <v>404</v>
      </c>
      <c r="D166" s="221" t="s">
        <v>179</v>
      </c>
      <c r="E166" s="222" t="s">
        <v>2955</v>
      </c>
      <c r="F166" s="223" t="s">
        <v>2956</v>
      </c>
      <c r="G166" s="224" t="s">
        <v>274</v>
      </c>
      <c r="H166" s="225">
        <v>1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6.0000000000000002E-05</v>
      </c>
      <c r="R166" s="230">
        <f>Q166*H166</f>
        <v>6.0000000000000002E-05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2957</v>
      </c>
    </row>
    <row r="167" s="1" customFormat="1" ht="38.25" customHeight="1">
      <c r="B167" s="45"/>
      <c r="C167" s="221" t="s">
        <v>409</v>
      </c>
      <c r="D167" s="221" t="s">
        <v>179</v>
      </c>
      <c r="E167" s="222" t="s">
        <v>2958</v>
      </c>
      <c r="F167" s="223" t="s">
        <v>2959</v>
      </c>
      <c r="G167" s="224" t="s">
        <v>257</v>
      </c>
      <c r="H167" s="225">
        <v>0.14699999999999999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254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254</v>
      </c>
      <c r="BM167" s="23" t="s">
        <v>2960</v>
      </c>
    </row>
    <row r="168" s="10" customFormat="1" ht="29.88" customHeight="1">
      <c r="B168" s="205"/>
      <c r="C168" s="206"/>
      <c r="D168" s="207" t="s">
        <v>76</v>
      </c>
      <c r="E168" s="219" t="s">
        <v>2961</v>
      </c>
      <c r="F168" s="219" t="s">
        <v>2962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SUM(P169:P179)</f>
        <v>0</v>
      </c>
      <c r="Q168" s="213"/>
      <c r="R168" s="214">
        <f>SUM(R169:R179)</f>
        <v>0.021550000000000003</v>
      </c>
      <c r="S168" s="213"/>
      <c r="T168" s="215">
        <f>SUM(T169:T179)</f>
        <v>0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SUM(BK169:BK179)</f>
        <v>0</v>
      </c>
    </row>
    <row r="169" s="1" customFormat="1" ht="16.5" customHeight="1">
      <c r="B169" s="45"/>
      <c r="C169" s="221" t="s">
        <v>415</v>
      </c>
      <c r="D169" s="221" t="s">
        <v>179</v>
      </c>
      <c r="E169" s="222" t="s">
        <v>2963</v>
      </c>
      <c r="F169" s="223" t="s">
        <v>2964</v>
      </c>
      <c r="G169" s="224" t="s">
        <v>198</v>
      </c>
      <c r="H169" s="225">
        <v>8</v>
      </c>
      <c r="I169" s="226"/>
      <c r="J169" s="227">
        <f>ROUND(I169*H169,2)</f>
        <v>0</v>
      </c>
      <c r="K169" s="223" t="s">
        <v>1871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0.00091</v>
      </c>
      <c r="R169" s="230">
        <f>Q169*H169</f>
        <v>0.00728</v>
      </c>
      <c r="S169" s="230">
        <v>0</v>
      </c>
      <c r="T169" s="231">
        <f>S169*H169</f>
        <v>0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2965</v>
      </c>
    </row>
    <row r="170" s="1" customFormat="1" ht="16.5" customHeight="1">
      <c r="B170" s="45"/>
      <c r="C170" s="221" t="s">
        <v>421</v>
      </c>
      <c r="D170" s="221" t="s">
        <v>179</v>
      </c>
      <c r="E170" s="222" t="s">
        <v>2966</v>
      </c>
      <c r="F170" s="223" t="s">
        <v>2967</v>
      </c>
      <c r="G170" s="224" t="s">
        <v>198</v>
      </c>
      <c r="H170" s="225">
        <v>7</v>
      </c>
      <c r="I170" s="226"/>
      <c r="J170" s="227">
        <f>ROUND(I170*H170,2)</f>
        <v>0</v>
      </c>
      <c r="K170" s="223" t="s">
        <v>1871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0.00096000000000000002</v>
      </c>
      <c r="R170" s="230">
        <f>Q170*H170</f>
        <v>0.0067200000000000003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86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2968</v>
      </c>
    </row>
    <row r="171" s="1" customFormat="1" ht="25.5" customHeight="1">
      <c r="B171" s="45"/>
      <c r="C171" s="221" t="s">
        <v>425</v>
      </c>
      <c r="D171" s="221" t="s">
        <v>179</v>
      </c>
      <c r="E171" s="222" t="s">
        <v>2969</v>
      </c>
      <c r="F171" s="223" t="s">
        <v>2970</v>
      </c>
      <c r="G171" s="224" t="s">
        <v>198</v>
      </c>
      <c r="H171" s="225">
        <v>15</v>
      </c>
      <c r="I171" s="226"/>
      <c r="J171" s="227">
        <f>ROUND(I171*H171,2)</f>
        <v>0</v>
      </c>
      <c r="K171" s="223" t="s">
        <v>1871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9.0000000000000006E-05</v>
      </c>
      <c r="R171" s="230">
        <f>Q171*H171</f>
        <v>0.0013500000000000001</v>
      </c>
      <c r="S171" s="230">
        <v>0</v>
      </c>
      <c r="T171" s="231">
        <f>S171*H171</f>
        <v>0</v>
      </c>
      <c r="AR171" s="23" t="s">
        <v>254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254</v>
      </c>
      <c r="BM171" s="23" t="s">
        <v>2971</v>
      </c>
    </row>
    <row r="172" s="1" customFormat="1" ht="16.5" customHeight="1">
      <c r="B172" s="45"/>
      <c r="C172" s="256" t="s">
        <v>429</v>
      </c>
      <c r="D172" s="256" t="s">
        <v>266</v>
      </c>
      <c r="E172" s="257" t="s">
        <v>2972</v>
      </c>
      <c r="F172" s="258" t="s">
        <v>2973</v>
      </c>
      <c r="G172" s="259" t="s">
        <v>274</v>
      </c>
      <c r="H172" s="260">
        <v>15</v>
      </c>
      <c r="I172" s="261"/>
      <c r="J172" s="262">
        <f>ROUND(I172*H172,2)</f>
        <v>0</v>
      </c>
      <c r="K172" s="258" t="s">
        <v>1871</v>
      </c>
      <c r="L172" s="263"/>
      <c r="M172" s="264" t="s">
        <v>24</v>
      </c>
      <c r="N172" s="265" t="s">
        <v>48</v>
      </c>
      <c r="O172" s="46"/>
      <c r="P172" s="230">
        <f>O172*H172</f>
        <v>0</v>
      </c>
      <c r="Q172" s="230">
        <v>6.9999999999999994E-05</v>
      </c>
      <c r="R172" s="230">
        <f>Q172*H172</f>
        <v>0.0010499999999999999</v>
      </c>
      <c r="S172" s="230">
        <v>0</v>
      </c>
      <c r="T172" s="231">
        <f>S172*H172</f>
        <v>0</v>
      </c>
      <c r="AR172" s="23" t="s">
        <v>330</v>
      </c>
      <c r="AT172" s="23" t="s">
        <v>266</v>
      </c>
      <c r="AU172" s="23" t="s">
        <v>86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2974</v>
      </c>
    </row>
    <row r="173" s="1" customFormat="1" ht="16.5" customHeight="1">
      <c r="B173" s="45"/>
      <c r="C173" s="221" t="s">
        <v>436</v>
      </c>
      <c r="D173" s="221" t="s">
        <v>179</v>
      </c>
      <c r="E173" s="222" t="s">
        <v>2975</v>
      </c>
      <c r="F173" s="223" t="s">
        <v>2976</v>
      </c>
      <c r="G173" s="224" t="s">
        <v>274</v>
      </c>
      <c r="H173" s="225">
        <v>5</v>
      </c>
      <c r="I173" s="226"/>
      <c r="J173" s="227">
        <f>ROUND(I173*H173,2)</f>
        <v>0</v>
      </c>
      <c r="K173" s="223" t="s">
        <v>1871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2977</v>
      </c>
    </row>
    <row r="174" s="1" customFormat="1" ht="16.5" customHeight="1">
      <c r="B174" s="45"/>
      <c r="C174" s="221" t="s">
        <v>441</v>
      </c>
      <c r="D174" s="221" t="s">
        <v>179</v>
      </c>
      <c r="E174" s="222" t="s">
        <v>2978</v>
      </c>
      <c r="F174" s="223" t="s">
        <v>2979</v>
      </c>
      <c r="G174" s="224" t="s">
        <v>274</v>
      </c>
      <c r="H174" s="225">
        <v>3</v>
      </c>
      <c r="I174" s="226"/>
      <c r="J174" s="227">
        <f>ROUND(I174*H174,2)</f>
        <v>0</v>
      </c>
      <c r="K174" s="223" t="s">
        <v>1871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0.00012999999999999999</v>
      </c>
      <c r="R174" s="230">
        <f>Q174*H174</f>
        <v>0.00038999999999999994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2980</v>
      </c>
    </row>
    <row r="175" s="1" customFormat="1" ht="16.5" customHeight="1">
      <c r="B175" s="45"/>
      <c r="C175" s="221" t="s">
        <v>447</v>
      </c>
      <c r="D175" s="221" t="s">
        <v>179</v>
      </c>
      <c r="E175" s="222" t="s">
        <v>2981</v>
      </c>
      <c r="F175" s="223" t="s">
        <v>2982</v>
      </c>
      <c r="G175" s="224" t="s">
        <v>2983</v>
      </c>
      <c r="H175" s="225">
        <v>1</v>
      </c>
      <c r="I175" s="226"/>
      <c r="J175" s="227">
        <f>ROUND(I175*H175,2)</f>
        <v>0</v>
      </c>
      <c r="K175" s="223" t="s">
        <v>1871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0.00025999999999999998</v>
      </c>
      <c r="R175" s="230">
        <f>Q175*H175</f>
        <v>0.00025999999999999998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2984</v>
      </c>
    </row>
    <row r="176" s="1" customFormat="1" ht="16.5" customHeight="1">
      <c r="B176" s="45"/>
      <c r="C176" s="221" t="s">
        <v>452</v>
      </c>
      <c r="D176" s="221" t="s">
        <v>179</v>
      </c>
      <c r="E176" s="222" t="s">
        <v>2985</v>
      </c>
      <c r="F176" s="223" t="s">
        <v>2986</v>
      </c>
      <c r="G176" s="224" t="s">
        <v>274</v>
      </c>
      <c r="H176" s="225">
        <v>2</v>
      </c>
      <c r="I176" s="226"/>
      <c r="J176" s="227">
        <f>ROUND(I176*H176,2)</f>
        <v>0</v>
      </c>
      <c r="K176" s="223" t="s">
        <v>1871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0.00075000000000000002</v>
      </c>
      <c r="R176" s="230">
        <f>Q176*H176</f>
        <v>0.0015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2987</v>
      </c>
    </row>
    <row r="177" s="1" customFormat="1" ht="25.5" customHeight="1">
      <c r="B177" s="45"/>
      <c r="C177" s="221" t="s">
        <v>458</v>
      </c>
      <c r="D177" s="221" t="s">
        <v>179</v>
      </c>
      <c r="E177" s="222" t="s">
        <v>2988</v>
      </c>
      <c r="F177" s="223" t="s">
        <v>2989</v>
      </c>
      <c r="G177" s="224" t="s">
        <v>198</v>
      </c>
      <c r="H177" s="225">
        <v>15</v>
      </c>
      <c r="I177" s="226"/>
      <c r="J177" s="227">
        <f>ROUND(I177*H177,2)</f>
        <v>0</v>
      </c>
      <c r="K177" s="223" t="s">
        <v>1871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0.00019000000000000001</v>
      </c>
      <c r="R177" s="230">
        <f>Q177*H177</f>
        <v>0.0028500000000000001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86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2990</v>
      </c>
    </row>
    <row r="178" s="1" customFormat="1" ht="16.5" customHeight="1">
      <c r="B178" s="45"/>
      <c r="C178" s="221" t="s">
        <v>464</v>
      </c>
      <c r="D178" s="221" t="s">
        <v>179</v>
      </c>
      <c r="E178" s="222" t="s">
        <v>2991</v>
      </c>
      <c r="F178" s="223" t="s">
        <v>2992</v>
      </c>
      <c r="G178" s="224" t="s">
        <v>198</v>
      </c>
      <c r="H178" s="225">
        <v>15</v>
      </c>
      <c r="I178" s="226"/>
      <c r="J178" s="227">
        <f>ROUND(I178*H178,2)</f>
        <v>0</v>
      </c>
      <c r="K178" s="223" t="s">
        <v>1871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1.0000000000000001E-05</v>
      </c>
      <c r="R178" s="230">
        <f>Q178*H178</f>
        <v>0.00015000000000000001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2993</v>
      </c>
    </row>
    <row r="179" s="1" customFormat="1" ht="38.25" customHeight="1">
      <c r="B179" s="45"/>
      <c r="C179" s="221" t="s">
        <v>470</v>
      </c>
      <c r="D179" s="221" t="s">
        <v>179</v>
      </c>
      <c r="E179" s="222" t="s">
        <v>2994</v>
      </c>
      <c r="F179" s="223" t="s">
        <v>2995</v>
      </c>
      <c r="G179" s="224" t="s">
        <v>257</v>
      </c>
      <c r="H179" s="225">
        <v>0.021999999999999999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2996</v>
      </c>
    </row>
    <row r="180" s="10" customFormat="1" ht="29.88" customHeight="1">
      <c r="B180" s="205"/>
      <c r="C180" s="206"/>
      <c r="D180" s="207" t="s">
        <v>76</v>
      </c>
      <c r="E180" s="219" t="s">
        <v>2491</v>
      </c>
      <c r="F180" s="219" t="s">
        <v>2997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SUM(P181:P205)</f>
        <v>0</v>
      </c>
      <c r="Q180" s="213"/>
      <c r="R180" s="214">
        <f>SUM(R181:R205)</f>
        <v>0.097120000000000012</v>
      </c>
      <c r="S180" s="213"/>
      <c r="T180" s="215">
        <f>SUM(T181:T205)</f>
        <v>0</v>
      </c>
      <c r="AR180" s="216" t="s">
        <v>86</v>
      </c>
      <c r="AT180" s="217" t="s">
        <v>76</v>
      </c>
      <c r="AU180" s="217" t="s">
        <v>25</v>
      </c>
      <c r="AY180" s="216" t="s">
        <v>177</v>
      </c>
      <c r="BK180" s="218">
        <f>SUM(BK181:BK205)</f>
        <v>0</v>
      </c>
    </row>
    <row r="181" s="1" customFormat="1" ht="16.5" customHeight="1">
      <c r="B181" s="45"/>
      <c r="C181" s="221" t="s">
        <v>474</v>
      </c>
      <c r="D181" s="221" t="s">
        <v>179</v>
      </c>
      <c r="E181" s="222" t="s">
        <v>2998</v>
      </c>
      <c r="F181" s="223" t="s">
        <v>2999</v>
      </c>
      <c r="G181" s="224" t="s">
        <v>1690</v>
      </c>
      <c r="H181" s="225">
        <v>1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254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3000</v>
      </c>
    </row>
    <row r="182" s="1" customFormat="1" ht="16.5" customHeight="1">
      <c r="B182" s="45"/>
      <c r="C182" s="221" t="s">
        <v>478</v>
      </c>
      <c r="D182" s="221" t="s">
        <v>179</v>
      </c>
      <c r="E182" s="222" t="s">
        <v>3001</v>
      </c>
      <c r="F182" s="223" t="s">
        <v>3002</v>
      </c>
      <c r="G182" s="224" t="s">
        <v>2414</v>
      </c>
      <c r="H182" s="225">
        <v>1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0.025010000000000001</v>
      </c>
      <c r="R182" s="230">
        <f>Q182*H182</f>
        <v>0.025010000000000001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3003</v>
      </c>
    </row>
    <row r="183" s="1" customFormat="1" ht="16.5" customHeight="1">
      <c r="B183" s="45"/>
      <c r="C183" s="221" t="s">
        <v>484</v>
      </c>
      <c r="D183" s="221" t="s">
        <v>179</v>
      </c>
      <c r="E183" s="222" t="s">
        <v>3004</v>
      </c>
      <c r="F183" s="223" t="s">
        <v>3005</v>
      </c>
      <c r="G183" s="224" t="s">
        <v>2414</v>
      </c>
      <c r="H183" s="225">
        <v>1</v>
      </c>
      <c r="I183" s="226"/>
      <c r="J183" s="227">
        <f>ROUND(I183*H183,2)</f>
        <v>0</v>
      </c>
      <c r="K183" s="223" t="s">
        <v>1871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0.00264</v>
      </c>
      <c r="R183" s="230">
        <f>Q183*H183</f>
        <v>0.00264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3006</v>
      </c>
    </row>
    <row r="184" s="1" customFormat="1" ht="16.5" customHeight="1">
      <c r="B184" s="45"/>
      <c r="C184" s="256" t="s">
        <v>488</v>
      </c>
      <c r="D184" s="256" t="s">
        <v>266</v>
      </c>
      <c r="E184" s="257" t="s">
        <v>3007</v>
      </c>
      <c r="F184" s="258" t="s">
        <v>3008</v>
      </c>
      <c r="G184" s="259" t="s">
        <v>274</v>
      </c>
      <c r="H184" s="260">
        <v>1</v>
      </c>
      <c r="I184" s="261"/>
      <c r="J184" s="262">
        <f>ROUND(I184*H184,2)</f>
        <v>0</v>
      </c>
      <c r="K184" s="258" t="s">
        <v>1871</v>
      </c>
      <c r="L184" s="263"/>
      <c r="M184" s="264" t="s">
        <v>24</v>
      </c>
      <c r="N184" s="265" t="s">
        <v>48</v>
      </c>
      <c r="O184" s="46"/>
      <c r="P184" s="230">
        <f>O184*H184</f>
        <v>0</v>
      </c>
      <c r="Q184" s="230">
        <v>0.016500000000000001</v>
      </c>
      <c r="R184" s="230">
        <f>Q184*H184</f>
        <v>0.016500000000000001</v>
      </c>
      <c r="S184" s="230">
        <v>0</v>
      </c>
      <c r="T184" s="231">
        <f>S184*H184</f>
        <v>0</v>
      </c>
      <c r="AR184" s="23" t="s">
        <v>330</v>
      </c>
      <c r="AT184" s="23" t="s">
        <v>266</v>
      </c>
      <c r="AU184" s="23" t="s">
        <v>86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3009</v>
      </c>
    </row>
    <row r="185" s="1" customFormat="1" ht="16.5" customHeight="1">
      <c r="B185" s="45"/>
      <c r="C185" s="256" t="s">
        <v>492</v>
      </c>
      <c r="D185" s="256" t="s">
        <v>266</v>
      </c>
      <c r="E185" s="257" t="s">
        <v>3010</v>
      </c>
      <c r="F185" s="258" t="s">
        <v>3011</v>
      </c>
      <c r="G185" s="259" t="s">
        <v>274</v>
      </c>
      <c r="H185" s="260">
        <v>1</v>
      </c>
      <c r="I185" s="261"/>
      <c r="J185" s="262">
        <f>ROUND(I185*H185,2)</f>
        <v>0</v>
      </c>
      <c r="K185" s="258" t="s">
        <v>1871</v>
      </c>
      <c r="L185" s="263"/>
      <c r="M185" s="264" t="s">
        <v>24</v>
      </c>
      <c r="N185" s="265" t="s">
        <v>48</v>
      </c>
      <c r="O185" s="46"/>
      <c r="P185" s="230">
        <f>O185*H185</f>
        <v>0</v>
      </c>
      <c r="Q185" s="230">
        <v>0.00038000000000000002</v>
      </c>
      <c r="R185" s="230">
        <f>Q185*H185</f>
        <v>0.00038000000000000002</v>
      </c>
      <c r="S185" s="230">
        <v>0</v>
      </c>
      <c r="T185" s="231">
        <f>S185*H185</f>
        <v>0</v>
      </c>
      <c r="AR185" s="23" t="s">
        <v>330</v>
      </c>
      <c r="AT185" s="23" t="s">
        <v>266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3012</v>
      </c>
    </row>
    <row r="186" s="1" customFormat="1" ht="25.5" customHeight="1">
      <c r="B186" s="45"/>
      <c r="C186" s="221" t="s">
        <v>497</v>
      </c>
      <c r="D186" s="221" t="s">
        <v>179</v>
      </c>
      <c r="E186" s="222" t="s">
        <v>3013</v>
      </c>
      <c r="F186" s="223" t="s">
        <v>3014</v>
      </c>
      <c r="G186" s="224" t="s">
        <v>2414</v>
      </c>
      <c r="H186" s="225">
        <v>1</v>
      </c>
      <c r="I186" s="226"/>
      <c r="J186" s="227">
        <f>ROUND(I186*H186,2)</f>
        <v>0</v>
      </c>
      <c r="K186" s="223" t="s">
        <v>1871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0.0024199999999999998</v>
      </c>
      <c r="R186" s="230">
        <f>Q186*H186</f>
        <v>0.0024199999999999998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86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3015</v>
      </c>
    </row>
    <row r="187" s="1" customFormat="1" ht="25.5" customHeight="1">
      <c r="B187" s="45"/>
      <c r="C187" s="221" t="s">
        <v>502</v>
      </c>
      <c r="D187" s="221" t="s">
        <v>179</v>
      </c>
      <c r="E187" s="222" t="s">
        <v>3016</v>
      </c>
      <c r="F187" s="223" t="s">
        <v>3017</v>
      </c>
      <c r="G187" s="224" t="s">
        <v>2414</v>
      </c>
      <c r="H187" s="225">
        <v>1</v>
      </c>
      <c r="I187" s="226"/>
      <c r="J187" s="227">
        <f>ROUND(I187*H187,2)</f>
        <v>0</v>
      </c>
      <c r="K187" s="223" t="s">
        <v>1871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0.00051999999999999995</v>
      </c>
      <c r="R187" s="230">
        <f>Q187*H187</f>
        <v>0.00051999999999999995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3018</v>
      </c>
    </row>
    <row r="188" s="1" customFormat="1" ht="16.5" customHeight="1">
      <c r="B188" s="45"/>
      <c r="C188" s="221" t="s">
        <v>506</v>
      </c>
      <c r="D188" s="221" t="s">
        <v>179</v>
      </c>
      <c r="E188" s="222" t="s">
        <v>3019</v>
      </c>
      <c r="F188" s="223" t="s">
        <v>3020</v>
      </c>
      <c r="G188" s="224" t="s">
        <v>2414</v>
      </c>
      <c r="H188" s="225">
        <v>1</v>
      </c>
      <c r="I188" s="226"/>
      <c r="J188" s="227">
        <f>ROUND(I188*H188,2)</f>
        <v>0</v>
      </c>
      <c r="K188" s="223" t="s">
        <v>1871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0.00051999999999999995</v>
      </c>
      <c r="R188" s="230">
        <f>Q188*H188</f>
        <v>0.00051999999999999995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3021</v>
      </c>
    </row>
    <row r="189" s="1" customFormat="1" ht="16.5" customHeight="1">
      <c r="B189" s="45"/>
      <c r="C189" s="221" t="s">
        <v>510</v>
      </c>
      <c r="D189" s="221" t="s">
        <v>179</v>
      </c>
      <c r="E189" s="222" t="s">
        <v>3022</v>
      </c>
      <c r="F189" s="223" t="s">
        <v>3023</v>
      </c>
      <c r="G189" s="224" t="s">
        <v>2414</v>
      </c>
      <c r="H189" s="225">
        <v>1</v>
      </c>
      <c r="I189" s="226"/>
      <c r="J189" s="227">
        <f>ROUND(I189*H189,2)</f>
        <v>0</v>
      </c>
      <c r="K189" s="223" t="s">
        <v>1871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0.00051999999999999995</v>
      </c>
      <c r="R189" s="230">
        <f>Q189*H189</f>
        <v>0.00051999999999999995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3024</v>
      </c>
    </row>
    <row r="190" s="1" customFormat="1" ht="16.5" customHeight="1">
      <c r="B190" s="45"/>
      <c r="C190" s="221" t="s">
        <v>514</v>
      </c>
      <c r="D190" s="221" t="s">
        <v>179</v>
      </c>
      <c r="E190" s="222" t="s">
        <v>3025</v>
      </c>
      <c r="F190" s="223" t="s">
        <v>3026</v>
      </c>
      <c r="G190" s="224" t="s">
        <v>2414</v>
      </c>
      <c r="H190" s="225">
        <v>1</v>
      </c>
      <c r="I190" s="226"/>
      <c r="J190" s="227">
        <f>ROUND(I190*H190,2)</f>
        <v>0</v>
      </c>
      <c r="K190" s="223" t="s">
        <v>1871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0.0030000000000000001</v>
      </c>
      <c r="R190" s="230">
        <f>Q190*H190</f>
        <v>0.0030000000000000001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86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3027</v>
      </c>
    </row>
    <row r="191" s="1" customFormat="1" ht="16.5" customHeight="1">
      <c r="B191" s="45"/>
      <c r="C191" s="221" t="s">
        <v>519</v>
      </c>
      <c r="D191" s="221" t="s">
        <v>179</v>
      </c>
      <c r="E191" s="222" t="s">
        <v>3028</v>
      </c>
      <c r="F191" s="223" t="s">
        <v>3029</v>
      </c>
      <c r="G191" s="224" t="s">
        <v>2414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3030</v>
      </c>
    </row>
    <row r="192" s="1" customFormat="1" ht="25.5" customHeight="1">
      <c r="B192" s="45"/>
      <c r="C192" s="221" t="s">
        <v>524</v>
      </c>
      <c r="D192" s="221" t="s">
        <v>179</v>
      </c>
      <c r="E192" s="222" t="s">
        <v>3031</v>
      </c>
      <c r="F192" s="223" t="s">
        <v>3032</v>
      </c>
      <c r="G192" s="224" t="s">
        <v>2414</v>
      </c>
      <c r="H192" s="225">
        <v>1</v>
      </c>
      <c r="I192" s="226"/>
      <c r="J192" s="227">
        <f>ROUND(I192*H192,2)</f>
        <v>0</v>
      </c>
      <c r="K192" s="223" t="s">
        <v>1871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0.00050000000000000001</v>
      </c>
      <c r="R192" s="230">
        <f>Q192*H192</f>
        <v>0.00050000000000000001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3033</v>
      </c>
    </row>
    <row r="193" s="1" customFormat="1" ht="25.5" customHeight="1">
      <c r="B193" s="45"/>
      <c r="C193" s="221" t="s">
        <v>529</v>
      </c>
      <c r="D193" s="221" t="s">
        <v>179</v>
      </c>
      <c r="E193" s="222" t="s">
        <v>3034</v>
      </c>
      <c r="F193" s="223" t="s">
        <v>3035</v>
      </c>
      <c r="G193" s="224" t="s">
        <v>2414</v>
      </c>
      <c r="H193" s="225">
        <v>1</v>
      </c>
      <c r="I193" s="226"/>
      <c r="J193" s="227">
        <f>ROUND(I193*H193,2)</f>
        <v>0</v>
      </c>
      <c r="K193" s="223" t="s">
        <v>1871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0.0012999999999999999</v>
      </c>
      <c r="R193" s="230">
        <f>Q193*H193</f>
        <v>0.0012999999999999999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3036</v>
      </c>
    </row>
    <row r="194" s="1" customFormat="1" ht="25.5" customHeight="1">
      <c r="B194" s="45"/>
      <c r="C194" s="221" t="s">
        <v>535</v>
      </c>
      <c r="D194" s="221" t="s">
        <v>179</v>
      </c>
      <c r="E194" s="222" t="s">
        <v>3037</v>
      </c>
      <c r="F194" s="223" t="s">
        <v>3038</v>
      </c>
      <c r="G194" s="224" t="s">
        <v>2414</v>
      </c>
      <c r="H194" s="225">
        <v>1</v>
      </c>
      <c r="I194" s="226"/>
      <c r="J194" s="227">
        <f>ROUND(I194*H194,2)</f>
        <v>0</v>
      </c>
      <c r="K194" s="223" t="s">
        <v>1871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0.0016000000000000001</v>
      </c>
      <c r="R194" s="230">
        <f>Q194*H194</f>
        <v>0.0016000000000000001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3039</v>
      </c>
    </row>
    <row r="195" s="1" customFormat="1" ht="38.25" customHeight="1">
      <c r="B195" s="45"/>
      <c r="C195" s="221" t="s">
        <v>540</v>
      </c>
      <c r="D195" s="221" t="s">
        <v>179</v>
      </c>
      <c r="E195" s="222" t="s">
        <v>3040</v>
      </c>
      <c r="F195" s="223" t="s">
        <v>3041</v>
      </c>
      <c r="G195" s="224" t="s">
        <v>2414</v>
      </c>
      <c r="H195" s="225">
        <v>1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0.036249999999999998</v>
      </c>
      <c r="R195" s="230">
        <f>Q195*H195</f>
        <v>0.036249999999999998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3042</v>
      </c>
    </row>
    <row r="196" s="1" customFormat="1" ht="16.5" customHeight="1">
      <c r="B196" s="45"/>
      <c r="C196" s="221" t="s">
        <v>545</v>
      </c>
      <c r="D196" s="221" t="s">
        <v>179</v>
      </c>
      <c r="E196" s="222" t="s">
        <v>3043</v>
      </c>
      <c r="F196" s="223" t="s">
        <v>3044</v>
      </c>
      <c r="G196" s="224" t="s">
        <v>2414</v>
      </c>
      <c r="H196" s="225">
        <v>3</v>
      </c>
      <c r="I196" s="226"/>
      <c r="J196" s="227">
        <f>ROUND(I196*H196,2)</f>
        <v>0</v>
      </c>
      <c r="K196" s="223" t="s">
        <v>1871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9.0000000000000006E-05</v>
      </c>
      <c r="R196" s="230">
        <f>Q196*H196</f>
        <v>0.00027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3045</v>
      </c>
    </row>
    <row r="197" s="1" customFormat="1" ht="25.5" customHeight="1">
      <c r="B197" s="45"/>
      <c r="C197" s="256" t="s">
        <v>550</v>
      </c>
      <c r="D197" s="256" t="s">
        <v>266</v>
      </c>
      <c r="E197" s="257" t="s">
        <v>3046</v>
      </c>
      <c r="F197" s="258" t="s">
        <v>3047</v>
      </c>
      <c r="G197" s="259" t="s">
        <v>274</v>
      </c>
      <c r="H197" s="260">
        <v>3</v>
      </c>
      <c r="I197" s="261"/>
      <c r="J197" s="262">
        <f>ROUND(I197*H197,2)</f>
        <v>0</v>
      </c>
      <c r="K197" s="258" t="s">
        <v>182</v>
      </c>
      <c r="L197" s="263"/>
      <c r="M197" s="264" t="s">
        <v>24</v>
      </c>
      <c r="N197" s="265" t="s">
        <v>48</v>
      </c>
      <c r="O197" s="46"/>
      <c r="P197" s="230">
        <f>O197*H197</f>
        <v>0</v>
      </c>
      <c r="Q197" s="230">
        <v>0.00017000000000000001</v>
      </c>
      <c r="R197" s="230">
        <f>Q197*H197</f>
        <v>0.00051000000000000004</v>
      </c>
      <c r="S197" s="230">
        <v>0</v>
      </c>
      <c r="T197" s="231">
        <f>S197*H197</f>
        <v>0</v>
      </c>
      <c r="AR197" s="23" t="s">
        <v>823</v>
      </c>
      <c r="AT197" s="23" t="s">
        <v>266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823</v>
      </c>
      <c r="BM197" s="23" t="s">
        <v>3048</v>
      </c>
    </row>
    <row r="198" s="1" customFormat="1" ht="16.5" customHeight="1">
      <c r="B198" s="45"/>
      <c r="C198" s="256" t="s">
        <v>555</v>
      </c>
      <c r="D198" s="256" t="s">
        <v>266</v>
      </c>
      <c r="E198" s="257" t="s">
        <v>3049</v>
      </c>
      <c r="F198" s="258" t="s">
        <v>3050</v>
      </c>
      <c r="G198" s="259" t="s">
        <v>274</v>
      </c>
      <c r="H198" s="260">
        <v>1</v>
      </c>
      <c r="I198" s="261"/>
      <c r="J198" s="262">
        <f>ROUND(I198*H198,2)</f>
        <v>0</v>
      </c>
      <c r="K198" s="258" t="s">
        <v>1871</v>
      </c>
      <c r="L198" s="263"/>
      <c r="M198" s="264" t="s">
        <v>24</v>
      </c>
      <c r="N198" s="265" t="s">
        <v>48</v>
      </c>
      <c r="O198" s="46"/>
      <c r="P198" s="230">
        <f>O198*H198</f>
        <v>0</v>
      </c>
      <c r="Q198" s="230">
        <v>9.0000000000000006E-05</v>
      </c>
      <c r="R198" s="230">
        <f>Q198*H198</f>
        <v>9.0000000000000006E-05</v>
      </c>
      <c r="S198" s="230">
        <v>0</v>
      </c>
      <c r="T198" s="231">
        <f>S198*H198</f>
        <v>0</v>
      </c>
      <c r="AR198" s="23" t="s">
        <v>330</v>
      </c>
      <c r="AT198" s="23" t="s">
        <v>266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3051</v>
      </c>
    </row>
    <row r="199" s="1" customFormat="1" ht="38.25" customHeight="1">
      <c r="B199" s="45"/>
      <c r="C199" s="256" t="s">
        <v>560</v>
      </c>
      <c r="D199" s="256" t="s">
        <v>266</v>
      </c>
      <c r="E199" s="257" t="s">
        <v>3052</v>
      </c>
      <c r="F199" s="258" t="s">
        <v>3053</v>
      </c>
      <c r="G199" s="259" t="s">
        <v>3054</v>
      </c>
      <c r="H199" s="260">
        <v>2</v>
      </c>
      <c r="I199" s="261"/>
      <c r="J199" s="262">
        <f>ROUND(I199*H199,2)</f>
        <v>0</v>
      </c>
      <c r="K199" s="258" t="s">
        <v>182</v>
      </c>
      <c r="L199" s="263"/>
      <c r="M199" s="264" t="s">
        <v>24</v>
      </c>
      <c r="N199" s="265" t="s">
        <v>48</v>
      </c>
      <c r="O199" s="46"/>
      <c r="P199" s="230">
        <f>O199*H199</f>
        <v>0</v>
      </c>
      <c r="Q199" s="230">
        <v>0.00010000000000000001</v>
      </c>
      <c r="R199" s="230">
        <f>Q199*H199</f>
        <v>0.00020000000000000001</v>
      </c>
      <c r="S199" s="230">
        <v>0</v>
      </c>
      <c r="T199" s="231">
        <f>S199*H199</f>
        <v>0</v>
      </c>
      <c r="AR199" s="23" t="s">
        <v>330</v>
      </c>
      <c r="AT199" s="23" t="s">
        <v>266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3055</v>
      </c>
    </row>
    <row r="200" s="1" customFormat="1" ht="16.5" customHeight="1">
      <c r="B200" s="45"/>
      <c r="C200" s="221" t="s">
        <v>565</v>
      </c>
      <c r="D200" s="221" t="s">
        <v>179</v>
      </c>
      <c r="E200" s="222" t="s">
        <v>3056</v>
      </c>
      <c r="F200" s="223" t="s">
        <v>3057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1871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4.0000000000000003E-05</v>
      </c>
      <c r="R200" s="230">
        <f>Q200*H200</f>
        <v>4.0000000000000003E-05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3058</v>
      </c>
    </row>
    <row r="201" s="1" customFormat="1" ht="25.5" customHeight="1">
      <c r="B201" s="45"/>
      <c r="C201" s="256" t="s">
        <v>572</v>
      </c>
      <c r="D201" s="256" t="s">
        <v>266</v>
      </c>
      <c r="E201" s="257" t="s">
        <v>3059</v>
      </c>
      <c r="F201" s="258" t="s">
        <v>3060</v>
      </c>
      <c r="G201" s="259" t="s">
        <v>274</v>
      </c>
      <c r="H201" s="260">
        <v>1</v>
      </c>
      <c r="I201" s="261"/>
      <c r="J201" s="262">
        <f>ROUND(I201*H201,2)</f>
        <v>0</v>
      </c>
      <c r="K201" s="258" t="s">
        <v>1871</v>
      </c>
      <c r="L201" s="263"/>
      <c r="M201" s="264" t="s">
        <v>24</v>
      </c>
      <c r="N201" s="265" t="s">
        <v>48</v>
      </c>
      <c r="O201" s="46"/>
      <c r="P201" s="230">
        <f>O201*H201</f>
        <v>0</v>
      </c>
      <c r="Q201" s="230">
        <v>0.0018799999999999999</v>
      </c>
      <c r="R201" s="230">
        <f>Q201*H201</f>
        <v>0.0018799999999999999</v>
      </c>
      <c r="S201" s="230">
        <v>0</v>
      </c>
      <c r="T201" s="231">
        <f>S201*H201</f>
        <v>0</v>
      </c>
      <c r="AR201" s="23" t="s">
        <v>330</v>
      </c>
      <c r="AT201" s="23" t="s">
        <v>266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3061</v>
      </c>
    </row>
    <row r="202" s="1" customFormat="1" ht="16.5" customHeight="1">
      <c r="B202" s="45"/>
      <c r="C202" s="221" t="s">
        <v>577</v>
      </c>
      <c r="D202" s="221" t="s">
        <v>179</v>
      </c>
      <c r="E202" s="222" t="s">
        <v>3062</v>
      </c>
      <c r="F202" s="223" t="s">
        <v>3063</v>
      </c>
      <c r="G202" s="224" t="s">
        <v>274</v>
      </c>
      <c r="H202" s="225">
        <v>1</v>
      </c>
      <c r="I202" s="226"/>
      <c r="J202" s="227">
        <f>ROUND(I202*H202,2)</f>
        <v>0</v>
      </c>
      <c r="K202" s="223" t="s">
        <v>1871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0.00012999999999999999</v>
      </c>
      <c r="R202" s="230">
        <f>Q202*H202</f>
        <v>0.00012999999999999999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86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3064</v>
      </c>
    </row>
    <row r="203" s="1" customFormat="1" ht="16.5" customHeight="1">
      <c r="B203" s="45"/>
      <c r="C203" s="221" t="s">
        <v>584</v>
      </c>
      <c r="D203" s="221" t="s">
        <v>179</v>
      </c>
      <c r="E203" s="222" t="s">
        <v>3065</v>
      </c>
      <c r="F203" s="223" t="s">
        <v>3066</v>
      </c>
      <c r="G203" s="224" t="s">
        <v>2414</v>
      </c>
      <c r="H203" s="225">
        <v>1</v>
      </c>
      <c r="I203" s="226"/>
      <c r="J203" s="227">
        <f>ROUND(I203*H203,2)</f>
        <v>0</v>
      </c>
      <c r="K203" s="223" t="s">
        <v>1871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0.0018400000000000001</v>
      </c>
      <c r="R203" s="230">
        <f>Q203*H203</f>
        <v>0.0018400000000000001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3067</v>
      </c>
    </row>
    <row r="204" s="1" customFormat="1" ht="25.5" customHeight="1">
      <c r="B204" s="45"/>
      <c r="C204" s="256" t="s">
        <v>588</v>
      </c>
      <c r="D204" s="256" t="s">
        <v>266</v>
      </c>
      <c r="E204" s="257" t="s">
        <v>3068</v>
      </c>
      <c r="F204" s="258" t="s">
        <v>3069</v>
      </c>
      <c r="G204" s="259" t="s">
        <v>274</v>
      </c>
      <c r="H204" s="260">
        <v>1</v>
      </c>
      <c r="I204" s="261"/>
      <c r="J204" s="262">
        <f>ROUND(I204*H204,2)</f>
        <v>0</v>
      </c>
      <c r="K204" s="258" t="s">
        <v>182</v>
      </c>
      <c r="L204" s="263"/>
      <c r="M204" s="264" t="s">
        <v>24</v>
      </c>
      <c r="N204" s="265" t="s">
        <v>48</v>
      </c>
      <c r="O204" s="46"/>
      <c r="P204" s="230">
        <f>O204*H204</f>
        <v>0</v>
      </c>
      <c r="Q204" s="230">
        <v>0.001</v>
      </c>
      <c r="R204" s="230">
        <f>Q204*H204</f>
        <v>0.001</v>
      </c>
      <c r="S204" s="230">
        <v>0</v>
      </c>
      <c r="T204" s="231">
        <f>S204*H204</f>
        <v>0</v>
      </c>
      <c r="AR204" s="23" t="s">
        <v>823</v>
      </c>
      <c r="AT204" s="23" t="s">
        <v>266</v>
      </c>
      <c r="AU204" s="23" t="s">
        <v>86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823</v>
      </c>
      <c r="BM204" s="23" t="s">
        <v>3070</v>
      </c>
    </row>
    <row r="205" s="1" customFormat="1" ht="38.25" customHeight="1">
      <c r="B205" s="45"/>
      <c r="C205" s="221" t="s">
        <v>593</v>
      </c>
      <c r="D205" s="221" t="s">
        <v>179</v>
      </c>
      <c r="E205" s="222" t="s">
        <v>3071</v>
      </c>
      <c r="F205" s="223" t="s">
        <v>3072</v>
      </c>
      <c r="G205" s="224" t="s">
        <v>257</v>
      </c>
      <c r="H205" s="225">
        <v>0.096000000000000002</v>
      </c>
      <c r="I205" s="226"/>
      <c r="J205" s="227">
        <f>ROUND(I205*H205,2)</f>
        <v>0</v>
      </c>
      <c r="K205" s="223" t="s">
        <v>182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86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3073</v>
      </c>
    </row>
    <row r="206" s="10" customFormat="1" ht="37.44" customHeight="1">
      <c r="B206" s="205"/>
      <c r="C206" s="206"/>
      <c r="D206" s="207" t="s">
        <v>76</v>
      </c>
      <c r="E206" s="208" t="s">
        <v>266</v>
      </c>
      <c r="F206" s="208" t="s">
        <v>2168</v>
      </c>
      <c r="G206" s="206"/>
      <c r="H206" s="206"/>
      <c r="I206" s="209"/>
      <c r="J206" s="210">
        <f>BK206</f>
        <v>0</v>
      </c>
      <c r="K206" s="206"/>
      <c r="L206" s="211"/>
      <c r="M206" s="212"/>
      <c r="N206" s="213"/>
      <c r="O206" s="213"/>
      <c r="P206" s="214">
        <f>P207</f>
        <v>0</v>
      </c>
      <c r="Q206" s="213"/>
      <c r="R206" s="214">
        <f>R207</f>
        <v>0.025275999999999996</v>
      </c>
      <c r="S206" s="213"/>
      <c r="T206" s="215">
        <f>T207</f>
        <v>0</v>
      </c>
      <c r="AR206" s="216" t="s">
        <v>191</v>
      </c>
      <c r="AT206" s="217" t="s">
        <v>76</v>
      </c>
      <c r="AU206" s="217" t="s">
        <v>77</v>
      </c>
      <c r="AY206" s="216" t="s">
        <v>177</v>
      </c>
      <c r="BK206" s="218">
        <f>BK207</f>
        <v>0</v>
      </c>
    </row>
    <row r="207" s="10" customFormat="1" ht="19.92" customHeight="1">
      <c r="B207" s="205"/>
      <c r="C207" s="206"/>
      <c r="D207" s="207" t="s">
        <v>76</v>
      </c>
      <c r="E207" s="219" t="s">
        <v>3074</v>
      </c>
      <c r="F207" s="219" t="s">
        <v>3075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SUM(P208:P212)</f>
        <v>0</v>
      </c>
      <c r="Q207" s="213"/>
      <c r="R207" s="214">
        <f>SUM(R208:R212)</f>
        <v>0.025275999999999996</v>
      </c>
      <c r="S207" s="213"/>
      <c r="T207" s="215">
        <f>SUM(T208:T212)</f>
        <v>0</v>
      </c>
      <c r="AR207" s="216" t="s">
        <v>191</v>
      </c>
      <c r="AT207" s="217" t="s">
        <v>76</v>
      </c>
      <c r="AU207" s="217" t="s">
        <v>25</v>
      </c>
      <c r="AY207" s="216" t="s">
        <v>177</v>
      </c>
      <c r="BK207" s="218">
        <f>SUM(BK208:BK212)</f>
        <v>0</v>
      </c>
    </row>
    <row r="208" s="1" customFormat="1" ht="25.5" customHeight="1">
      <c r="B208" s="45"/>
      <c r="C208" s="221" t="s">
        <v>600</v>
      </c>
      <c r="D208" s="221" t="s">
        <v>179</v>
      </c>
      <c r="E208" s="222" t="s">
        <v>3076</v>
      </c>
      <c r="F208" s="223" t="s">
        <v>3077</v>
      </c>
      <c r="G208" s="224" t="s">
        <v>274</v>
      </c>
      <c r="H208" s="225">
        <v>1</v>
      </c>
      <c r="I208" s="226"/>
      <c r="J208" s="227">
        <f>ROUND(I208*H208,2)</f>
        <v>0</v>
      </c>
      <c r="K208" s="223" t="s">
        <v>182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502</v>
      </c>
      <c r="AT208" s="23" t="s">
        <v>179</v>
      </c>
      <c r="AU208" s="23" t="s">
        <v>86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502</v>
      </c>
      <c r="BM208" s="23" t="s">
        <v>3078</v>
      </c>
    </row>
    <row r="209" s="1" customFormat="1" ht="38.25" customHeight="1">
      <c r="B209" s="45"/>
      <c r="C209" s="221" t="s">
        <v>606</v>
      </c>
      <c r="D209" s="221" t="s">
        <v>179</v>
      </c>
      <c r="E209" s="222" t="s">
        <v>3079</v>
      </c>
      <c r="F209" s="223" t="s">
        <v>3080</v>
      </c>
      <c r="G209" s="224" t="s">
        <v>274</v>
      </c>
      <c r="H209" s="225">
        <v>1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502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502</v>
      </c>
      <c r="BM209" s="23" t="s">
        <v>3081</v>
      </c>
    </row>
    <row r="210" s="11" customFormat="1">
      <c r="B210" s="233"/>
      <c r="C210" s="234"/>
      <c r="D210" s="235" t="s">
        <v>185</v>
      </c>
      <c r="E210" s="236" t="s">
        <v>24</v>
      </c>
      <c r="F210" s="237" t="s">
        <v>3082</v>
      </c>
      <c r="G210" s="234"/>
      <c r="H210" s="238">
        <v>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25</v>
      </c>
      <c r="AY210" s="244" t="s">
        <v>177</v>
      </c>
    </row>
    <row r="211" s="1" customFormat="1" ht="25.5" customHeight="1">
      <c r="B211" s="45"/>
      <c r="C211" s="221" t="s">
        <v>610</v>
      </c>
      <c r="D211" s="221" t="s">
        <v>179</v>
      </c>
      <c r="E211" s="222" t="s">
        <v>3083</v>
      </c>
      <c r="F211" s="223" t="s">
        <v>3084</v>
      </c>
      <c r="G211" s="224" t="s">
        <v>198</v>
      </c>
      <c r="H211" s="225">
        <v>14.199999999999999</v>
      </c>
      <c r="I211" s="226"/>
      <c r="J211" s="227">
        <f>ROUND(I211*H211,2)</f>
        <v>0</v>
      </c>
      <c r="K211" s="223" t="s">
        <v>182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0.0017799999999999999</v>
      </c>
      <c r="R211" s="230">
        <f>Q211*H211</f>
        <v>0.025275999999999996</v>
      </c>
      <c r="S211" s="230">
        <v>0</v>
      </c>
      <c r="T211" s="231">
        <f>S211*H211</f>
        <v>0</v>
      </c>
      <c r="AR211" s="23" t="s">
        <v>502</v>
      </c>
      <c r="AT211" s="23" t="s">
        <v>179</v>
      </c>
      <c r="AU211" s="23" t="s">
        <v>86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502</v>
      </c>
      <c r="BM211" s="23" t="s">
        <v>3085</v>
      </c>
    </row>
    <row r="212" s="11" customFormat="1">
      <c r="B212" s="233"/>
      <c r="C212" s="234"/>
      <c r="D212" s="235" t="s">
        <v>185</v>
      </c>
      <c r="E212" s="236" t="s">
        <v>24</v>
      </c>
      <c r="F212" s="237" t="s">
        <v>3086</v>
      </c>
      <c r="G212" s="234"/>
      <c r="H212" s="238">
        <v>14.199999999999999</v>
      </c>
      <c r="I212" s="239"/>
      <c r="J212" s="234"/>
      <c r="K212" s="234"/>
      <c r="L212" s="240"/>
      <c r="M212" s="281"/>
      <c r="N212" s="282"/>
      <c r="O212" s="282"/>
      <c r="P212" s="282"/>
      <c r="Q212" s="282"/>
      <c r="R212" s="282"/>
      <c r="S212" s="282"/>
      <c r="T212" s="283"/>
      <c r="AT212" s="244" t="s">
        <v>185</v>
      </c>
      <c r="AU212" s="244" t="s">
        <v>86</v>
      </c>
      <c r="AV212" s="11" t="s">
        <v>86</v>
      </c>
      <c r="AW212" s="11" t="s">
        <v>40</v>
      </c>
      <c r="AX212" s="11" t="s">
        <v>25</v>
      </c>
      <c r="AY212" s="244" t="s">
        <v>177</v>
      </c>
    </row>
    <row r="213" s="1" customFormat="1" ht="6.96" customHeight="1">
      <c r="B213" s="66"/>
      <c r="C213" s="67"/>
      <c r="D213" s="67"/>
      <c r="E213" s="67"/>
      <c r="F213" s="67"/>
      <c r="G213" s="67"/>
      <c r="H213" s="67"/>
      <c r="I213" s="166"/>
      <c r="J213" s="67"/>
      <c r="K213" s="67"/>
      <c r="L213" s="71"/>
    </row>
  </sheetData>
  <sheetProtection sheet="1" autoFilter="0" formatColumns="0" formatRows="0" objects="1" scenarios="1" spinCount="100000" saltValue="jRJMeOzfWJXnnqnycOCOtOb2nj++s6fWN2Q4goFOqP2C2YjBoqbxS70vCj6WSCYeqemruGmBoW5Yqcx+dbiH+g==" hashValue="Ak8e+KMuHOj6mbxg8WN2YCq/OTt1j+H8HRQ06DylKrWi6PVVPEattbSKuCDf8K5kF9C/JlaglBKGW232cuz1cQ==" algorithmName="SHA-512" password="CC35"/>
  <autoFilter ref="C88:K212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98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3087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ROUND(J80,2)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ROUND(SUM(BE80:BE141), 2)</f>
        <v>0</v>
      </c>
      <c r="G30" s="46"/>
      <c r="H30" s="46"/>
      <c r="I30" s="158">
        <v>0.20999999999999999</v>
      </c>
      <c r="J30" s="157">
        <f>ROUND(ROUND((SUM(BE80:BE141)),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ROUND(SUM(BF80:BF141), 2)</f>
        <v>0</v>
      </c>
      <c r="G31" s="46"/>
      <c r="H31" s="46"/>
      <c r="I31" s="158">
        <v>0.14999999999999999</v>
      </c>
      <c r="J31" s="157">
        <f>ROUND(ROUND((SUM(BF80:BF141)),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ROUND(SUM(BG80:BG141),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ROUND(SUM(BH80:BH141),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ROUND(SUM(BI80:BI141),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06 - Elektroinstalace včetně bleskosvodu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J80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3088</v>
      </c>
      <c r="E57" s="180"/>
      <c r="F57" s="180"/>
      <c r="G57" s="180"/>
      <c r="H57" s="180"/>
      <c r="I57" s="181"/>
      <c r="J57" s="182">
        <f>J81</f>
        <v>0</v>
      </c>
      <c r="K57" s="183"/>
    </row>
    <row r="58" s="7" customFormat="1" ht="24.96" customHeight="1">
      <c r="B58" s="177"/>
      <c r="C58" s="178"/>
      <c r="D58" s="179" t="s">
        <v>3089</v>
      </c>
      <c r="E58" s="180"/>
      <c r="F58" s="180"/>
      <c r="G58" s="180"/>
      <c r="H58" s="180"/>
      <c r="I58" s="181"/>
      <c r="J58" s="182">
        <f>J95</f>
        <v>0</v>
      </c>
      <c r="K58" s="183"/>
    </row>
    <row r="59" s="7" customFormat="1" ht="24.96" customHeight="1">
      <c r="B59" s="177"/>
      <c r="C59" s="178"/>
      <c r="D59" s="179" t="s">
        <v>3090</v>
      </c>
      <c r="E59" s="180"/>
      <c r="F59" s="180"/>
      <c r="G59" s="180"/>
      <c r="H59" s="180"/>
      <c r="I59" s="181"/>
      <c r="J59" s="182">
        <f>J121</f>
        <v>0</v>
      </c>
      <c r="K59" s="183"/>
    </row>
    <row r="60" s="7" customFormat="1" ht="24.96" customHeight="1">
      <c r="B60" s="177"/>
      <c r="C60" s="178"/>
      <c r="D60" s="179" t="s">
        <v>3091</v>
      </c>
      <c r="E60" s="180"/>
      <c r="F60" s="180"/>
      <c r="G60" s="180"/>
      <c r="H60" s="180"/>
      <c r="I60" s="181"/>
      <c r="J60" s="182">
        <f>J137</f>
        <v>0</v>
      </c>
      <c r="K60" s="183"/>
    </row>
    <row r="61" s="1" customFormat="1" ht="21.84" customHeight="1">
      <c r="B61" s="45"/>
      <c r="C61" s="46"/>
      <c r="D61" s="46"/>
      <c r="E61" s="46"/>
      <c r="F61" s="46"/>
      <c r="G61" s="46"/>
      <c r="H61" s="46"/>
      <c r="I61" s="144"/>
      <c r="J61" s="46"/>
      <c r="K61" s="50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6"/>
      <c r="J62" s="67"/>
      <c r="K62" s="68"/>
    </row>
    <row r="66" s="1" customFormat="1" ht="6.96" customHeight="1">
      <c r="B66" s="69"/>
      <c r="C66" s="70"/>
      <c r="D66" s="70"/>
      <c r="E66" s="70"/>
      <c r="F66" s="70"/>
      <c r="G66" s="70"/>
      <c r="H66" s="70"/>
      <c r="I66" s="169"/>
      <c r="J66" s="70"/>
      <c r="K66" s="70"/>
      <c r="L66" s="71"/>
    </row>
    <row r="67" s="1" customFormat="1" ht="36.96" customHeight="1">
      <c r="B67" s="45"/>
      <c r="C67" s="72" t="s">
        <v>161</v>
      </c>
      <c r="D67" s="73"/>
      <c r="E67" s="73"/>
      <c r="F67" s="73"/>
      <c r="G67" s="73"/>
      <c r="H67" s="73"/>
      <c r="I67" s="191"/>
      <c r="J67" s="73"/>
      <c r="K67" s="73"/>
      <c r="L67" s="71"/>
    </row>
    <row r="68" s="1" customFormat="1" ht="6.96" customHeight="1">
      <c r="B68" s="45"/>
      <c r="C68" s="73"/>
      <c r="D68" s="73"/>
      <c r="E68" s="73"/>
      <c r="F68" s="73"/>
      <c r="G68" s="73"/>
      <c r="H68" s="73"/>
      <c r="I68" s="191"/>
      <c r="J68" s="73"/>
      <c r="K68" s="73"/>
      <c r="L68" s="71"/>
    </row>
    <row r="69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1"/>
      <c r="J69" s="73"/>
      <c r="K69" s="73"/>
      <c r="L69" s="71"/>
    </row>
    <row r="70" s="1" customFormat="1" ht="16.5" customHeight="1">
      <c r="B70" s="45"/>
      <c r="C70" s="73"/>
      <c r="D70" s="73"/>
      <c r="E70" s="192" t="str">
        <f>E7</f>
        <v>Nástavba části 2.NP DDM Jablunkov č.p. 145 s přístavbou schodiště s výtahem</v>
      </c>
      <c r="F70" s="75"/>
      <c r="G70" s="75"/>
      <c r="H70" s="75"/>
      <c r="I70" s="191"/>
      <c r="J70" s="73"/>
      <c r="K70" s="73"/>
      <c r="L70" s="71"/>
    </row>
    <row r="71" s="1" customFormat="1" ht="14.4" customHeight="1">
      <c r="B71" s="45"/>
      <c r="C71" s="75" t="s">
        <v>118</v>
      </c>
      <c r="D71" s="73"/>
      <c r="E71" s="73"/>
      <c r="F71" s="73"/>
      <c r="G71" s="73"/>
      <c r="H71" s="73"/>
      <c r="I71" s="191"/>
      <c r="J71" s="73"/>
      <c r="K71" s="73"/>
      <c r="L71" s="71"/>
    </row>
    <row r="72" s="1" customFormat="1" ht="17.25" customHeight="1">
      <c r="B72" s="45"/>
      <c r="C72" s="73"/>
      <c r="D72" s="73"/>
      <c r="E72" s="81" t="str">
        <f>E9</f>
        <v>06 - Elektroinstalace včetně bleskosvodu</v>
      </c>
      <c r="F72" s="73"/>
      <c r="G72" s="73"/>
      <c r="H72" s="73"/>
      <c r="I72" s="191"/>
      <c r="J72" s="73"/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1"/>
      <c r="J73" s="73"/>
      <c r="K73" s="73"/>
      <c r="L73" s="71"/>
    </row>
    <row r="74" s="1" customFormat="1" ht="18" customHeight="1">
      <c r="B74" s="45"/>
      <c r="C74" s="75" t="s">
        <v>26</v>
      </c>
      <c r="D74" s="73"/>
      <c r="E74" s="73"/>
      <c r="F74" s="193" t="str">
        <f>F12</f>
        <v>Obec Jablunkov</v>
      </c>
      <c r="G74" s="73"/>
      <c r="H74" s="73"/>
      <c r="I74" s="194" t="s">
        <v>28</v>
      </c>
      <c r="J74" s="84" t="str">
        <f>IF(J12="","",J12)</f>
        <v>15. 3. 2017</v>
      </c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="1" customFormat="1">
      <c r="B76" s="45"/>
      <c r="C76" s="75" t="s">
        <v>32</v>
      </c>
      <c r="D76" s="73"/>
      <c r="E76" s="73"/>
      <c r="F76" s="193" t="str">
        <f>E15</f>
        <v>Město Jablunkov, Dukelská 144, 739 91 Jablunkov</v>
      </c>
      <c r="G76" s="73"/>
      <c r="H76" s="73"/>
      <c r="I76" s="194" t="s">
        <v>38</v>
      </c>
      <c r="J76" s="193" t="str">
        <f>E21</f>
        <v xml:space="preserve"> </v>
      </c>
      <c r="K76" s="73"/>
      <c r="L76" s="71"/>
    </row>
    <row r="77" s="1" customFormat="1" ht="14.4" customHeight="1">
      <c r="B77" s="45"/>
      <c r="C77" s="75" t="s">
        <v>36</v>
      </c>
      <c r="D77" s="73"/>
      <c r="E77" s="73"/>
      <c r="F77" s="193" t="str">
        <f>IF(E18="","",E18)</f>
        <v/>
      </c>
      <c r="G77" s="73"/>
      <c r="H77" s="73"/>
      <c r="I77" s="191"/>
      <c r="J77" s="73"/>
      <c r="K77" s="73"/>
      <c r="L77" s="71"/>
    </row>
    <row r="78" s="1" customFormat="1" ht="10.32" customHeight="1">
      <c r="B78" s="45"/>
      <c r="C78" s="73"/>
      <c r="D78" s="73"/>
      <c r="E78" s="73"/>
      <c r="F78" s="73"/>
      <c r="G78" s="73"/>
      <c r="H78" s="73"/>
      <c r="I78" s="191"/>
      <c r="J78" s="73"/>
      <c r="K78" s="73"/>
      <c r="L78" s="71"/>
    </row>
    <row r="79" s="9" customFormat="1" ht="29.28" customHeight="1">
      <c r="B79" s="195"/>
      <c r="C79" s="196" t="s">
        <v>162</v>
      </c>
      <c r="D79" s="197" t="s">
        <v>62</v>
      </c>
      <c r="E79" s="197" t="s">
        <v>58</v>
      </c>
      <c r="F79" s="197" t="s">
        <v>163</v>
      </c>
      <c r="G79" s="197" t="s">
        <v>164</v>
      </c>
      <c r="H79" s="197" t="s">
        <v>165</v>
      </c>
      <c r="I79" s="198" t="s">
        <v>166</v>
      </c>
      <c r="J79" s="197" t="s">
        <v>122</v>
      </c>
      <c r="K79" s="199" t="s">
        <v>167</v>
      </c>
      <c r="L79" s="200"/>
      <c r="M79" s="101" t="s">
        <v>168</v>
      </c>
      <c r="N79" s="102" t="s">
        <v>47</v>
      </c>
      <c r="O79" s="102" t="s">
        <v>169</v>
      </c>
      <c r="P79" s="102" t="s">
        <v>170</v>
      </c>
      <c r="Q79" s="102" t="s">
        <v>171</v>
      </c>
      <c r="R79" s="102" t="s">
        <v>172</v>
      </c>
      <c r="S79" s="102" t="s">
        <v>173</v>
      </c>
      <c r="T79" s="103" t="s">
        <v>174</v>
      </c>
    </row>
    <row r="80" s="1" customFormat="1" ht="29.28" customHeight="1">
      <c r="B80" s="45"/>
      <c r="C80" s="107" t="s">
        <v>123</v>
      </c>
      <c r="D80" s="73"/>
      <c r="E80" s="73"/>
      <c r="F80" s="73"/>
      <c r="G80" s="73"/>
      <c r="H80" s="73"/>
      <c r="I80" s="191"/>
      <c r="J80" s="201">
        <f>BK80</f>
        <v>0</v>
      </c>
      <c r="K80" s="73"/>
      <c r="L80" s="71"/>
      <c r="M80" s="104"/>
      <c r="N80" s="105"/>
      <c r="O80" s="105"/>
      <c r="P80" s="202">
        <f>P81+P95+P121+P137</f>
        <v>0</v>
      </c>
      <c r="Q80" s="105"/>
      <c r="R80" s="202">
        <f>R81+R95+R121+R137</f>
        <v>0</v>
      </c>
      <c r="S80" s="105"/>
      <c r="T80" s="203">
        <f>T81+T95+T121+T137</f>
        <v>0</v>
      </c>
      <c r="AT80" s="23" t="s">
        <v>76</v>
      </c>
      <c r="AU80" s="23" t="s">
        <v>124</v>
      </c>
      <c r="BK80" s="204">
        <f>BK81+BK95+BK121+BK137</f>
        <v>0</v>
      </c>
    </row>
    <row r="81" s="10" customFormat="1" ht="37.44" customHeight="1">
      <c r="B81" s="205"/>
      <c r="C81" s="206"/>
      <c r="D81" s="207" t="s">
        <v>76</v>
      </c>
      <c r="E81" s="208" t="s">
        <v>2396</v>
      </c>
      <c r="F81" s="208" t="s">
        <v>3092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SUM(P82:P94)</f>
        <v>0</v>
      </c>
      <c r="Q81" s="213"/>
      <c r="R81" s="214">
        <f>SUM(R82:R94)</f>
        <v>0</v>
      </c>
      <c r="S81" s="213"/>
      <c r="T81" s="215">
        <f>SUM(T82:T94)</f>
        <v>0</v>
      </c>
      <c r="AR81" s="216" t="s">
        <v>25</v>
      </c>
      <c r="AT81" s="217" t="s">
        <v>76</v>
      </c>
      <c r="AU81" s="217" t="s">
        <v>77</v>
      </c>
      <c r="AY81" s="216" t="s">
        <v>177</v>
      </c>
      <c r="BK81" s="218">
        <f>SUM(BK82:BK94)</f>
        <v>0</v>
      </c>
    </row>
    <row r="82" s="1" customFormat="1" ht="16.5" customHeight="1">
      <c r="B82" s="45"/>
      <c r="C82" s="221" t="s">
        <v>25</v>
      </c>
      <c r="D82" s="221" t="s">
        <v>179</v>
      </c>
      <c r="E82" s="222" t="s">
        <v>25</v>
      </c>
      <c r="F82" s="223" t="s">
        <v>3093</v>
      </c>
      <c r="G82" s="224" t="s">
        <v>1690</v>
      </c>
      <c r="H82" s="225">
        <v>1</v>
      </c>
      <c r="I82" s="226"/>
      <c r="J82" s="227">
        <f>ROUND(I82*H82,2)</f>
        <v>0</v>
      </c>
      <c r="K82" s="223" t="s">
        <v>24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183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183</v>
      </c>
      <c r="BM82" s="23" t="s">
        <v>86</v>
      </c>
    </row>
    <row r="83" s="1" customFormat="1" ht="16.5" customHeight="1">
      <c r="B83" s="45"/>
      <c r="C83" s="221" t="s">
        <v>86</v>
      </c>
      <c r="D83" s="221" t="s">
        <v>179</v>
      </c>
      <c r="E83" s="222" t="s">
        <v>86</v>
      </c>
      <c r="F83" s="223" t="s">
        <v>3094</v>
      </c>
      <c r="G83" s="224" t="s">
        <v>198</v>
      </c>
      <c r="H83" s="225">
        <v>25</v>
      </c>
      <c r="I83" s="226"/>
      <c r="J83" s="227">
        <f>ROUND(I83*H83,2)</f>
        <v>0</v>
      </c>
      <c r="K83" s="223" t="s">
        <v>24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183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183</v>
      </c>
      <c r="BM83" s="23" t="s">
        <v>183</v>
      </c>
    </row>
    <row r="84" s="1" customFormat="1" ht="16.5" customHeight="1">
      <c r="B84" s="45"/>
      <c r="C84" s="221" t="s">
        <v>191</v>
      </c>
      <c r="D84" s="221" t="s">
        <v>179</v>
      </c>
      <c r="E84" s="222" t="s">
        <v>191</v>
      </c>
      <c r="F84" s="223" t="s">
        <v>3095</v>
      </c>
      <c r="G84" s="224" t="s">
        <v>198</v>
      </c>
      <c r="H84" s="225">
        <v>22</v>
      </c>
      <c r="I84" s="226"/>
      <c r="J84" s="227">
        <f>ROUND(I84*H84,2)</f>
        <v>0</v>
      </c>
      <c r="K84" s="223" t="s">
        <v>24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183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183</v>
      </c>
      <c r="BM84" s="23" t="s">
        <v>206</v>
      </c>
    </row>
    <row r="85" s="1" customFormat="1" ht="16.5" customHeight="1">
      <c r="B85" s="45"/>
      <c r="C85" s="221" t="s">
        <v>183</v>
      </c>
      <c r="D85" s="221" t="s">
        <v>179</v>
      </c>
      <c r="E85" s="222" t="s">
        <v>183</v>
      </c>
      <c r="F85" s="223" t="s">
        <v>3096</v>
      </c>
      <c r="G85" s="224" t="s">
        <v>198</v>
      </c>
      <c r="H85" s="225">
        <v>145</v>
      </c>
      <c r="I85" s="226"/>
      <c r="J85" s="227">
        <f>ROUND(I85*H85,2)</f>
        <v>0</v>
      </c>
      <c r="K85" s="223" t="s">
        <v>24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183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183</v>
      </c>
      <c r="BM85" s="23" t="s">
        <v>216</v>
      </c>
    </row>
    <row r="86" s="1" customFormat="1" ht="16.5" customHeight="1">
      <c r="B86" s="45"/>
      <c r="C86" s="221" t="s">
        <v>201</v>
      </c>
      <c r="D86" s="221" t="s">
        <v>179</v>
      </c>
      <c r="E86" s="222" t="s">
        <v>201</v>
      </c>
      <c r="F86" s="223" t="s">
        <v>3097</v>
      </c>
      <c r="G86" s="224" t="s">
        <v>198</v>
      </c>
      <c r="H86" s="225">
        <v>135</v>
      </c>
      <c r="I86" s="226"/>
      <c r="J86" s="227">
        <f>ROUND(I86*H86,2)</f>
        <v>0</v>
      </c>
      <c r="K86" s="223" t="s">
        <v>24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183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183</v>
      </c>
      <c r="BM86" s="23" t="s">
        <v>30</v>
      </c>
    </row>
    <row r="87" s="1" customFormat="1" ht="16.5" customHeight="1">
      <c r="B87" s="45"/>
      <c r="C87" s="221" t="s">
        <v>206</v>
      </c>
      <c r="D87" s="221" t="s">
        <v>179</v>
      </c>
      <c r="E87" s="222" t="s">
        <v>206</v>
      </c>
      <c r="F87" s="223" t="s">
        <v>3098</v>
      </c>
      <c r="G87" s="224" t="s">
        <v>198</v>
      </c>
      <c r="H87" s="225">
        <v>20</v>
      </c>
      <c r="I87" s="226"/>
      <c r="J87" s="227">
        <f>ROUND(I87*H87,2)</f>
        <v>0</v>
      </c>
      <c r="K87" s="223" t="s">
        <v>24</v>
      </c>
      <c r="L87" s="71"/>
      <c r="M87" s="228" t="s">
        <v>24</v>
      </c>
      <c r="N87" s="229" t="s">
        <v>48</v>
      </c>
      <c r="O87" s="46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3" t="s">
        <v>183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183</v>
      </c>
      <c r="BM87" s="23" t="s">
        <v>234</v>
      </c>
    </row>
    <row r="88" s="1" customFormat="1" ht="16.5" customHeight="1">
      <c r="B88" s="45"/>
      <c r="C88" s="221" t="s">
        <v>212</v>
      </c>
      <c r="D88" s="221" t="s">
        <v>179</v>
      </c>
      <c r="E88" s="222" t="s">
        <v>212</v>
      </c>
      <c r="F88" s="223" t="s">
        <v>3099</v>
      </c>
      <c r="G88" s="224" t="s">
        <v>198</v>
      </c>
      <c r="H88" s="225">
        <v>25</v>
      </c>
      <c r="I88" s="226"/>
      <c r="J88" s="227">
        <f>ROUND(I88*H88,2)</f>
        <v>0</v>
      </c>
      <c r="K88" s="223" t="s">
        <v>24</v>
      </c>
      <c r="L88" s="71"/>
      <c r="M88" s="228" t="s">
        <v>24</v>
      </c>
      <c r="N88" s="229" t="s">
        <v>48</v>
      </c>
      <c r="O88" s="46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3" t="s">
        <v>183</v>
      </c>
      <c r="AT88" s="23" t="s">
        <v>179</v>
      </c>
      <c r="AU88" s="23" t="s">
        <v>25</v>
      </c>
      <c r="AY88" s="23" t="s">
        <v>177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3" t="s">
        <v>25</v>
      </c>
      <c r="BK88" s="232">
        <f>ROUND(I88*H88,2)</f>
        <v>0</v>
      </c>
      <c r="BL88" s="23" t="s">
        <v>183</v>
      </c>
      <c r="BM88" s="23" t="s">
        <v>246</v>
      </c>
    </row>
    <row r="89" s="1" customFormat="1" ht="16.5" customHeight="1">
      <c r="B89" s="45"/>
      <c r="C89" s="221" t="s">
        <v>216</v>
      </c>
      <c r="D89" s="221" t="s">
        <v>179</v>
      </c>
      <c r="E89" s="222" t="s">
        <v>216</v>
      </c>
      <c r="F89" s="223" t="s">
        <v>3100</v>
      </c>
      <c r="G89" s="224" t="s">
        <v>198</v>
      </c>
      <c r="H89" s="225">
        <v>25</v>
      </c>
      <c r="I89" s="226"/>
      <c r="J89" s="227">
        <f>ROUND(I89*H89,2)</f>
        <v>0</v>
      </c>
      <c r="K89" s="223" t="s">
        <v>24</v>
      </c>
      <c r="L89" s="71"/>
      <c r="M89" s="228" t="s">
        <v>24</v>
      </c>
      <c r="N89" s="229" t="s">
        <v>48</v>
      </c>
      <c r="O89" s="46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3" t="s">
        <v>183</v>
      </c>
      <c r="AT89" s="23" t="s">
        <v>179</v>
      </c>
      <c r="AU89" s="23" t="s">
        <v>25</v>
      </c>
      <c r="AY89" s="23" t="s">
        <v>177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3" t="s">
        <v>25</v>
      </c>
      <c r="BK89" s="232">
        <f>ROUND(I89*H89,2)</f>
        <v>0</v>
      </c>
      <c r="BL89" s="23" t="s">
        <v>183</v>
      </c>
      <c r="BM89" s="23" t="s">
        <v>254</v>
      </c>
    </row>
    <row r="90" s="1" customFormat="1" ht="16.5" customHeight="1">
      <c r="B90" s="45"/>
      <c r="C90" s="221" t="s">
        <v>221</v>
      </c>
      <c r="D90" s="221" t="s">
        <v>179</v>
      </c>
      <c r="E90" s="222" t="s">
        <v>221</v>
      </c>
      <c r="F90" s="223" t="s">
        <v>3101</v>
      </c>
      <c r="G90" s="224" t="s">
        <v>1690</v>
      </c>
      <c r="H90" s="225">
        <v>5</v>
      </c>
      <c r="I90" s="226"/>
      <c r="J90" s="227">
        <f>ROUND(I90*H90,2)</f>
        <v>0</v>
      </c>
      <c r="K90" s="223" t="s">
        <v>24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25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265</v>
      </c>
    </row>
    <row r="91" s="1" customFormat="1" ht="16.5" customHeight="1">
      <c r="B91" s="45"/>
      <c r="C91" s="221" t="s">
        <v>30</v>
      </c>
      <c r="D91" s="221" t="s">
        <v>179</v>
      </c>
      <c r="E91" s="222" t="s">
        <v>30</v>
      </c>
      <c r="F91" s="223" t="s">
        <v>3102</v>
      </c>
      <c r="G91" s="224" t="s">
        <v>198</v>
      </c>
      <c r="H91" s="225">
        <v>15</v>
      </c>
      <c r="I91" s="226"/>
      <c r="J91" s="227">
        <f>ROUND(I91*H91,2)</f>
        <v>0</v>
      </c>
      <c r="K91" s="223" t="s">
        <v>24</v>
      </c>
      <c r="L91" s="71"/>
      <c r="M91" s="228" t="s">
        <v>24</v>
      </c>
      <c r="N91" s="229" t="s">
        <v>48</v>
      </c>
      <c r="O91" s="46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3" t="s">
        <v>183</v>
      </c>
      <c r="AT91" s="23" t="s">
        <v>179</v>
      </c>
      <c r="AU91" s="23" t="s">
        <v>25</v>
      </c>
      <c r="AY91" s="23" t="s">
        <v>177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3" t="s">
        <v>25</v>
      </c>
      <c r="BK91" s="232">
        <f>ROUND(I91*H91,2)</f>
        <v>0</v>
      </c>
      <c r="BL91" s="23" t="s">
        <v>183</v>
      </c>
      <c r="BM91" s="23" t="s">
        <v>277</v>
      </c>
    </row>
    <row r="92" s="1" customFormat="1" ht="16.5" customHeight="1">
      <c r="B92" s="45"/>
      <c r="C92" s="221" t="s">
        <v>229</v>
      </c>
      <c r="D92" s="221" t="s">
        <v>179</v>
      </c>
      <c r="E92" s="222" t="s">
        <v>229</v>
      </c>
      <c r="F92" s="223" t="s">
        <v>3103</v>
      </c>
      <c r="G92" s="224" t="s">
        <v>198</v>
      </c>
      <c r="H92" s="225">
        <v>5</v>
      </c>
      <c r="I92" s="226"/>
      <c r="J92" s="227">
        <f>ROUND(I92*H92,2)</f>
        <v>0</v>
      </c>
      <c r="K92" s="223" t="s">
        <v>24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25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285</v>
      </c>
    </row>
    <row r="93" s="1" customFormat="1" ht="16.5" customHeight="1">
      <c r="B93" s="45"/>
      <c r="C93" s="221" t="s">
        <v>234</v>
      </c>
      <c r="D93" s="221" t="s">
        <v>179</v>
      </c>
      <c r="E93" s="222" t="s">
        <v>234</v>
      </c>
      <c r="F93" s="223" t="s">
        <v>3104</v>
      </c>
      <c r="G93" s="224" t="s">
        <v>1690</v>
      </c>
      <c r="H93" s="225">
        <v>2</v>
      </c>
      <c r="I93" s="226"/>
      <c r="J93" s="227">
        <f>ROUND(I93*H93,2)</f>
        <v>0</v>
      </c>
      <c r="K93" s="223" t="s">
        <v>24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25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293</v>
      </c>
    </row>
    <row r="94" s="1" customFormat="1" ht="16.5" customHeight="1">
      <c r="B94" s="45"/>
      <c r="C94" s="221" t="s">
        <v>242</v>
      </c>
      <c r="D94" s="221" t="s">
        <v>179</v>
      </c>
      <c r="E94" s="222" t="s">
        <v>242</v>
      </c>
      <c r="F94" s="223" t="s">
        <v>3105</v>
      </c>
      <c r="G94" s="224" t="s">
        <v>1690</v>
      </c>
      <c r="H94" s="225">
        <v>2</v>
      </c>
      <c r="I94" s="226"/>
      <c r="J94" s="227">
        <f>ROUND(I94*H94,2)</f>
        <v>0</v>
      </c>
      <c r="K94" s="223" t="s">
        <v>24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25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302</v>
      </c>
    </row>
    <row r="95" s="10" customFormat="1" ht="37.44" customHeight="1">
      <c r="B95" s="205"/>
      <c r="C95" s="206"/>
      <c r="D95" s="207" t="s">
        <v>76</v>
      </c>
      <c r="E95" s="208" t="s">
        <v>2460</v>
      </c>
      <c r="F95" s="208" t="s">
        <v>3106</v>
      </c>
      <c r="G95" s="206"/>
      <c r="H95" s="206"/>
      <c r="I95" s="209"/>
      <c r="J95" s="210">
        <f>BK95</f>
        <v>0</v>
      </c>
      <c r="K95" s="206"/>
      <c r="L95" s="211"/>
      <c r="M95" s="212"/>
      <c r="N95" s="213"/>
      <c r="O95" s="213"/>
      <c r="P95" s="214">
        <f>SUM(P96:P120)</f>
        <v>0</v>
      </c>
      <c r="Q95" s="213"/>
      <c r="R95" s="214">
        <f>SUM(R96:R120)</f>
        <v>0</v>
      </c>
      <c r="S95" s="213"/>
      <c r="T95" s="215">
        <f>SUM(T96:T120)</f>
        <v>0</v>
      </c>
      <c r="AR95" s="216" t="s">
        <v>25</v>
      </c>
      <c r="AT95" s="217" t="s">
        <v>76</v>
      </c>
      <c r="AU95" s="217" t="s">
        <v>77</v>
      </c>
      <c r="AY95" s="216" t="s">
        <v>177</v>
      </c>
      <c r="BK95" s="218">
        <f>SUM(BK96:BK120)</f>
        <v>0</v>
      </c>
    </row>
    <row r="96" s="1" customFormat="1" ht="16.5" customHeight="1">
      <c r="B96" s="45"/>
      <c r="C96" s="221" t="s">
        <v>246</v>
      </c>
      <c r="D96" s="221" t="s">
        <v>179</v>
      </c>
      <c r="E96" s="222" t="s">
        <v>254</v>
      </c>
      <c r="F96" s="223" t="s">
        <v>3107</v>
      </c>
      <c r="G96" s="224" t="s">
        <v>1690</v>
      </c>
      <c r="H96" s="225">
        <v>19</v>
      </c>
      <c r="I96" s="226"/>
      <c r="J96" s="227">
        <f>ROUND(I96*H96,2)</f>
        <v>0</v>
      </c>
      <c r="K96" s="223" t="s">
        <v>24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25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312</v>
      </c>
    </row>
    <row r="97" s="1" customFormat="1" ht="16.5" customHeight="1">
      <c r="B97" s="45"/>
      <c r="C97" s="221" t="s">
        <v>10</v>
      </c>
      <c r="D97" s="221" t="s">
        <v>179</v>
      </c>
      <c r="E97" s="222" t="s">
        <v>260</v>
      </c>
      <c r="F97" s="223" t="s">
        <v>3108</v>
      </c>
      <c r="G97" s="224" t="s">
        <v>1690</v>
      </c>
      <c r="H97" s="225">
        <v>1</v>
      </c>
      <c r="I97" s="226"/>
      <c r="J97" s="227">
        <f>ROUND(I97*H97,2)</f>
        <v>0</v>
      </c>
      <c r="K97" s="223" t="s">
        <v>24</v>
      </c>
      <c r="L97" s="71"/>
      <c r="M97" s="228" t="s">
        <v>24</v>
      </c>
      <c r="N97" s="229" t="s">
        <v>48</v>
      </c>
      <c r="O97" s="46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3" t="s">
        <v>183</v>
      </c>
      <c r="AT97" s="23" t="s">
        <v>179</v>
      </c>
      <c r="AU97" s="23" t="s">
        <v>25</v>
      </c>
      <c r="AY97" s="23" t="s">
        <v>177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3" t="s">
        <v>25</v>
      </c>
      <c r="BK97" s="232">
        <f>ROUND(I97*H97,2)</f>
        <v>0</v>
      </c>
      <c r="BL97" s="23" t="s">
        <v>183</v>
      </c>
      <c r="BM97" s="23" t="s">
        <v>322</v>
      </c>
    </row>
    <row r="98" s="1" customFormat="1" ht="16.5" customHeight="1">
      <c r="B98" s="45"/>
      <c r="C98" s="221" t="s">
        <v>254</v>
      </c>
      <c r="D98" s="221" t="s">
        <v>179</v>
      </c>
      <c r="E98" s="222" t="s">
        <v>265</v>
      </c>
      <c r="F98" s="223" t="s">
        <v>3109</v>
      </c>
      <c r="G98" s="224" t="s">
        <v>1690</v>
      </c>
      <c r="H98" s="225">
        <v>6</v>
      </c>
      <c r="I98" s="226"/>
      <c r="J98" s="227">
        <f>ROUND(I98*H98,2)</f>
        <v>0</v>
      </c>
      <c r="K98" s="223" t="s">
        <v>24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25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330</v>
      </c>
    </row>
    <row r="99" s="1" customFormat="1" ht="16.5" customHeight="1">
      <c r="B99" s="45"/>
      <c r="C99" s="221" t="s">
        <v>260</v>
      </c>
      <c r="D99" s="221" t="s">
        <v>179</v>
      </c>
      <c r="E99" s="222" t="s">
        <v>271</v>
      </c>
      <c r="F99" s="223" t="s">
        <v>3110</v>
      </c>
      <c r="G99" s="224" t="s">
        <v>1690</v>
      </c>
      <c r="H99" s="225">
        <v>4</v>
      </c>
      <c r="I99" s="226"/>
      <c r="J99" s="227">
        <f>ROUND(I99*H99,2)</f>
        <v>0</v>
      </c>
      <c r="K99" s="223" t="s">
        <v>24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25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341</v>
      </c>
    </row>
    <row r="100" s="1" customFormat="1" ht="16.5" customHeight="1">
      <c r="B100" s="45"/>
      <c r="C100" s="221" t="s">
        <v>265</v>
      </c>
      <c r="D100" s="221" t="s">
        <v>179</v>
      </c>
      <c r="E100" s="222" t="s">
        <v>9</v>
      </c>
      <c r="F100" s="223" t="s">
        <v>3111</v>
      </c>
      <c r="G100" s="224" t="s">
        <v>1690</v>
      </c>
      <c r="H100" s="225">
        <v>2</v>
      </c>
      <c r="I100" s="226"/>
      <c r="J100" s="227">
        <f>ROUND(I100*H100,2)</f>
        <v>0</v>
      </c>
      <c r="K100" s="223" t="s">
        <v>24</v>
      </c>
      <c r="L100" s="71"/>
      <c r="M100" s="228" t="s">
        <v>24</v>
      </c>
      <c r="N100" s="229" t="s">
        <v>48</v>
      </c>
      <c r="O100" s="46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3" t="s">
        <v>183</v>
      </c>
      <c r="AT100" s="23" t="s">
        <v>179</v>
      </c>
      <c r="AU100" s="23" t="s">
        <v>25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353</v>
      </c>
    </row>
    <row r="101" s="1" customFormat="1" ht="16.5" customHeight="1">
      <c r="B101" s="45"/>
      <c r="C101" s="221" t="s">
        <v>271</v>
      </c>
      <c r="D101" s="221" t="s">
        <v>179</v>
      </c>
      <c r="E101" s="222" t="s">
        <v>285</v>
      </c>
      <c r="F101" s="223" t="s">
        <v>3112</v>
      </c>
      <c r="G101" s="224" t="s">
        <v>1690</v>
      </c>
      <c r="H101" s="225">
        <v>4</v>
      </c>
      <c r="I101" s="226"/>
      <c r="J101" s="227">
        <f>ROUND(I101*H101,2)</f>
        <v>0</v>
      </c>
      <c r="K101" s="223" t="s">
        <v>24</v>
      </c>
      <c r="L101" s="71"/>
      <c r="M101" s="228" t="s">
        <v>24</v>
      </c>
      <c r="N101" s="229" t="s">
        <v>48</v>
      </c>
      <c r="O101" s="46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3" t="s">
        <v>183</v>
      </c>
      <c r="AT101" s="23" t="s">
        <v>179</v>
      </c>
      <c r="AU101" s="23" t="s">
        <v>25</v>
      </c>
      <c r="AY101" s="23" t="s">
        <v>177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3" t="s">
        <v>25</v>
      </c>
      <c r="BK101" s="232">
        <f>ROUND(I101*H101,2)</f>
        <v>0</v>
      </c>
      <c r="BL101" s="23" t="s">
        <v>183</v>
      </c>
      <c r="BM101" s="23" t="s">
        <v>363</v>
      </c>
    </row>
    <row r="102" s="1" customFormat="1" ht="16.5" customHeight="1">
      <c r="B102" s="45"/>
      <c r="C102" s="221" t="s">
        <v>277</v>
      </c>
      <c r="D102" s="221" t="s">
        <v>179</v>
      </c>
      <c r="E102" s="222" t="s">
        <v>289</v>
      </c>
      <c r="F102" s="223" t="s">
        <v>3113</v>
      </c>
      <c r="G102" s="224" t="s">
        <v>1690</v>
      </c>
      <c r="H102" s="225">
        <v>4</v>
      </c>
      <c r="I102" s="226"/>
      <c r="J102" s="227">
        <f>ROUND(I102*H102,2)</f>
        <v>0</v>
      </c>
      <c r="K102" s="223" t="s">
        <v>24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25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374</v>
      </c>
    </row>
    <row r="103" s="1" customFormat="1" ht="16.5" customHeight="1">
      <c r="B103" s="45"/>
      <c r="C103" s="221" t="s">
        <v>9</v>
      </c>
      <c r="D103" s="221" t="s">
        <v>179</v>
      </c>
      <c r="E103" s="222" t="s">
        <v>293</v>
      </c>
      <c r="F103" s="223" t="s">
        <v>3114</v>
      </c>
      <c r="G103" s="224" t="s">
        <v>1690</v>
      </c>
      <c r="H103" s="225">
        <v>15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384</v>
      </c>
    </row>
    <row r="104" s="1" customFormat="1" ht="16.5" customHeight="1">
      <c r="B104" s="45"/>
      <c r="C104" s="221" t="s">
        <v>285</v>
      </c>
      <c r="D104" s="221" t="s">
        <v>179</v>
      </c>
      <c r="E104" s="222" t="s">
        <v>297</v>
      </c>
      <c r="F104" s="223" t="s">
        <v>3115</v>
      </c>
      <c r="G104" s="224" t="s">
        <v>1690</v>
      </c>
      <c r="H104" s="225">
        <v>2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399</v>
      </c>
    </row>
    <row r="105" s="1" customFormat="1" ht="16.5" customHeight="1">
      <c r="B105" s="45"/>
      <c r="C105" s="221" t="s">
        <v>289</v>
      </c>
      <c r="D105" s="221" t="s">
        <v>179</v>
      </c>
      <c r="E105" s="222" t="s">
        <v>302</v>
      </c>
      <c r="F105" s="223" t="s">
        <v>3116</v>
      </c>
      <c r="G105" s="224" t="s">
        <v>1690</v>
      </c>
      <c r="H105" s="225">
        <v>27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409</v>
      </c>
    </row>
    <row r="106" s="1" customFormat="1" ht="16.5" customHeight="1">
      <c r="B106" s="45"/>
      <c r="C106" s="221" t="s">
        <v>293</v>
      </c>
      <c r="D106" s="221" t="s">
        <v>179</v>
      </c>
      <c r="E106" s="222" t="s">
        <v>307</v>
      </c>
      <c r="F106" s="223" t="s">
        <v>3117</v>
      </c>
      <c r="G106" s="224" t="s">
        <v>1690</v>
      </c>
      <c r="H106" s="225">
        <v>5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421</v>
      </c>
    </row>
    <row r="107" s="1" customFormat="1" ht="16.5" customHeight="1">
      <c r="B107" s="45"/>
      <c r="C107" s="221" t="s">
        <v>297</v>
      </c>
      <c r="D107" s="221" t="s">
        <v>179</v>
      </c>
      <c r="E107" s="222" t="s">
        <v>312</v>
      </c>
      <c r="F107" s="223" t="s">
        <v>3118</v>
      </c>
      <c r="G107" s="224" t="s">
        <v>1690</v>
      </c>
      <c r="H107" s="225">
        <v>2</v>
      </c>
      <c r="I107" s="226"/>
      <c r="J107" s="227">
        <f>ROUND(I107*H107,2)</f>
        <v>0</v>
      </c>
      <c r="K107" s="223" t="s">
        <v>24</v>
      </c>
      <c r="L107" s="71"/>
      <c r="M107" s="228" t="s">
        <v>24</v>
      </c>
      <c r="N107" s="229" t="s">
        <v>48</v>
      </c>
      <c r="O107" s="46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3" t="s">
        <v>183</v>
      </c>
      <c r="AT107" s="23" t="s">
        <v>179</v>
      </c>
      <c r="AU107" s="23" t="s">
        <v>25</v>
      </c>
      <c r="AY107" s="23" t="s">
        <v>177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" t="s">
        <v>25</v>
      </c>
      <c r="BK107" s="232">
        <f>ROUND(I107*H107,2)</f>
        <v>0</v>
      </c>
      <c r="BL107" s="23" t="s">
        <v>183</v>
      </c>
      <c r="BM107" s="23" t="s">
        <v>429</v>
      </c>
    </row>
    <row r="108" s="1" customFormat="1" ht="16.5" customHeight="1">
      <c r="B108" s="45"/>
      <c r="C108" s="221" t="s">
        <v>302</v>
      </c>
      <c r="D108" s="221" t="s">
        <v>179</v>
      </c>
      <c r="E108" s="222" t="s">
        <v>317</v>
      </c>
      <c r="F108" s="223" t="s">
        <v>3119</v>
      </c>
      <c r="G108" s="224" t="s">
        <v>1690</v>
      </c>
      <c r="H108" s="225">
        <v>1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441</v>
      </c>
    </row>
    <row r="109" s="1" customFormat="1" ht="16.5" customHeight="1">
      <c r="B109" s="45"/>
      <c r="C109" s="221" t="s">
        <v>307</v>
      </c>
      <c r="D109" s="221" t="s">
        <v>179</v>
      </c>
      <c r="E109" s="222" t="s">
        <v>322</v>
      </c>
      <c r="F109" s="223" t="s">
        <v>3120</v>
      </c>
      <c r="G109" s="224" t="s">
        <v>1690</v>
      </c>
      <c r="H109" s="225">
        <v>2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452</v>
      </c>
    </row>
    <row r="110" s="1" customFormat="1" ht="16.5" customHeight="1">
      <c r="B110" s="45"/>
      <c r="C110" s="221" t="s">
        <v>312</v>
      </c>
      <c r="D110" s="221" t="s">
        <v>179</v>
      </c>
      <c r="E110" s="222" t="s">
        <v>327</v>
      </c>
      <c r="F110" s="223" t="s">
        <v>3121</v>
      </c>
      <c r="G110" s="224" t="s">
        <v>1690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464</v>
      </c>
    </row>
    <row r="111" s="1" customFormat="1" ht="16.5" customHeight="1">
      <c r="B111" s="45"/>
      <c r="C111" s="221" t="s">
        <v>317</v>
      </c>
      <c r="D111" s="221" t="s">
        <v>179</v>
      </c>
      <c r="E111" s="222" t="s">
        <v>330</v>
      </c>
      <c r="F111" s="223" t="s">
        <v>3122</v>
      </c>
      <c r="G111" s="224" t="s">
        <v>1690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474</v>
      </c>
    </row>
    <row r="112" s="1" customFormat="1" ht="16.5" customHeight="1">
      <c r="B112" s="45"/>
      <c r="C112" s="221" t="s">
        <v>322</v>
      </c>
      <c r="D112" s="221" t="s">
        <v>179</v>
      </c>
      <c r="E112" s="222" t="s">
        <v>336</v>
      </c>
      <c r="F112" s="223" t="s">
        <v>3123</v>
      </c>
      <c r="G112" s="224" t="s">
        <v>1690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484</v>
      </c>
    </row>
    <row r="113" s="1" customFormat="1" ht="16.5" customHeight="1">
      <c r="B113" s="45"/>
      <c r="C113" s="221" t="s">
        <v>327</v>
      </c>
      <c r="D113" s="221" t="s">
        <v>179</v>
      </c>
      <c r="E113" s="222" t="s">
        <v>341</v>
      </c>
      <c r="F113" s="223" t="s">
        <v>3124</v>
      </c>
      <c r="G113" s="224" t="s">
        <v>1690</v>
      </c>
      <c r="H113" s="225">
        <v>12</v>
      </c>
      <c r="I113" s="226"/>
      <c r="J113" s="227">
        <f>ROUND(I113*H113,2)</f>
        <v>0</v>
      </c>
      <c r="K113" s="223" t="s">
        <v>24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25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492</v>
      </c>
    </row>
    <row r="114" s="1" customFormat="1" ht="16.5" customHeight="1">
      <c r="B114" s="45"/>
      <c r="C114" s="221" t="s">
        <v>330</v>
      </c>
      <c r="D114" s="221" t="s">
        <v>179</v>
      </c>
      <c r="E114" s="222" t="s">
        <v>346</v>
      </c>
      <c r="F114" s="223" t="s">
        <v>3125</v>
      </c>
      <c r="G114" s="224" t="s">
        <v>1690</v>
      </c>
      <c r="H114" s="225">
        <v>1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502</v>
      </c>
    </row>
    <row r="115" s="1" customFormat="1" ht="16.5" customHeight="1">
      <c r="B115" s="45"/>
      <c r="C115" s="221" t="s">
        <v>336</v>
      </c>
      <c r="D115" s="221" t="s">
        <v>179</v>
      </c>
      <c r="E115" s="222" t="s">
        <v>353</v>
      </c>
      <c r="F115" s="223" t="s">
        <v>3126</v>
      </c>
      <c r="G115" s="224" t="s">
        <v>1690</v>
      </c>
      <c r="H115" s="225">
        <v>4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510</v>
      </c>
    </row>
    <row r="116" s="1" customFormat="1" ht="16.5" customHeight="1">
      <c r="B116" s="45"/>
      <c r="C116" s="221" t="s">
        <v>341</v>
      </c>
      <c r="D116" s="221" t="s">
        <v>179</v>
      </c>
      <c r="E116" s="222" t="s">
        <v>357</v>
      </c>
      <c r="F116" s="223" t="s">
        <v>3127</v>
      </c>
      <c r="G116" s="224" t="s">
        <v>1690</v>
      </c>
      <c r="H116" s="225">
        <v>6</v>
      </c>
      <c r="I116" s="226"/>
      <c r="J116" s="227">
        <f>ROUND(I116*H116,2)</f>
        <v>0</v>
      </c>
      <c r="K116" s="223" t="s">
        <v>24</v>
      </c>
      <c r="L116" s="71"/>
      <c r="M116" s="228" t="s">
        <v>24</v>
      </c>
      <c r="N116" s="229" t="s">
        <v>48</v>
      </c>
      <c r="O116" s="46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3" t="s">
        <v>183</v>
      </c>
      <c r="AT116" s="23" t="s">
        <v>179</v>
      </c>
      <c r="AU116" s="23" t="s">
        <v>25</v>
      </c>
      <c r="AY116" s="23" t="s">
        <v>177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" t="s">
        <v>25</v>
      </c>
      <c r="BK116" s="232">
        <f>ROUND(I116*H116,2)</f>
        <v>0</v>
      </c>
      <c r="BL116" s="23" t="s">
        <v>183</v>
      </c>
      <c r="BM116" s="23" t="s">
        <v>519</v>
      </c>
    </row>
    <row r="117" s="1" customFormat="1" ht="16.5" customHeight="1">
      <c r="B117" s="45"/>
      <c r="C117" s="221" t="s">
        <v>346</v>
      </c>
      <c r="D117" s="221" t="s">
        <v>179</v>
      </c>
      <c r="E117" s="222" t="s">
        <v>363</v>
      </c>
      <c r="F117" s="223" t="s">
        <v>3128</v>
      </c>
      <c r="G117" s="224" t="s">
        <v>198</v>
      </c>
      <c r="H117" s="225">
        <v>125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529</v>
      </c>
    </row>
    <row r="118" s="1" customFormat="1" ht="16.5" customHeight="1">
      <c r="B118" s="45"/>
      <c r="C118" s="221" t="s">
        <v>353</v>
      </c>
      <c r="D118" s="221" t="s">
        <v>179</v>
      </c>
      <c r="E118" s="222" t="s">
        <v>368</v>
      </c>
      <c r="F118" s="223" t="s">
        <v>3129</v>
      </c>
      <c r="G118" s="224" t="s">
        <v>198</v>
      </c>
      <c r="H118" s="225">
        <v>25</v>
      </c>
      <c r="I118" s="226"/>
      <c r="J118" s="227">
        <f>ROUND(I118*H118,2)</f>
        <v>0</v>
      </c>
      <c r="K118" s="223" t="s">
        <v>24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25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540</v>
      </c>
    </row>
    <row r="119" s="1" customFormat="1" ht="16.5" customHeight="1">
      <c r="B119" s="45"/>
      <c r="C119" s="221" t="s">
        <v>357</v>
      </c>
      <c r="D119" s="221" t="s">
        <v>179</v>
      </c>
      <c r="E119" s="222" t="s">
        <v>374</v>
      </c>
      <c r="F119" s="223" t="s">
        <v>3130</v>
      </c>
      <c r="G119" s="224" t="s">
        <v>1690</v>
      </c>
      <c r="H119" s="225">
        <v>35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550</v>
      </c>
    </row>
    <row r="120" s="1" customFormat="1" ht="16.5" customHeight="1">
      <c r="B120" s="45"/>
      <c r="C120" s="221" t="s">
        <v>363</v>
      </c>
      <c r="D120" s="221" t="s">
        <v>179</v>
      </c>
      <c r="E120" s="222" t="s">
        <v>379</v>
      </c>
      <c r="F120" s="223" t="s">
        <v>3131</v>
      </c>
      <c r="G120" s="224" t="s">
        <v>1690</v>
      </c>
      <c r="H120" s="225">
        <v>1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560</v>
      </c>
    </row>
    <row r="121" s="10" customFormat="1" ht="37.44" customHeight="1">
      <c r="B121" s="205"/>
      <c r="C121" s="206"/>
      <c r="D121" s="207" t="s">
        <v>76</v>
      </c>
      <c r="E121" s="208" t="s">
        <v>384</v>
      </c>
      <c r="F121" s="208" t="s">
        <v>3132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SUM(P122:P136)</f>
        <v>0</v>
      </c>
      <c r="Q121" s="213"/>
      <c r="R121" s="214">
        <f>SUM(R122:R136)</f>
        <v>0</v>
      </c>
      <c r="S121" s="213"/>
      <c r="T121" s="215">
        <f>SUM(T122:T136)</f>
        <v>0</v>
      </c>
      <c r="AR121" s="216" t="s">
        <v>25</v>
      </c>
      <c r="AT121" s="217" t="s">
        <v>76</v>
      </c>
      <c r="AU121" s="217" t="s">
        <v>77</v>
      </c>
      <c r="AY121" s="216" t="s">
        <v>177</v>
      </c>
      <c r="BK121" s="218">
        <f>SUM(BK122:BK136)</f>
        <v>0</v>
      </c>
    </row>
    <row r="122" s="1" customFormat="1" ht="16.5" customHeight="1">
      <c r="B122" s="45"/>
      <c r="C122" s="221" t="s">
        <v>368</v>
      </c>
      <c r="D122" s="221" t="s">
        <v>179</v>
      </c>
      <c r="E122" s="222" t="s">
        <v>393</v>
      </c>
      <c r="F122" s="223" t="s">
        <v>3133</v>
      </c>
      <c r="G122" s="224" t="s">
        <v>198</v>
      </c>
      <c r="H122" s="225">
        <v>105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572</v>
      </c>
    </row>
    <row r="123" s="1" customFormat="1" ht="16.5" customHeight="1">
      <c r="B123" s="45"/>
      <c r="C123" s="221" t="s">
        <v>374</v>
      </c>
      <c r="D123" s="221" t="s">
        <v>179</v>
      </c>
      <c r="E123" s="222" t="s">
        <v>399</v>
      </c>
      <c r="F123" s="223" t="s">
        <v>3134</v>
      </c>
      <c r="G123" s="224" t="s">
        <v>198</v>
      </c>
      <c r="H123" s="225">
        <v>10</v>
      </c>
      <c r="I123" s="226"/>
      <c r="J123" s="227">
        <f>ROUND(I123*H123,2)</f>
        <v>0</v>
      </c>
      <c r="K123" s="223" t="s">
        <v>24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25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584</v>
      </c>
    </row>
    <row r="124" s="1" customFormat="1" ht="16.5" customHeight="1">
      <c r="B124" s="45"/>
      <c r="C124" s="221" t="s">
        <v>379</v>
      </c>
      <c r="D124" s="221" t="s">
        <v>179</v>
      </c>
      <c r="E124" s="222" t="s">
        <v>404</v>
      </c>
      <c r="F124" s="223" t="s">
        <v>3135</v>
      </c>
      <c r="G124" s="224" t="s">
        <v>1690</v>
      </c>
      <c r="H124" s="225">
        <v>65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593</v>
      </c>
    </row>
    <row r="125" s="1" customFormat="1" ht="16.5" customHeight="1">
      <c r="B125" s="45"/>
      <c r="C125" s="221" t="s">
        <v>384</v>
      </c>
      <c r="D125" s="221" t="s">
        <v>179</v>
      </c>
      <c r="E125" s="222" t="s">
        <v>409</v>
      </c>
      <c r="F125" s="223" t="s">
        <v>3136</v>
      </c>
      <c r="G125" s="224" t="s">
        <v>198</v>
      </c>
      <c r="H125" s="225">
        <v>55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606</v>
      </c>
    </row>
    <row r="126" s="1" customFormat="1" ht="16.5" customHeight="1">
      <c r="B126" s="45"/>
      <c r="C126" s="221" t="s">
        <v>393</v>
      </c>
      <c r="D126" s="221" t="s">
        <v>179</v>
      </c>
      <c r="E126" s="222" t="s">
        <v>415</v>
      </c>
      <c r="F126" s="223" t="s">
        <v>3137</v>
      </c>
      <c r="G126" s="224" t="s">
        <v>1690</v>
      </c>
      <c r="H126" s="225">
        <v>3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615</v>
      </c>
    </row>
    <row r="127" s="1" customFormat="1" ht="16.5" customHeight="1">
      <c r="B127" s="45"/>
      <c r="C127" s="221" t="s">
        <v>399</v>
      </c>
      <c r="D127" s="221" t="s">
        <v>179</v>
      </c>
      <c r="E127" s="222" t="s">
        <v>421</v>
      </c>
      <c r="F127" s="223" t="s">
        <v>3138</v>
      </c>
      <c r="G127" s="224" t="s">
        <v>1690</v>
      </c>
      <c r="H127" s="225">
        <v>6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624</v>
      </c>
    </row>
    <row r="128" s="1" customFormat="1" ht="16.5" customHeight="1">
      <c r="B128" s="45"/>
      <c r="C128" s="221" t="s">
        <v>404</v>
      </c>
      <c r="D128" s="221" t="s">
        <v>179</v>
      </c>
      <c r="E128" s="222" t="s">
        <v>425</v>
      </c>
      <c r="F128" s="223" t="s">
        <v>3139</v>
      </c>
      <c r="G128" s="224" t="s">
        <v>1690</v>
      </c>
      <c r="H128" s="225">
        <v>5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634</v>
      </c>
    </row>
    <row r="129" s="1" customFormat="1" ht="16.5" customHeight="1">
      <c r="B129" s="45"/>
      <c r="C129" s="221" t="s">
        <v>409</v>
      </c>
      <c r="D129" s="221" t="s">
        <v>179</v>
      </c>
      <c r="E129" s="222" t="s">
        <v>429</v>
      </c>
      <c r="F129" s="223" t="s">
        <v>3140</v>
      </c>
      <c r="G129" s="224" t="s">
        <v>1690</v>
      </c>
      <c r="H129" s="225">
        <v>4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644</v>
      </c>
    </row>
    <row r="130" s="1" customFormat="1" ht="16.5" customHeight="1">
      <c r="B130" s="45"/>
      <c r="C130" s="221" t="s">
        <v>415</v>
      </c>
      <c r="D130" s="221" t="s">
        <v>179</v>
      </c>
      <c r="E130" s="222" t="s">
        <v>436</v>
      </c>
      <c r="F130" s="223" t="s">
        <v>3141</v>
      </c>
      <c r="G130" s="224" t="s">
        <v>1690</v>
      </c>
      <c r="H130" s="225">
        <v>20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656</v>
      </c>
    </row>
    <row r="131" s="1" customFormat="1" ht="16.5" customHeight="1">
      <c r="B131" s="45"/>
      <c r="C131" s="221" t="s">
        <v>421</v>
      </c>
      <c r="D131" s="221" t="s">
        <v>179</v>
      </c>
      <c r="E131" s="222" t="s">
        <v>441</v>
      </c>
      <c r="F131" s="223" t="s">
        <v>3142</v>
      </c>
      <c r="G131" s="224" t="s">
        <v>1690</v>
      </c>
      <c r="H131" s="225">
        <v>1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670</v>
      </c>
    </row>
    <row r="132" s="1" customFormat="1" ht="16.5" customHeight="1">
      <c r="B132" s="45"/>
      <c r="C132" s="221" t="s">
        <v>425</v>
      </c>
      <c r="D132" s="221" t="s">
        <v>179</v>
      </c>
      <c r="E132" s="222" t="s">
        <v>447</v>
      </c>
      <c r="F132" s="223" t="s">
        <v>3143</v>
      </c>
      <c r="G132" s="224" t="s">
        <v>1690</v>
      </c>
      <c r="H132" s="225">
        <v>3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680</v>
      </c>
    </row>
    <row r="133" s="1" customFormat="1" ht="16.5" customHeight="1">
      <c r="B133" s="45"/>
      <c r="C133" s="221" t="s">
        <v>429</v>
      </c>
      <c r="D133" s="221" t="s">
        <v>179</v>
      </c>
      <c r="E133" s="222" t="s">
        <v>452</v>
      </c>
      <c r="F133" s="223" t="s">
        <v>3144</v>
      </c>
      <c r="G133" s="224" t="s">
        <v>1690</v>
      </c>
      <c r="H133" s="225">
        <v>3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31</v>
      </c>
    </row>
    <row r="134" s="1" customFormat="1" ht="16.5" customHeight="1">
      <c r="B134" s="45"/>
      <c r="C134" s="221" t="s">
        <v>436</v>
      </c>
      <c r="D134" s="221" t="s">
        <v>179</v>
      </c>
      <c r="E134" s="222" t="s">
        <v>458</v>
      </c>
      <c r="F134" s="223" t="s">
        <v>3145</v>
      </c>
      <c r="G134" s="224" t="s">
        <v>1690</v>
      </c>
      <c r="H134" s="225">
        <v>6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698</v>
      </c>
    </row>
    <row r="135" s="1" customFormat="1" ht="16.5" customHeight="1">
      <c r="B135" s="45"/>
      <c r="C135" s="221" t="s">
        <v>441</v>
      </c>
      <c r="D135" s="221" t="s">
        <v>179</v>
      </c>
      <c r="E135" s="222" t="s">
        <v>464</v>
      </c>
      <c r="F135" s="223" t="s">
        <v>3146</v>
      </c>
      <c r="G135" s="224" t="s">
        <v>1690</v>
      </c>
      <c r="H135" s="225">
        <v>6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708</v>
      </c>
    </row>
    <row r="136" s="1" customFormat="1" ht="16.5" customHeight="1">
      <c r="B136" s="45"/>
      <c r="C136" s="221" t="s">
        <v>447</v>
      </c>
      <c r="D136" s="221" t="s">
        <v>179</v>
      </c>
      <c r="E136" s="222" t="s">
        <v>470</v>
      </c>
      <c r="F136" s="223" t="s">
        <v>3147</v>
      </c>
      <c r="G136" s="224" t="s">
        <v>1129</v>
      </c>
      <c r="H136" s="225">
        <v>50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718</v>
      </c>
    </row>
    <row r="137" s="10" customFormat="1" ht="37.44" customHeight="1">
      <c r="B137" s="205"/>
      <c r="C137" s="206"/>
      <c r="D137" s="207" t="s">
        <v>76</v>
      </c>
      <c r="E137" s="208" t="s">
        <v>2468</v>
      </c>
      <c r="F137" s="208" t="s">
        <v>2181</v>
      </c>
      <c r="G137" s="206"/>
      <c r="H137" s="206"/>
      <c r="I137" s="209"/>
      <c r="J137" s="210">
        <f>BK137</f>
        <v>0</v>
      </c>
      <c r="K137" s="206"/>
      <c r="L137" s="211"/>
      <c r="M137" s="212"/>
      <c r="N137" s="213"/>
      <c r="O137" s="213"/>
      <c r="P137" s="214">
        <f>SUM(P138:P141)</f>
        <v>0</v>
      </c>
      <c r="Q137" s="213"/>
      <c r="R137" s="214">
        <f>SUM(R138:R141)</f>
        <v>0</v>
      </c>
      <c r="S137" s="213"/>
      <c r="T137" s="215">
        <f>SUM(T138:T141)</f>
        <v>0</v>
      </c>
      <c r="AR137" s="216" t="s">
        <v>25</v>
      </c>
      <c r="AT137" s="217" t="s">
        <v>76</v>
      </c>
      <c r="AU137" s="217" t="s">
        <v>77</v>
      </c>
      <c r="AY137" s="216" t="s">
        <v>177</v>
      </c>
      <c r="BK137" s="218">
        <f>SUM(BK138:BK141)</f>
        <v>0</v>
      </c>
    </row>
    <row r="138" s="1" customFormat="1" ht="25.5" customHeight="1">
      <c r="B138" s="45"/>
      <c r="C138" s="221" t="s">
        <v>452</v>
      </c>
      <c r="D138" s="221" t="s">
        <v>179</v>
      </c>
      <c r="E138" s="222" t="s">
        <v>3148</v>
      </c>
      <c r="F138" s="223" t="s">
        <v>3149</v>
      </c>
      <c r="G138" s="224" t="s">
        <v>596</v>
      </c>
      <c r="H138" s="225">
        <v>8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727</v>
      </c>
    </row>
    <row r="139" s="1" customFormat="1" ht="25.5" customHeight="1">
      <c r="B139" s="45"/>
      <c r="C139" s="221" t="s">
        <v>458</v>
      </c>
      <c r="D139" s="221" t="s">
        <v>179</v>
      </c>
      <c r="E139" s="222" t="s">
        <v>3150</v>
      </c>
      <c r="F139" s="223" t="s">
        <v>3151</v>
      </c>
      <c r="G139" s="224" t="s">
        <v>596</v>
      </c>
      <c r="H139" s="225">
        <v>4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737</v>
      </c>
    </row>
    <row r="140" s="1" customFormat="1" ht="16.5" customHeight="1">
      <c r="B140" s="45"/>
      <c r="C140" s="221" t="s">
        <v>464</v>
      </c>
      <c r="D140" s="221" t="s">
        <v>179</v>
      </c>
      <c r="E140" s="222" t="s">
        <v>3152</v>
      </c>
      <c r="F140" s="223" t="s">
        <v>3153</v>
      </c>
      <c r="G140" s="224" t="s">
        <v>596</v>
      </c>
      <c r="H140" s="225">
        <v>4</v>
      </c>
      <c r="I140" s="226"/>
      <c r="J140" s="227">
        <f>ROUND(I140*H140,2)</f>
        <v>0</v>
      </c>
      <c r="K140" s="223" t="s">
        <v>24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25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747</v>
      </c>
    </row>
    <row r="141" s="1" customFormat="1" ht="16.5" customHeight="1">
      <c r="B141" s="45"/>
      <c r="C141" s="221" t="s">
        <v>470</v>
      </c>
      <c r="D141" s="221" t="s">
        <v>179</v>
      </c>
      <c r="E141" s="222" t="s">
        <v>3154</v>
      </c>
      <c r="F141" s="223" t="s">
        <v>3155</v>
      </c>
      <c r="G141" s="224" t="s">
        <v>596</v>
      </c>
      <c r="H141" s="225">
        <v>8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77" t="s">
        <v>48</v>
      </c>
      <c r="O141" s="278"/>
      <c r="P141" s="279">
        <f>O141*H141</f>
        <v>0</v>
      </c>
      <c r="Q141" s="279">
        <v>0</v>
      </c>
      <c r="R141" s="279">
        <f>Q141*H141</f>
        <v>0</v>
      </c>
      <c r="S141" s="279">
        <v>0</v>
      </c>
      <c r="T141" s="280">
        <f>S141*H141</f>
        <v>0</v>
      </c>
      <c r="AR141" s="23" t="s">
        <v>183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756</v>
      </c>
    </row>
    <row r="142" s="1" customFormat="1" ht="6.96" customHeight="1">
      <c r="B142" s="66"/>
      <c r="C142" s="67"/>
      <c r="D142" s="67"/>
      <c r="E142" s="67"/>
      <c r="F142" s="67"/>
      <c r="G142" s="67"/>
      <c r="H142" s="67"/>
      <c r="I142" s="166"/>
      <c r="J142" s="67"/>
      <c r="K142" s="67"/>
      <c r="L142" s="71"/>
    </row>
  </sheetData>
  <sheetProtection sheet="1" autoFilter="0" formatColumns="0" formatRows="0" objects="1" scenarios="1" spinCount="100000" saltValue="++zmCbo3gjO4OEFe5p7PiFY3WqNQuQs5inXtrftJ99/jmmkxpPywyUQ4sMVEdan3Vj9ICjBNwGl3ft5LvkZ3Xg==" hashValue="F1knzYeikIedK/egnk7pa5YM2DE6/Y7SGRxk7itm4lXdkERwmlzY9qWC07TduTKVOys4xM0uUsn6ceWNGUnPKw==" algorithmName="SHA-512" password="CC35"/>
  <autoFilter ref="C79:K141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101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3156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ROUND(J100,2)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ROUND(SUM(BE100:BE196), 2)</f>
        <v>0</v>
      </c>
      <c r="G30" s="46"/>
      <c r="H30" s="46"/>
      <c r="I30" s="158">
        <v>0.20999999999999999</v>
      </c>
      <c r="J30" s="157">
        <f>ROUND(ROUND((SUM(BE100:BE196)),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ROUND(SUM(BF100:BF196), 2)</f>
        <v>0</v>
      </c>
      <c r="G31" s="46"/>
      <c r="H31" s="46"/>
      <c r="I31" s="158">
        <v>0.14999999999999999</v>
      </c>
      <c r="J31" s="157">
        <f>ROUND(ROUND((SUM(BF100:BF196)),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ROUND(SUM(BG100:BG196),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ROUND(SUM(BH100:BH196),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ROUND(SUM(BI100:BI196),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07 - Přeložka plynovodu STL s přípojkou plynu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J100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3157</v>
      </c>
      <c r="E57" s="180"/>
      <c r="F57" s="180"/>
      <c r="G57" s="180"/>
      <c r="H57" s="180"/>
      <c r="I57" s="181"/>
      <c r="J57" s="182">
        <f>J101</f>
        <v>0</v>
      </c>
      <c r="K57" s="183"/>
    </row>
    <row r="58" s="7" customFormat="1" ht="24.96" customHeight="1">
      <c r="B58" s="177"/>
      <c r="C58" s="178"/>
      <c r="D58" s="179" t="s">
        <v>2370</v>
      </c>
      <c r="E58" s="180"/>
      <c r="F58" s="180"/>
      <c r="G58" s="180"/>
      <c r="H58" s="180"/>
      <c r="I58" s="181"/>
      <c r="J58" s="182">
        <f>J102</f>
        <v>0</v>
      </c>
      <c r="K58" s="183"/>
    </row>
    <row r="59" s="7" customFormat="1" ht="24.96" customHeight="1">
      <c r="B59" s="177"/>
      <c r="C59" s="178"/>
      <c r="D59" s="179" t="s">
        <v>2383</v>
      </c>
      <c r="E59" s="180"/>
      <c r="F59" s="180"/>
      <c r="G59" s="180"/>
      <c r="H59" s="180"/>
      <c r="I59" s="181"/>
      <c r="J59" s="182">
        <f>J107</f>
        <v>0</v>
      </c>
      <c r="K59" s="183"/>
    </row>
    <row r="60" s="7" customFormat="1" ht="24.96" customHeight="1">
      <c r="B60" s="177"/>
      <c r="C60" s="178"/>
      <c r="D60" s="179" t="s">
        <v>3158</v>
      </c>
      <c r="E60" s="180"/>
      <c r="F60" s="180"/>
      <c r="G60" s="180"/>
      <c r="H60" s="180"/>
      <c r="I60" s="181"/>
      <c r="J60" s="182">
        <f>J113</f>
        <v>0</v>
      </c>
      <c r="K60" s="183"/>
    </row>
    <row r="61" s="7" customFormat="1" ht="24.96" customHeight="1">
      <c r="B61" s="177"/>
      <c r="C61" s="178"/>
      <c r="D61" s="179" t="s">
        <v>3159</v>
      </c>
      <c r="E61" s="180"/>
      <c r="F61" s="180"/>
      <c r="G61" s="180"/>
      <c r="H61" s="180"/>
      <c r="I61" s="181"/>
      <c r="J61" s="182">
        <f>J116</f>
        <v>0</v>
      </c>
      <c r="K61" s="183"/>
    </row>
    <row r="62" s="7" customFormat="1" ht="24.96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J118</f>
        <v>0</v>
      </c>
      <c r="K62" s="183"/>
    </row>
    <row r="63" s="7" customFormat="1" ht="24.96" customHeight="1">
      <c r="B63" s="177"/>
      <c r="C63" s="178"/>
      <c r="D63" s="179" t="s">
        <v>2370</v>
      </c>
      <c r="E63" s="180"/>
      <c r="F63" s="180"/>
      <c r="G63" s="180"/>
      <c r="H63" s="180"/>
      <c r="I63" s="181"/>
      <c r="J63" s="182">
        <f>J123</f>
        <v>0</v>
      </c>
      <c r="K63" s="183"/>
    </row>
    <row r="64" s="7" customFormat="1" ht="24.96" customHeight="1">
      <c r="B64" s="177"/>
      <c r="C64" s="178"/>
      <c r="D64" s="179" t="s">
        <v>2384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="7" customFormat="1" ht="24.96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J128</f>
        <v>0</v>
      </c>
      <c r="K65" s="183"/>
    </row>
    <row r="66" s="7" customFormat="1" ht="24.96" customHeight="1">
      <c r="B66" s="177"/>
      <c r="C66" s="178"/>
      <c r="D66" s="179" t="s">
        <v>3160</v>
      </c>
      <c r="E66" s="180"/>
      <c r="F66" s="180"/>
      <c r="G66" s="180"/>
      <c r="H66" s="180"/>
      <c r="I66" s="181"/>
      <c r="J66" s="182">
        <f>J140</f>
        <v>0</v>
      </c>
      <c r="K66" s="183"/>
    </row>
    <row r="67" s="7" customFormat="1" ht="24.96" customHeight="1">
      <c r="B67" s="177"/>
      <c r="C67" s="178"/>
      <c r="D67" s="179" t="s">
        <v>3161</v>
      </c>
      <c r="E67" s="180"/>
      <c r="F67" s="180"/>
      <c r="G67" s="180"/>
      <c r="H67" s="180"/>
      <c r="I67" s="181"/>
      <c r="J67" s="182">
        <f>J141</f>
        <v>0</v>
      </c>
      <c r="K67" s="183"/>
    </row>
    <row r="68" s="7" customFormat="1" ht="24.96" customHeight="1">
      <c r="B68" s="177"/>
      <c r="C68" s="178"/>
      <c r="D68" s="179" t="s">
        <v>3162</v>
      </c>
      <c r="E68" s="180"/>
      <c r="F68" s="180"/>
      <c r="G68" s="180"/>
      <c r="H68" s="180"/>
      <c r="I68" s="181"/>
      <c r="J68" s="182">
        <f>J144</f>
        <v>0</v>
      </c>
      <c r="K68" s="183"/>
    </row>
    <row r="69" s="7" customFormat="1" ht="24.96" customHeight="1">
      <c r="B69" s="177"/>
      <c r="C69" s="178"/>
      <c r="D69" s="179" t="s">
        <v>3163</v>
      </c>
      <c r="E69" s="180"/>
      <c r="F69" s="180"/>
      <c r="G69" s="180"/>
      <c r="H69" s="180"/>
      <c r="I69" s="181"/>
      <c r="J69" s="182">
        <f>J154</f>
        <v>0</v>
      </c>
      <c r="K69" s="183"/>
    </row>
    <row r="70" s="7" customFormat="1" ht="24.96" customHeight="1">
      <c r="B70" s="177"/>
      <c r="C70" s="178"/>
      <c r="D70" s="179" t="s">
        <v>3164</v>
      </c>
      <c r="E70" s="180"/>
      <c r="F70" s="180"/>
      <c r="G70" s="180"/>
      <c r="H70" s="180"/>
      <c r="I70" s="181"/>
      <c r="J70" s="182">
        <f>J158</f>
        <v>0</v>
      </c>
      <c r="K70" s="183"/>
    </row>
    <row r="71" s="7" customFormat="1" ht="24.96" customHeight="1">
      <c r="B71" s="177"/>
      <c r="C71" s="178"/>
      <c r="D71" s="179" t="s">
        <v>3165</v>
      </c>
      <c r="E71" s="180"/>
      <c r="F71" s="180"/>
      <c r="G71" s="180"/>
      <c r="H71" s="180"/>
      <c r="I71" s="181"/>
      <c r="J71" s="182">
        <f>J161</f>
        <v>0</v>
      </c>
      <c r="K71" s="183"/>
    </row>
    <row r="72" s="7" customFormat="1" ht="24.96" customHeight="1">
      <c r="B72" s="177"/>
      <c r="C72" s="178"/>
      <c r="D72" s="179" t="s">
        <v>3166</v>
      </c>
      <c r="E72" s="180"/>
      <c r="F72" s="180"/>
      <c r="G72" s="180"/>
      <c r="H72" s="180"/>
      <c r="I72" s="181"/>
      <c r="J72" s="182">
        <f>J163</f>
        <v>0</v>
      </c>
      <c r="K72" s="183"/>
    </row>
    <row r="73" s="7" customFormat="1" ht="24.96" customHeight="1">
      <c r="B73" s="177"/>
      <c r="C73" s="178"/>
      <c r="D73" s="179" t="s">
        <v>3167</v>
      </c>
      <c r="E73" s="180"/>
      <c r="F73" s="180"/>
      <c r="G73" s="180"/>
      <c r="H73" s="180"/>
      <c r="I73" s="181"/>
      <c r="J73" s="182">
        <f>J166</f>
        <v>0</v>
      </c>
      <c r="K73" s="183"/>
    </row>
    <row r="74" s="7" customFormat="1" ht="24.96" customHeight="1">
      <c r="B74" s="177"/>
      <c r="C74" s="178"/>
      <c r="D74" s="179" t="s">
        <v>3168</v>
      </c>
      <c r="E74" s="180"/>
      <c r="F74" s="180"/>
      <c r="G74" s="180"/>
      <c r="H74" s="180"/>
      <c r="I74" s="181"/>
      <c r="J74" s="182">
        <f>J168</f>
        <v>0</v>
      </c>
      <c r="K74" s="183"/>
    </row>
    <row r="75" s="7" customFormat="1" ht="24.96" customHeight="1">
      <c r="B75" s="177"/>
      <c r="C75" s="178"/>
      <c r="D75" s="179" t="s">
        <v>3169</v>
      </c>
      <c r="E75" s="180"/>
      <c r="F75" s="180"/>
      <c r="G75" s="180"/>
      <c r="H75" s="180"/>
      <c r="I75" s="181"/>
      <c r="J75" s="182">
        <f>J172</f>
        <v>0</v>
      </c>
      <c r="K75" s="183"/>
    </row>
    <row r="76" s="7" customFormat="1" ht="24.96" customHeight="1">
      <c r="B76" s="177"/>
      <c r="C76" s="178"/>
      <c r="D76" s="179" t="s">
        <v>2395</v>
      </c>
      <c r="E76" s="180"/>
      <c r="F76" s="180"/>
      <c r="G76" s="180"/>
      <c r="H76" s="180"/>
      <c r="I76" s="181"/>
      <c r="J76" s="182">
        <f>J174</f>
        <v>0</v>
      </c>
      <c r="K76" s="183"/>
    </row>
    <row r="77" s="7" customFormat="1" ht="24.96" customHeight="1">
      <c r="B77" s="177"/>
      <c r="C77" s="178"/>
      <c r="D77" s="179" t="s">
        <v>2375</v>
      </c>
      <c r="E77" s="180"/>
      <c r="F77" s="180"/>
      <c r="G77" s="180"/>
      <c r="H77" s="180"/>
      <c r="I77" s="181"/>
      <c r="J77" s="182">
        <f>J183</f>
        <v>0</v>
      </c>
      <c r="K77" s="183"/>
    </row>
    <row r="78" s="7" customFormat="1" ht="24.96" customHeight="1">
      <c r="B78" s="177"/>
      <c r="C78" s="178"/>
      <c r="D78" s="179" t="s">
        <v>3170</v>
      </c>
      <c r="E78" s="180"/>
      <c r="F78" s="180"/>
      <c r="G78" s="180"/>
      <c r="H78" s="180"/>
      <c r="I78" s="181"/>
      <c r="J78" s="182">
        <f>J186</f>
        <v>0</v>
      </c>
      <c r="K78" s="183"/>
    </row>
    <row r="79" s="7" customFormat="1" ht="24.96" customHeight="1">
      <c r="B79" s="177"/>
      <c r="C79" s="178"/>
      <c r="D79" s="179" t="s">
        <v>3171</v>
      </c>
      <c r="E79" s="180"/>
      <c r="F79" s="180"/>
      <c r="G79" s="180"/>
      <c r="H79" s="180"/>
      <c r="I79" s="181"/>
      <c r="J79" s="182">
        <f>J187</f>
        <v>0</v>
      </c>
      <c r="K79" s="183"/>
    </row>
    <row r="80" s="7" customFormat="1" ht="24.96" customHeight="1">
      <c r="B80" s="177"/>
      <c r="C80" s="178"/>
      <c r="D80" s="179" t="s">
        <v>2370</v>
      </c>
      <c r="E80" s="180"/>
      <c r="F80" s="180"/>
      <c r="G80" s="180"/>
      <c r="H80" s="180"/>
      <c r="I80" s="181"/>
      <c r="J80" s="182">
        <f>J189</f>
        <v>0</v>
      </c>
      <c r="K80" s="183"/>
    </row>
    <row r="81" s="1" customFormat="1" ht="21.84" customHeight="1">
      <c r="B81" s="45"/>
      <c r="C81" s="46"/>
      <c r="D81" s="46"/>
      <c r="E81" s="46"/>
      <c r="F81" s="46"/>
      <c r="G81" s="46"/>
      <c r="H81" s="46"/>
      <c r="I81" s="144"/>
      <c r="J81" s="46"/>
      <c r="K81" s="50"/>
    </row>
    <row r="82" s="1" customFormat="1" ht="6.96" customHeight="1">
      <c r="B82" s="66"/>
      <c r="C82" s="67"/>
      <c r="D82" s="67"/>
      <c r="E82" s="67"/>
      <c r="F82" s="67"/>
      <c r="G82" s="67"/>
      <c r="H82" s="67"/>
      <c r="I82" s="166"/>
      <c r="J82" s="67"/>
      <c r="K82" s="68"/>
    </row>
    <row r="86" s="1" customFormat="1" ht="6.96" customHeight="1">
      <c r="B86" s="69"/>
      <c r="C86" s="70"/>
      <c r="D86" s="70"/>
      <c r="E86" s="70"/>
      <c r="F86" s="70"/>
      <c r="G86" s="70"/>
      <c r="H86" s="70"/>
      <c r="I86" s="169"/>
      <c r="J86" s="70"/>
      <c r="K86" s="70"/>
      <c r="L86" s="71"/>
    </row>
    <row r="87" s="1" customFormat="1" ht="36.96" customHeight="1">
      <c r="B87" s="45"/>
      <c r="C87" s="72" t="s">
        <v>161</v>
      </c>
      <c r="D87" s="73"/>
      <c r="E87" s="73"/>
      <c r="F87" s="73"/>
      <c r="G87" s="73"/>
      <c r="H87" s="73"/>
      <c r="I87" s="191"/>
      <c r="J87" s="73"/>
      <c r="K87" s="73"/>
      <c r="L87" s="71"/>
    </row>
    <row r="88" s="1" customFormat="1" ht="6.96" customHeight="1">
      <c r="B88" s="45"/>
      <c r="C88" s="73"/>
      <c r="D88" s="73"/>
      <c r="E88" s="73"/>
      <c r="F88" s="73"/>
      <c r="G88" s="73"/>
      <c r="H88" s="73"/>
      <c r="I88" s="191"/>
      <c r="J88" s="73"/>
      <c r="K88" s="73"/>
      <c r="L88" s="71"/>
    </row>
    <row r="89" s="1" customFormat="1" ht="14.4" customHeight="1">
      <c r="B89" s="45"/>
      <c r="C89" s="75" t="s">
        <v>18</v>
      </c>
      <c r="D89" s="73"/>
      <c r="E89" s="73"/>
      <c r="F89" s="73"/>
      <c r="G89" s="73"/>
      <c r="H89" s="73"/>
      <c r="I89" s="191"/>
      <c r="J89" s="73"/>
      <c r="K89" s="73"/>
      <c r="L89" s="71"/>
    </row>
    <row r="90" s="1" customFormat="1" ht="16.5" customHeight="1">
      <c r="B90" s="45"/>
      <c r="C90" s="73"/>
      <c r="D90" s="73"/>
      <c r="E90" s="192" t="str">
        <f>E7</f>
        <v>Nástavba části 2.NP DDM Jablunkov č.p. 145 s přístavbou schodiště s výtahem</v>
      </c>
      <c r="F90" s="75"/>
      <c r="G90" s="75"/>
      <c r="H90" s="75"/>
      <c r="I90" s="191"/>
      <c r="J90" s="73"/>
      <c r="K90" s="73"/>
      <c r="L90" s="71"/>
    </row>
    <row r="91" s="1" customFormat="1" ht="14.4" customHeight="1">
      <c r="B91" s="45"/>
      <c r="C91" s="75" t="s">
        <v>118</v>
      </c>
      <c r="D91" s="73"/>
      <c r="E91" s="73"/>
      <c r="F91" s="73"/>
      <c r="G91" s="73"/>
      <c r="H91" s="73"/>
      <c r="I91" s="191"/>
      <c r="J91" s="73"/>
      <c r="K91" s="73"/>
      <c r="L91" s="71"/>
    </row>
    <row r="92" s="1" customFormat="1" ht="17.25" customHeight="1">
      <c r="B92" s="45"/>
      <c r="C92" s="73"/>
      <c r="D92" s="73"/>
      <c r="E92" s="81" t="str">
        <f>E9</f>
        <v>07 - Přeložka plynovodu STL s přípojkou plynu</v>
      </c>
      <c r="F92" s="73"/>
      <c r="G92" s="73"/>
      <c r="H92" s="73"/>
      <c r="I92" s="191"/>
      <c r="J92" s="73"/>
      <c r="K92" s="73"/>
      <c r="L92" s="71"/>
    </row>
    <row r="93" s="1" customFormat="1" ht="6.96" customHeight="1">
      <c r="B93" s="45"/>
      <c r="C93" s="73"/>
      <c r="D93" s="73"/>
      <c r="E93" s="73"/>
      <c r="F93" s="73"/>
      <c r="G93" s="73"/>
      <c r="H93" s="73"/>
      <c r="I93" s="191"/>
      <c r="J93" s="73"/>
      <c r="K93" s="73"/>
      <c r="L93" s="71"/>
    </row>
    <row r="94" s="1" customFormat="1" ht="18" customHeight="1">
      <c r="B94" s="45"/>
      <c r="C94" s="75" t="s">
        <v>26</v>
      </c>
      <c r="D94" s="73"/>
      <c r="E94" s="73"/>
      <c r="F94" s="193" t="str">
        <f>F12</f>
        <v>Obec Jablunkov</v>
      </c>
      <c r="G94" s="73"/>
      <c r="H94" s="73"/>
      <c r="I94" s="194" t="s">
        <v>28</v>
      </c>
      <c r="J94" s="84" t="str">
        <f>IF(J12="","",J12)</f>
        <v>15. 3. 2017</v>
      </c>
      <c r="K94" s="73"/>
      <c r="L94" s="71"/>
    </row>
    <row r="95" s="1" customFormat="1" ht="6.96" customHeight="1">
      <c r="B95" s="45"/>
      <c r="C95" s="73"/>
      <c r="D95" s="73"/>
      <c r="E95" s="73"/>
      <c r="F95" s="73"/>
      <c r="G95" s="73"/>
      <c r="H95" s="73"/>
      <c r="I95" s="191"/>
      <c r="J95" s="73"/>
      <c r="K95" s="73"/>
      <c r="L95" s="71"/>
    </row>
    <row r="96" s="1" customFormat="1">
      <c r="B96" s="45"/>
      <c r="C96" s="75" t="s">
        <v>32</v>
      </c>
      <c r="D96" s="73"/>
      <c r="E96" s="73"/>
      <c r="F96" s="193" t="str">
        <f>E15</f>
        <v>Město Jablunkov, Dukelská 144, 739 91 Jablunkov</v>
      </c>
      <c r="G96" s="73"/>
      <c r="H96" s="73"/>
      <c r="I96" s="194" t="s">
        <v>38</v>
      </c>
      <c r="J96" s="193" t="str">
        <f>E21</f>
        <v xml:space="preserve"> </v>
      </c>
      <c r="K96" s="73"/>
      <c r="L96" s="71"/>
    </row>
    <row r="97" s="1" customFormat="1" ht="14.4" customHeight="1">
      <c r="B97" s="45"/>
      <c r="C97" s="75" t="s">
        <v>36</v>
      </c>
      <c r="D97" s="73"/>
      <c r="E97" s="73"/>
      <c r="F97" s="193" t="str">
        <f>IF(E18="","",E18)</f>
        <v/>
      </c>
      <c r="G97" s="73"/>
      <c r="H97" s="73"/>
      <c r="I97" s="191"/>
      <c r="J97" s="73"/>
      <c r="K97" s="73"/>
      <c r="L97" s="71"/>
    </row>
    <row r="98" s="1" customFormat="1" ht="10.32" customHeight="1">
      <c r="B98" s="45"/>
      <c r="C98" s="73"/>
      <c r="D98" s="73"/>
      <c r="E98" s="73"/>
      <c r="F98" s="73"/>
      <c r="G98" s="73"/>
      <c r="H98" s="73"/>
      <c r="I98" s="191"/>
      <c r="J98" s="73"/>
      <c r="K98" s="73"/>
      <c r="L98" s="71"/>
    </row>
    <row r="99" s="9" customFormat="1" ht="29.28" customHeight="1">
      <c r="B99" s="195"/>
      <c r="C99" s="196" t="s">
        <v>162</v>
      </c>
      <c r="D99" s="197" t="s">
        <v>62</v>
      </c>
      <c r="E99" s="197" t="s">
        <v>58</v>
      </c>
      <c r="F99" s="197" t="s">
        <v>163</v>
      </c>
      <c r="G99" s="197" t="s">
        <v>164</v>
      </c>
      <c r="H99" s="197" t="s">
        <v>165</v>
      </c>
      <c r="I99" s="198" t="s">
        <v>166</v>
      </c>
      <c r="J99" s="197" t="s">
        <v>122</v>
      </c>
      <c r="K99" s="199" t="s">
        <v>167</v>
      </c>
      <c r="L99" s="200"/>
      <c r="M99" s="101" t="s">
        <v>168</v>
      </c>
      <c r="N99" s="102" t="s">
        <v>47</v>
      </c>
      <c r="O99" s="102" t="s">
        <v>169</v>
      </c>
      <c r="P99" s="102" t="s">
        <v>170</v>
      </c>
      <c r="Q99" s="102" t="s">
        <v>171</v>
      </c>
      <c r="R99" s="102" t="s">
        <v>172</v>
      </c>
      <c r="S99" s="102" t="s">
        <v>173</v>
      </c>
      <c r="T99" s="103" t="s">
        <v>174</v>
      </c>
    </row>
    <row r="100" s="1" customFormat="1" ht="29.28" customHeight="1">
      <c r="B100" s="45"/>
      <c r="C100" s="107" t="s">
        <v>123</v>
      </c>
      <c r="D100" s="73"/>
      <c r="E100" s="73"/>
      <c r="F100" s="73"/>
      <c r="G100" s="73"/>
      <c r="H100" s="73"/>
      <c r="I100" s="191"/>
      <c r="J100" s="201">
        <f>BK100</f>
        <v>0</v>
      </c>
      <c r="K100" s="73"/>
      <c r="L100" s="71"/>
      <c r="M100" s="104"/>
      <c r="N100" s="105"/>
      <c r="O100" s="105"/>
      <c r="P100" s="202">
        <f>P101+P102+P107+P113+P116+P118+P123+P125+P128+P140+P141+P144+P154+P158+P161+P163+P166+P168+P172+P174+P183+P186+P187+P189</f>
        <v>0</v>
      </c>
      <c r="Q100" s="105"/>
      <c r="R100" s="202">
        <f>R101+R102+R107+R113+R116+R118+R123+R125+R128+R140+R141+R144+R154+R158+R161+R163+R166+R168+R172+R174+R183+R186+R187+R189</f>
        <v>0</v>
      </c>
      <c r="S100" s="105"/>
      <c r="T100" s="203">
        <f>T101+T102+T107+T113+T116+T118+T123+T125+T128+T140+T141+T144+T154+T158+T161+T163+T166+T168+T172+T174+T183+T186+T187+T189</f>
        <v>0</v>
      </c>
      <c r="AT100" s="23" t="s">
        <v>76</v>
      </c>
      <c r="AU100" s="23" t="s">
        <v>124</v>
      </c>
      <c r="BK100" s="204">
        <f>BK101+BK102+BK107+BK113+BK116+BK118+BK123+BK125+BK128+BK140+BK141+BK144+BK154+BK158+BK161+BK163+BK166+BK168+BK172+BK174+BK183+BK186+BK187+BK189</f>
        <v>0</v>
      </c>
    </row>
    <row r="101" s="10" customFormat="1" ht="37.44" customHeight="1">
      <c r="B101" s="205"/>
      <c r="C101" s="206"/>
      <c r="D101" s="207" t="s">
        <v>76</v>
      </c>
      <c r="E101" s="208" t="s">
        <v>2396</v>
      </c>
      <c r="F101" s="208" t="s">
        <v>3172</v>
      </c>
      <c r="G101" s="206"/>
      <c r="H101" s="206"/>
      <c r="I101" s="209"/>
      <c r="J101" s="210">
        <f>BK101</f>
        <v>0</v>
      </c>
      <c r="K101" s="206"/>
      <c r="L101" s="211"/>
      <c r="M101" s="212"/>
      <c r="N101" s="213"/>
      <c r="O101" s="213"/>
      <c r="P101" s="214">
        <v>0</v>
      </c>
      <c r="Q101" s="213"/>
      <c r="R101" s="214">
        <v>0</v>
      </c>
      <c r="S101" s="213"/>
      <c r="T101" s="215">
        <v>0</v>
      </c>
      <c r="AR101" s="216" t="s">
        <v>25</v>
      </c>
      <c r="AT101" s="217" t="s">
        <v>76</v>
      </c>
      <c r="AU101" s="217" t="s">
        <v>77</v>
      </c>
      <c r="AY101" s="216" t="s">
        <v>177</v>
      </c>
      <c r="BK101" s="218">
        <v>0</v>
      </c>
    </row>
    <row r="102" s="10" customFormat="1" ht="24.96" customHeight="1">
      <c r="B102" s="205"/>
      <c r="C102" s="206"/>
      <c r="D102" s="207" t="s">
        <v>76</v>
      </c>
      <c r="E102" s="208" t="s">
        <v>2400</v>
      </c>
      <c r="F102" s="208" t="s">
        <v>2401</v>
      </c>
      <c r="G102" s="206"/>
      <c r="H102" s="206"/>
      <c r="I102" s="209"/>
      <c r="J102" s="210">
        <f>BK102</f>
        <v>0</v>
      </c>
      <c r="K102" s="206"/>
      <c r="L102" s="211"/>
      <c r="M102" s="212"/>
      <c r="N102" s="213"/>
      <c r="O102" s="213"/>
      <c r="P102" s="214">
        <f>SUM(P103:P106)</f>
        <v>0</v>
      </c>
      <c r="Q102" s="213"/>
      <c r="R102" s="214">
        <f>SUM(R103:R106)</f>
        <v>0</v>
      </c>
      <c r="S102" s="213"/>
      <c r="T102" s="215">
        <f>SUM(T103:T106)</f>
        <v>0</v>
      </c>
      <c r="AR102" s="216" t="s">
        <v>25</v>
      </c>
      <c r="AT102" s="217" t="s">
        <v>76</v>
      </c>
      <c r="AU102" s="217" t="s">
        <v>77</v>
      </c>
      <c r="AY102" s="216" t="s">
        <v>177</v>
      </c>
      <c r="BK102" s="218">
        <f>SUM(BK103:BK106)</f>
        <v>0</v>
      </c>
    </row>
    <row r="103" s="1" customFormat="1" ht="16.5" customHeight="1">
      <c r="B103" s="45"/>
      <c r="C103" s="221" t="s">
        <v>25</v>
      </c>
      <c r="D103" s="221" t="s">
        <v>179</v>
      </c>
      <c r="E103" s="222" t="s">
        <v>2429</v>
      </c>
      <c r="F103" s="223" t="s">
        <v>2430</v>
      </c>
      <c r="G103" s="224" t="s">
        <v>274</v>
      </c>
      <c r="H103" s="225">
        <v>1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86</v>
      </c>
    </row>
    <row r="104" s="1" customFormat="1" ht="16.5" customHeight="1">
      <c r="B104" s="45"/>
      <c r="C104" s="221" t="s">
        <v>86</v>
      </c>
      <c r="D104" s="221" t="s">
        <v>179</v>
      </c>
      <c r="E104" s="222" t="s">
        <v>3173</v>
      </c>
      <c r="F104" s="223" t="s">
        <v>3174</v>
      </c>
      <c r="G104" s="224" t="s">
        <v>198</v>
      </c>
      <c r="H104" s="225">
        <v>17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183</v>
      </c>
    </row>
    <row r="105" s="1" customFormat="1" ht="16.5" customHeight="1">
      <c r="B105" s="45"/>
      <c r="C105" s="221" t="s">
        <v>191</v>
      </c>
      <c r="D105" s="221" t="s">
        <v>179</v>
      </c>
      <c r="E105" s="222" t="s">
        <v>3175</v>
      </c>
      <c r="F105" s="223" t="s">
        <v>3176</v>
      </c>
      <c r="G105" s="224" t="s">
        <v>198</v>
      </c>
      <c r="H105" s="225">
        <v>17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206</v>
      </c>
    </row>
    <row r="106" s="1" customFormat="1" ht="16.5" customHeight="1">
      <c r="B106" s="45"/>
      <c r="C106" s="221" t="s">
        <v>183</v>
      </c>
      <c r="D106" s="221" t="s">
        <v>179</v>
      </c>
      <c r="E106" s="222" t="s">
        <v>3177</v>
      </c>
      <c r="F106" s="223" t="s">
        <v>3178</v>
      </c>
      <c r="G106" s="224" t="s">
        <v>1690</v>
      </c>
      <c r="H106" s="225">
        <v>2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216</v>
      </c>
    </row>
    <row r="107" s="10" customFormat="1" ht="37.44" customHeight="1">
      <c r="B107" s="205"/>
      <c r="C107" s="206"/>
      <c r="D107" s="207" t="s">
        <v>76</v>
      </c>
      <c r="E107" s="208" t="s">
        <v>2511</v>
      </c>
      <c r="F107" s="208" t="s">
        <v>2512</v>
      </c>
      <c r="G107" s="206"/>
      <c r="H107" s="206"/>
      <c r="I107" s="209"/>
      <c r="J107" s="210">
        <f>BK107</f>
        <v>0</v>
      </c>
      <c r="K107" s="206"/>
      <c r="L107" s="211"/>
      <c r="M107" s="212"/>
      <c r="N107" s="213"/>
      <c r="O107" s="213"/>
      <c r="P107" s="214">
        <f>SUM(P108:P112)</f>
        <v>0</v>
      </c>
      <c r="Q107" s="213"/>
      <c r="R107" s="214">
        <f>SUM(R108:R112)</f>
        <v>0</v>
      </c>
      <c r="S107" s="213"/>
      <c r="T107" s="215">
        <f>SUM(T108:T112)</f>
        <v>0</v>
      </c>
      <c r="AR107" s="216" t="s">
        <v>25</v>
      </c>
      <c r="AT107" s="217" t="s">
        <v>76</v>
      </c>
      <c r="AU107" s="217" t="s">
        <v>77</v>
      </c>
      <c r="AY107" s="216" t="s">
        <v>177</v>
      </c>
      <c r="BK107" s="218">
        <f>SUM(BK108:BK112)</f>
        <v>0</v>
      </c>
    </row>
    <row r="108" s="1" customFormat="1" ht="16.5" customHeight="1">
      <c r="B108" s="45"/>
      <c r="C108" s="221" t="s">
        <v>201</v>
      </c>
      <c r="D108" s="221" t="s">
        <v>179</v>
      </c>
      <c r="E108" s="222" t="s">
        <v>3179</v>
      </c>
      <c r="F108" s="223" t="s">
        <v>3180</v>
      </c>
      <c r="G108" s="224" t="s">
        <v>274</v>
      </c>
      <c r="H108" s="225">
        <v>5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30</v>
      </c>
    </row>
    <row r="109" s="1" customFormat="1" ht="16.5" customHeight="1">
      <c r="B109" s="45"/>
      <c r="C109" s="221" t="s">
        <v>206</v>
      </c>
      <c r="D109" s="221" t="s">
        <v>179</v>
      </c>
      <c r="E109" s="222" t="s">
        <v>3181</v>
      </c>
      <c r="F109" s="223" t="s">
        <v>3182</v>
      </c>
      <c r="G109" s="224" t="s">
        <v>274</v>
      </c>
      <c r="H109" s="225">
        <v>8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234</v>
      </c>
    </row>
    <row r="110" s="1" customFormat="1" ht="16.5" customHeight="1">
      <c r="B110" s="45"/>
      <c r="C110" s="221" t="s">
        <v>212</v>
      </c>
      <c r="D110" s="221" t="s">
        <v>179</v>
      </c>
      <c r="E110" s="222" t="s">
        <v>3183</v>
      </c>
      <c r="F110" s="223" t="s">
        <v>3184</v>
      </c>
      <c r="G110" s="224" t="s">
        <v>274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246</v>
      </c>
    </row>
    <row r="111" s="1" customFormat="1" ht="16.5" customHeight="1">
      <c r="B111" s="45"/>
      <c r="C111" s="221" t="s">
        <v>216</v>
      </c>
      <c r="D111" s="221" t="s">
        <v>179</v>
      </c>
      <c r="E111" s="222" t="s">
        <v>3185</v>
      </c>
      <c r="F111" s="223" t="s">
        <v>3186</v>
      </c>
      <c r="G111" s="224" t="s">
        <v>274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254</v>
      </c>
    </row>
    <row r="112" s="1" customFormat="1" ht="16.5" customHeight="1">
      <c r="B112" s="45"/>
      <c r="C112" s="221" t="s">
        <v>221</v>
      </c>
      <c r="D112" s="221" t="s">
        <v>179</v>
      </c>
      <c r="E112" s="222" t="s">
        <v>3187</v>
      </c>
      <c r="F112" s="223" t="s">
        <v>3188</v>
      </c>
      <c r="G112" s="224" t="s">
        <v>274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265</v>
      </c>
    </row>
    <row r="113" s="10" customFormat="1" ht="37.44" customHeight="1">
      <c r="B113" s="205"/>
      <c r="C113" s="206"/>
      <c r="D113" s="207" t="s">
        <v>76</v>
      </c>
      <c r="E113" s="208" t="s">
        <v>620</v>
      </c>
      <c r="F113" s="208" t="s">
        <v>3189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SUM(P114:P115)</f>
        <v>0</v>
      </c>
      <c r="Q113" s="213"/>
      <c r="R113" s="214">
        <f>SUM(R114:R115)</f>
        <v>0</v>
      </c>
      <c r="S113" s="213"/>
      <c r="T113" s="215">
        <f>SUM(T114:T115)</f>
        <v>0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SUM(BK114:BK115)</f>
        <v>0</v>
      </c>
    </row>
    <row r="114" s="1" customFormat="1" ht="16.5" customHeight="1">
      <c r="B114" s="45"/>
      <c r="C114" s="221" t="s">
        <v>30</v>
      </c>
      <c r="D114" s="221" t="s">
        <v>179</v>
      </c>
      <c r="E114" s="222" t="s">
        <v>3190</v>
      </c>
      <c r="F114" s="223" t="s">
        <v>3191</v>
      </c>
      <c r="G114" s="224" t="s">
        <v>198</v>
      </c>
      <c r="H114" s="225">
        <v>3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277</v>
      </c>
    </row>
    <row r="115" s="1" customFormat="1" ht="16.5" customHeight="1">
      <c r="B115" s="45"/>
      <c r="C115" s="221" t="s">
        <v>229</v>
      </c>
      <c r="D115" s="221" t="s">
        <v>179</v>
      </c>
      <c r="E115" s="222" t="s">
        <v>3192</v>
      </c>
      <c r="F115" s="223" t="s">
        <v>3193</v>
      </c>
      <c r="G115" s="224" t="s">
        <v>198</v>
      </c>
      <c r="H115" s="225">
        <v>16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285</v>
      </c>
    </row>
    <row r="116" s="10" customFormat="1" ht="37.44" customHeight="1">
      <c r="B116" s="205"/>
      <c r="C116" s="206"/>
      <c r="D116" s="207" t="s">
        <v>76</v>
      </c>
      <c r="E116" s="208" t="s">
        <v>629</v>
      </c>
      <c r="F116" s="208" t="s">
        <v>3194</v>
      </c>
      <c r="G116" s="206"/>
      <c r="H116" s="206"/>
      <c r="I116" s="209"/>
      <c r="J116" s="210">
        <f>BK116</f>
        <v>0</v>
      </c>
      <c r="K116" s="206"/>
      <c r="L116" s="211"/>
      <c r="M116" s="212"/>
      <c r="N116" s="213"/>
      <c r="O116" s="213"/>
      <c r="P116" s="214">
        <f>P117</f>
        <v>0</v>
      </c>
      <c r="Q116" s="213"/>
      <c r="R116" s="214">
        <f>R117</f>
        <v>0</v>
      </c>
      <c r="S116" s="213"/>
      <c r="T116" s="215">
        <f>T117</f>
        <v>0</v>
      </c>
      <c r="AR116" s="216" t="s">
        <v>25</v>
      </c>
      <c r="AT116" s="217" t="s">
        <v>76</v>
      </c>
      <c r="AU116" s="217" t="s">
        <v>77</v>
      </c>
      <c r="AY116" s="216" t="s">
        <v>177</v>
      </c>
      <c r="BK116" s="218">
        <f>BK117</f>
        <v>0</v>
      </c>
    </row>
    <row r="117" s="1" customFormat="1" ht="16.5" customHeight="1">
      <c r="B117" s="45"/>
      <c r="C117" s="221" t="s">
        <v>234</v>
      </c>
      <c r="D117" s="221" t="s">
        <v>179</v>
      </c>
      <c r="E117" s="222" t="s">
        <v>3195</v>
      </c>
      <c r="F117" s="223" t="s">
        <v>3196</v>
      </c>
      <c r="G117" s="224" t="s">
        <v>274</v>
      </c>
      <c r="H117" s="225">
        <v>1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293</v>
      </c>
    </row>
    <row r="118" s="10" customFormat="1" ht="37.44" customHeight="1">
      <c r="B118" s="205"/>
      <c r="C118" s="206"/>
      <c r="D118" s="207" t="s">
        <v>76</v>
      </c>
      <c r="E118" s="208" t="s">
        <v>634</v>
      </c>
      <c r="F118" s="208" t="s">
        <v>2448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SUM(P119:P122)</f>
        <v>0</v>
      </c>
      <c r="Q118" s="213"/>
      <c r="R118" s="214">
        <f>SUM(R119:R122)</f>
        <v>0</v>
      </c>
      <c r="S118" s="213"/>
      <c r="T118" s="215">
        <f>SUM(T119:T122)</f>
        <v>0</v>
      </c>
      <c r="AR118" s="216" t="s">
        <v>25</v>
      </c>
      <c r="AT118" s="217" t="s">
        <v>76</v>
      </c>
      <c r="AU118" s="217" t="s">
        <v>77</v>
      </c>
      <c r="AY118" s="216" t="s">
        <v>177</v>
      </c>
      <c r="BK118" s="218">
        <f>SUM(BK119:BK122)</f>
        <v>0</v>
      </c>
    </row>
    <row r="119" s="1" customFormat="1" ht="16.5" customHeight="1">
      <c r="B119" s="45"/>
      <c r="C119" s="221" t="s">
        <v>242</v>
      </c>
      <c r="D119" s="221" t="s">
        <v>179</v>
      </c>
      <c r="E119" s="222" t="s">
        <v>3197</v>
      </c>
      <c r="F119" s="223" t="s">
        <v>3198</v>
      </c>
      <c r="G119" s="224" t="s">
        <v>2451</v>
      </c>
      <c r="H119" s="225">
        <v>4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302</v>
      </c>
    </row>
    <row r="120" s="1" customFormat="1" ht="16.5" customHeight="1">
      <c r="B120" s="45"/>
      <c r="C120" s="221" t="s">
        <v>246</v>
      </c>
      <c r="D120" s="221" t="s">
        <v>179</v>
      </c>
      <c r="E120" s="222" t="s">
        <v>3199</v>
      </c>
      <c r="F120" s="223" t="s">
        <v>3200</v>
      </c>
      <c r="G120" s="224" t="s">
        <v>2451</v>
      </c>
      <c r="H120" s="225">
        <v>2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312</v>
      </c>
    </row>
    <row r="121" s="1" customFormat="1" ht="16.5" customHeight="1">
      <c r="B121" s="45"/>
      <c r="C121" s="221" t="s">
        <v>10</v>
      </c>
      <c r="D121" s="221" t="s">
        <v>179</v>
      </c>
      <c r="E121" s="222" t="s">
        <v>3201</v>
      </c>
      <c r="F121" s="223" t="s">
        <v>3202</v>
      </c>
      <c r="G121" s="224" t="s">
        <v>2451</v>
      </c>
      <c r="H121" s="225">
        <v>2</v>
      </c>
      <c r="I121" s="226"/>
      <c r="J121" s="227">
        <f>ROUND(I121*H121,2)</f>
        <v>0</v>
      </c>
      <c r="K121" s="223" t="s">
        <v>24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3" t="s">
        <v>183</v>
      </c>
      <c r="AT121" s="23" t="s">
        <v>179</v>
      </c>
      <c r="AU121" s="23" t="s">
        <v>25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322</v>
      </c>
    </row>
    <row r="122" s="1" customFormat="1" ht="16.5" customHeight="1">
      <c r="B122" s="45"/>
      <c r="C122" s="221" t="s">
        <v>254</v>
      </c>
      <c r="D122" s="221" t="s">
        <v>179</v>
      </c>
      <c r="E122" s="222" t="s">
        <v>3203</v>
      </c>
      <c r="F122" s="223" t="s">
        <v>3204</v>
      </c>
      <c r="G122" s="224" t="s">
        <v>2451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330</v>
      </c>
    </row>
    <row r="123" s="10" customFormat="1" ht="37.4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77</v>
      </c>
      <c r="AY123" s="216" t="s">
        <v>177</v>
      </c>
      <c r="BK123" s="218">
        <f>BK124</f>
        <v>0</v>
      </c>
    </row>
    <row r="124" s="1" customFormat="1" ht="16.5" customHeight="1">
      <c r="B124" s="45"/>
      <c r="C124" s="221" t="s">
        <v>260</v>
      </c>
      <c r="D124" s="221" t="s">
        <v>179</v>
      </c>
      <c r="E124" s="222" t="s">
        <v>2458</v>
      </c>
      <c r="F124" s="223" t="s">
        <v>3205</v>
      </c>
      <c r="G124" s="224" t="s">
        <v>1649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341</v>
      </c>
    </row>
    <row r="125" s="10" customFormat="1" ht="37.44" customHeight="1">
      <c r="B125" s="205"/>
      <c r="C125" s="206"/>
      <c r="D125" s="207" t="s">
        <v>76</v>
      </c>
      <c r="E125" s="208" t="s">
        <v>2571</v>
      </c>
      <c r="F125" s="208" t="s">
        <v>2572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SUM(P126:P127)</f>
        <v>0</v>
      </c>
      <c r="Q125" s="213"/>
      <c r="R125" s="214">
        <f>SUM(R126:R127)</f>
        <v>0</v>
      </c>
      <c r="S125" s="213"/>
      <c r="T125" s="215">
        <f>SUM(T126:T127)</f>
        <v>0</v>
      </c>
      <c r="AR125" s="216" t="s">
        <v>25</v>
      </c>
      <c r="AT125" s="217" t="s">
        <v>76</v>
      </c>
      <c r="AU125" s="217" t="s">
        <v>77</v>
      </c>
      <c r="AY125" s="216" t="s">
        <v>177</v>
      </c>
      <c r="BK125" s="218">
        <f>SUM(BK126:BK127)</f>
        <v>0</v>
      </c>
    </row>
    <row r="126" s="1" customFormat="1" ht="16.5" customHeight="1">
      <c r="B126" s="45"/>
      <c r="C126" s="221" t="s">
        <v>265</v>
      </c>
      <c r="D126" s="221" t="s">
        <v>179</v>
      </c>
      <c r="E126" s="222" t="s">
        <v>3206</v>
      </c>
      <c r="F126" s="223" t="s">
        <v>3207</v>
      </c>
      <c r="G126" s="224" t="s">
        <v>198</v>
      </c>
      <c r="H126" s="225">
        <v>4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353</v>
      </c>
    </row>
    <row r="127" s="1" customFormat="1" ht="16.5" customHeight="1">
      <c r="B127" s="45"/>
      <c r="C127" s="221" t="s">
        <v>271</v>
      </c>
      <c r="D127" s="221" t="s">
        <v>179</v>
      </c>
      <c r="E127" s="222" t="s">
        <v>3208</v>
      </c>
      <c r="F127" s="223" t="s">
        <v>3209</v>
      </c>
      <c r="G127" s="224" t="s">
        <v>198</v>
      </c>
      <c r="H127" s="225">
        <v>3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363</v>
      </c>
    </row>
    <row r="128" s="10" customFormat="1" ht="37.44" customHeight="1">
      <c r="B128" s="205"/>
      <c r="C128" s="206"/>
      <c r="D128" s="207" t="s">
        <v>76</v>
      </c>
      <c r="E128" s="208" t="s">
        <v>2460</v>
      </c>
      <c r="F128" s="208" t="s">
        <v>2461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SUM(P129:P139)</f>
        <v>0</v>
      </c>
      <c r="Q128" s="213"/>
      <c r="R128" s="214">
        <f>SUM(R129:R139)</f>
        <v>0</v>
      </c>
      <c r="S128" s="213"/>
      <c r="T128" s="215">
        <f>SUM(T129:T139)</f>
        <v>0</v>
      </c>
      <c r="AR128" s="216" t="s">
        <v>25</v>
      </c>
      <c r="AT128" s="217" t="s">
        <v>76</v>
      </c>
      <c r="AU128" s="217" t="s">
        <v>77</v>
      </c>
      <c r="AY128" s="216" t="s">
        <v>177</v>
      </c>
      <c r="BK128" s="218">
        <f>SUM(BK129:BK139)</f>
        <v>0</v>
      </c>
    </row>
    <row r="129" s="1" customFormat="1" ht="16.5" customHeight="1">
      <c r="B129" s="45"/>
      <c r="C129" s="221" t="s">
        <v>277</v>
      </c>
      <c r="D129" s="221" t="s">
        <v>179</v>
      </c>
      <c r="E129" s="222" t="s">
        <v>3210</v>
      </c>
      <c r="F129" s="223" t="s">
        <v>3211</v>
      </c>
      <c r="G129" s="224" t="s">
        <v>198</v>
      </c>
      <c r="H129" s="225">
        <v>3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374</v>
      </c>
    </row>
    <row r="130" s="1" customFormat="1" ht="16.5" customHeight="1">
      <c r="B130" s="45"/>
      <c r="C130" s="221" t="s">
        <v>9</v>
      </c>
      <c r="D130" s="221" t="s">
        <v>179</v>
      </c>
      <c r="E130" s="222" t="s">
        <v>3212</v>
      </c>
      <c r="F130" s="223" t="s">
        <v>3213</v>
      </c>
      <c r="G130" s="224" t="s">
        <v>198</v>
      </c>
      <c r="H130" s="225">
        <v>16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384</v>
      </c>
    </row>
    <row r="131" s="1" customFormat="1" ht="16.5" customHeight="1">
      <c r="B131" s="45"/>
      <c r="C131" s="221" t="s">
        <v>285</v>
      </c>
      <c r="D131" s="221" t="s">
        <v>179</v>
      </c>
      <c r="E131" s="222" t="s">
        <v>3214</v>
      </c>
      <c r="F131" s="223" t="s">
        <v>3215</v>
      </c>
      <c r="G131" s="224" t="s">
        <v>198</v>
      </c>
      <c r="H131" s="225">
        <v>3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399</v>
      </c>
    </row>
    <row r="132" s="1" customFormat="1" ht="16.5" customHeight="1">
      <c r="B132" s="45"/>
      <c r="C132" s="221" t="s">
        <v>289</v>
      </c>
      <c r="D132" s="221" t="s">
        <v>179</v>
      </c>
      <c r="E132" s="222" t="s">
        <v>3216</v>
      </c>
      <c r="F132" s="223" t="s">
        <v>3217</v>
      </c>
      <c r="G132" s="224" t="s">
        <v>198</v>
      </c>
      <c r="H132" s="225">
        <v>4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409</v>
      </c>
    </row>
    <row r="133" s="1" customFormat="1" ht="16.5" customHeight="1">
      <c r="B133" s="45"/>
      <c r="C133" s="221" t="s">
        <v>293</v>
      </c>
      <c r="D133" s="221" t="s">
        <v>179</v>
      </c>
      <c r="E133" s="222" t="s">
        <v>3218</v>
      </c>
      <c r="F133" s="223" t="s">
        <v>3219</v>
      </c>
      <c r="G133" s="224" t="s">
        <v>1690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421</v>
      </c>
    </row>
    <row r="134" s="1" customFormat="1" ht="16.5" customHeight="1">
      <c r="B134" s="45"/>
      <c r="C134" s="221" t="s">
        <v>297</v>
      </c>
      <c r="D134" s="221" t="s">
        <v>179</v>
      </c>
      <c r="E134" s="222" t="s">
        <v>3220</v>
      </c>
      <c r="F134" s="223" t="s">
        <v>3221</v>
      </c>
      <c r="G134" s="224" t="s">
        <v>1690</v>
      </c>
      <c r="H134" s="225">
        <v>4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429</v>
      </c>
    </row>
    <row r="135" s="1" customFormat="1" ht="16.5" customHeight="1">
      <c r="B135" s="45"/>
      <c r="C135" s="221" t="s">
        <v>302</v>
      </c>
      <c r="D135" s="221" t="s">
        <v>179</v>
      </c>
      <c r="E135" s="222" t="s">
        <v>3222</v>
      </c>
      <c r="F135" s="223" t="s">
        <v>3223</v>
      </c>
      <c r="G135" s="224" t="s">
        <v>1690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441</v>
      </c>
    </row>
    <row r="136" s="1" customFormat="1" ht="16.5" customHeight="1">
      <c r="B136" s="45"/>
      <c r="C136" s="221" t="s">
        <v>307</v>
      </c>
      <c r="D136" s="221" t="s">
        <v>179</v>
      </c>
      <c r="E136" s="222" t="s">
        <v>3224</v>
      </c>
      <c r="F136" s="223" t="s">
        <v>3225</v>
      </c>
      <c r="G136" s="224" t="s">
        <v>1690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452</v>
      </c>
    </row>
    <row r="137" s="1" customFormat="1" ht="16.5" customHeight="1">
      <c r="B137" s="45"/>
      <c r="C137" s="221" t="s">
        <v>312</v>
      </c>
      <c r="D137" s="221" t="s">
        <v>179</v>
      </c>
      <c r="E137" s="222" t="s">
        <v>3226</v>
      </c>
      <c r="F137" s="223" t="s">
        <v>3227</v>
      </c>
      <c r="G137" s="224" t="s">
        <v>1690</v>
      </c>
      <c r="H137" s="225">
        <v>5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464</v>
      </c>
    </row>
    <row r="138" s="1" customFormat="1" ht="16.5" customHeight="1">
      <c r="B138" s="45"/>
      <c r="C138" s="221" t="s">
        <v>317</v>
      </c>
      <c r="D138" s="221" t="s">
        <v>179</v>
      </c>
      <c r="E138" s="222" t="s">
        <v>3228</v>
      </c>
      <c r="F138" s="223" t="s">
        <v>3229</v>
      </c>
      <c r="G138" s="224" t="s">
        <v>1690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474</v>
      </c>
    </row>
    <row r="139" s="1" customFormat="1" ht="16.5" customHeight="1">
      <c r="B139" s="45"/>
      <c r="C139" s="221" t="s">
        <v>322</v>
      </c>
      <c r="D139" s="221" t="s">
        <v>179</v>
      </c>
      <c r="E139" s="222" t="s">
        <v>2464</v>
      </c>
      <c r="F139" s="223" t="s">
        <v>3230</v>
      </c>
      <c r="G139" s="224" t="s">
        <v>3231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484</v>
      </c>
    </row>
    <row r="140" s="10" customFormat="1" ht="37.44" customHeight="1">
      <c r="B140" s="205"/>
      <c r="C140" s="206"/>
      <c r="D140" s="207" t="s">
        <v>76</v>
      </c>
      <c r="E140" s="208" t="s">
        <v>2468</v>
      </c>
      <c r="F140" s="208" t="s">
        <v>3232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v>0</v>
      </c>
      <c r="Q140" s="213"/>
      <c r="R140" s="214">
        <v>0</v>
      </c>
      <c r="S140" s="213"/>
      <c r="T140" s="215">
        <v>0</v>
      </c>
      <c r="AR140" s="216" t="s">
        <v>25</v>
      </c>
      <c r="AT140" s="217" t="s">
        <v>76</v>
      </c>
      <c r="AU140" s="217" t="s">
        <v>77</v>
      </c>
      <c r="AY140" s="216" t="s">
        <v>177</v>
      </c>
      <c r="BK140" s="218">
        <v>0</v>
      </c>
    </row>
    <row r="141" s="10" customFormat="1" ht="24.96" customHeight="1">
      <c r="B141" s="205"/>
      <c r="C141" s="206"/>
      <c r="D141" s="207" t="s">
        <v>76</v>
      </c>
      <c r="E141" s="208" t="s">
        <v>242</v>
      </c>
      <c r="F141" s="208" t="s">
        <v>3233</v>
      </c>
      <c r="G141" s="206"/>
      <c r="H141" s="206"/>
      <c r="I141" s="209"/>
      <c r="J141" s="210">
        <f>BK141</f>
        <v>0</v>
      </c>
      <c r="K141" s="206"/>
      <c r="L141" s="211"/>
      <c r="M141" s="212"/>
      <c r="N141" s="213"/>
      <c r="O141" s="213"/>
      <c r="P141" s="214">
        <f>SUM(P142:P143)</f>
        <v>0</v>
      </c>
      <c r="Q141" s="213"/>
      <c r="R141" s="214">
        <f>SUM(R142:R143)</f>
        <v>0</v>
      </c>
      <c r="S141" s="213"/>
      <c r="T141" s="215">
        <f>SUM(T142:T143)</f>
        <v>0</v>
      </c>
      <c r="AR141" s="216" t="s">
        <v>25</v>
      </c>
      <c r="AT141" s="217" t="s">
        <v>76</v>
      </c>
      <c r="AU141" s="217" t="s">
        <v>77</v>
      </c>
      <c r="AY141" s="216" t="s">
        <v>177</v>
      </c>
      <c r="BK141" s="218">
        <f>SUM(BK142:BK143)</f>
        <v>0</v>
      </c>
    </row>
    <row r="142" s="1" customFormat="1" ht="16.5" customHeight="1">
      <c r="B142" s="45"/>
      <c r="C142" s="221" t="s">
        <v>327</v>
      </c>
      <c r="D142" s="221" t="s">
        <v>179</v>
      </c>
      <c r="E142" s="222" t="s">
        <v>3234</v>
      </c>
      <c r="F142" s="223" t="s">
        <v>3235</v>
      </c>
      <c r="G142" s="224" t="s">
        <v>209</v>
      </c>
      <c r="H142" s="225">
        <v>4.5999999999999996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492</v>
      </c>
    </row>
    <row r="143" s="1" customFormat="1" ht="16.5" customHeight="1">
      <c r="B143" s="45"/>
      <c r="C143" s="221" t="s">
        <v>330</v>
      </c>
      <c r="D143" s="221" t="s">
        <v>179</v>
      </c>
      <c r="E143" s="222" t="s">
        <v>3236</v>
      </c>
      <c r="F143" s="223" t="s">
        <v>3237</v>
      </c>
      <c r="G143" s="224" t="s">
        <v>209</v>
      </c>
      <c r="H143" s="225">
        <v>10.6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183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502</v>
      </c>
    </row>
    <row r="144" s="10" customFormat="1" ht="37.44" customHeight="1">
      <c r="B144" s="205"/>
      <c r="C144" s="206"/>
      <c r="D144" s="207" t="s">
        <v>76</v>
      </c>
      <c r="E144" s="208" t="s">
        <v>254</v>
      </c>
      <c r="F144" s="208" t="s">
        <v>3238</v>
      </c>
      <c r="G144" s="206"/>
      <c r="H144" s="206"/>
      <c r="I144" s="209"/>
      <c r="J144" s="21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AR144" s="216" t="s">
        <v>25</v>
      </c>
      <c r="AT144" s="217" t="s">
        <v>76</v>
      </c>
      <c r="AU144" s="217" t="s">
        <v>77</v>
      </c>
      <c r="AY144" s="216" t="s">
        <v>177</v>
      </c>
      <c r="BK144" s="218">
        <f>SUM(BK145:BK153)</f>
        <v>0</v>
      </c>
    </row>
    <row r="145" s="1" customFormat="1" ht="16.5" customHeight="1">
      <c r="B145" s="45"/>
      <c r="C145" s="221" t="s">
        <v>336</v>
      </c>
      <c r="D145" s="221" t="s">
        <v>179</v>
      </c>
      <c r="E145" s="222" t="s">
        <v>3239</v>
      </c>
      <c r="F145" s="223" t="s">
        <v>3240</v>
      </c>
      <c r="G145" s="224" t="s">
        <v>209</v>
      </c>
      <c r="H145" s="225">
        <v>2.1000000000000001</v>
      </c>
      <c r="I145" s="226"/>
      <c r="J145" s="227">
        <f>ROUND(I145*H145,2)</f>
        <v>0</v>
      </c>
      <c r="K145" s="223" t="s">
        <v>24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25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510</v>
      </c>
    </row>
    <row r="146" s="1" customFormat="1" ht="16.5" customHeight="1">
      <c r="B146" s="45"/>
      <c r="C146" s="221" t="s">
        <v>341</v>
      </c>
      <c r="D146" s="221" t="s">
        <v>179</v>
      </c>
      <c r="E146" s="222" t="s">
        <v>3241</v>
      </c>
      <c r="F146" s="223" t="s">
        <v>3242</v>
      </c>
      <c r="G146" s="224" t="s">
        <v>209</v>
      </c>
      <c r="H146" s="225">
        <v>2.1000000000000001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183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183</v>
      </c>
      <c r="BM146" s="23" t="s">
        <v>519</v>
      </c>
    </row>
    <row r="147" s="1" customFormat="1" ht="16.5" customHeight="1">
      <c r="B147" s="45"/>
      <c r="C147" s="221" t="s">
        <v>346</v>
      </c>
      <c r="D147" s="221" t="s">
        <v>179</v>
      </c>
      <c r="E147" s="222" t="s">
        <v>3243</v>
      </c>
      <c r="F147" s="223" t="s">
        <v>3244</v>
      </c>
      <c r="G147" s="224" t="s">
        <v>209</v>
      </c>
      <c r="H147" s="225">
        <v>13.1</v>
      </c>
      <c r="I147" s="226"/>
      <c r="J147" s="227">
        <f>ROUND(I147*H147,2)</f>
        <v>0</v>
      </c>
      <c r="K147" s="223" t="s">
        <v>24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25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529</v>
      </c>
    </row>
    <row r="148" s="1" customFormat="1" ht="16.5" customHeight="1">
      <c r="B148" s="45"/>
      <c r="C148" s="221" t="s">
        <v>353</v>
      </c>
      <c r="D148" s="221" t="s">
        <v>179</v>
      </c>
      <c r="E148" s="222" t="s">
        <v>3245</v>
      </c>
      <c r="F148" s="223" t="s">
        <v>3246</v>
      </c>
      <c r="G148" s="224" t="s">
        <v>209</v>
      </c>
      <c r="H148" s="225">
        <v>133.19999999999999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540</v>
      </c>
    </row>
    <row r="149" s="1" customFormat="1" ht="16.5" customHeight="1">
      <c r="B149" s="45"/>
      <c r="C149" s="221" t="s">
        <v>357</v>
      </c>
      <c r="D149" s="221" t="s">
        <v>179</v>
      </c>
      <c r="E149" s="222" t="s">
        <v>3247</v>
      </c>
      <c r="F149" s="223" t="s">
        <v>3248</v>
      </c>
      <c r="G149" s="224" t="s">
        <v>209</v>
      </c>
      <c r="H149" s="225">
        <v>13.1</v>
      </c>
      <c r="I149" s="226"/>
      <c r="J149" s="227">
        <f>ROUND(I149*H149,2)</f>
        <v>0</v>
      </c>
      <c r="K149" s="223" t="s">
        <v>24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25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550</v>
      </c>
    </row>
    <row r="150" s="1" customFormat="1" ht="16.5" customHeight="1">
      <c r="B150" s="45"/>
      <c r="C150" s="221" t="s">
        <v>363</v>
      </c>
      <c r="D150" s="221" t="s">
        <v>179</v>
      </c>
      <c r="E150" s="222" t="s">
        <v>3249</v>
      </c>
      <c r="F150" s="223" t="s">
        <v>3250</v>
      </c>
      <c r="G150" s="224" t="s">
        <v>209</v>
      </c>
      <c r="H150" s="225">
        <v>2.1000000000000001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560</v>
      </c>
    </row>
    <row r="151" s="1" customFormat="1" ht="16.5" customHeight="1">
      <c r="B151" s="45"/>
      <c r="C151" s="221" t="s">
        <v>368</v>
      </c>
      <c r="D151" s="221" t="s">
        <v>179</v>
      </c>
      <c r="E151" s="222" t="s">
        <v>3251</v>
      </c>
      <c r="F151" s="223" t="s">
        <v>3252</v>
      </c>
      <c r="G151" s="224" t="s">
        <v>209</v>
      </c>
      <c r="H151" s="225">
        <v>2.1000000000000001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572</v>
      </c>
    </row>
    <row r="152" s="1" customFormat="1" ht="16.5" customHeight="1">
      <c r="B152" s="45"/>
      <c r="C152" s="221" t="s">
        <v>374</v>
      </c>
      <c r="D152" s="221" t="s">
        <v>179</v>
      </c>
      <c r="E152" s="222" t="s">
        <v>3253</v>
      </c>
      <c r="F152" s="223" t="s">
        <v>3254</v>
      </c>
      <c r="G152" s="224" t="s">
        <v>209</v>
      </c>
      <c r="H152" s="225">
        <v>13.1</v>
      </c>
      <c r="I152" s="226"/>
      <c r="J152" s="227">
        <f>ROUND(I152*H152,2)</f>
        <v>0</v>
      </c>
      <c r="K152" s="223" t="s">
        <v>24</v>
      </c>
      <c r="L152" s="71"/>
      <c r="M152" s="228" t="s">
        <v>24</v>
      </c>
      <c r="N152" s="229" t="s">
        <v>48</v>
      </c>
      <c r="O152" s="46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3" t="s">
        <v>183</v>
      </c>
      <c r="AT152" s="23" t="s">
        <v>179</v>
      </c>
      <c r="AU152" s="23" t="s">
        <v>25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183</v>
      </c>
      <c r="BM152" s="23" t="s">
        <v>584</v>
      </c>
    </row>
    <row r="153" s="1" customFormat="1" ht="16.5" customHeight="1">
      <c r="B153" s="45"/>
      <c r="C153" s="221" t="s">
        <v>379</v>
      </c>
      <c r="D153" s="221" t="s">
        <v>179</v>
      </c>
      <c r="E153" s="222" t="s">
        <v>3255</v>
      </c>
      <c r="F153" s="223" t="s">
        <v>3256</v>
      </c>
      <c r="G153" s="224" t="s">
        <v>209</v>
      </c>
      <c r="H153" s="225">
        <v>13.1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593</v>
      </c>
    </row>
    <row r="154" s="10" customFormat="1" ht="37.44" customHeight="1">
      <c r="B154" s="205"/>
      <c r="C154" s="206"/>
      <c r="D154" s="207" t="s">
        <v>76</v>
      </c>
      <c r="E154" s="208" t="s">
        <v>260</v>
      </c>
      <c r="F154" s="208" t="s">
        <v>3257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="1" customFormat="1" ht="16.5" customHeight="1">
      <c r="B155" s="45"/>
      <c r="C155" s="221" t="s">
        <v>384</v>
      </c>
      <c r="D155" s="221" t="s">
        <v>179</v>
      </c>
      <c r="E155" s="222" t="s">
        <v>3258</v>
      </c>
      <c r="F155" s="223" t="s">
        <v>3259</v>
      </c>
      <c r="G155" s="224" t="s">
        <v>209</v>
      </c>
      <c r="H155" s="225">
        <v>4.5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606</v>
      </c>
    </row>
    <row r="156" s="1" customFormat="1" ht="16.5" customHeight="1">
      <c r="B156" s="45"/>
      <c r="C156" s="221" t="s">
        <v>393</v>
      </c>
      <c r="D156" s="221" t="s">
        <v>179</v>
      </c>
      <c r="E156" s="222" t="s">
        <v>3260</v>
      </c>
      <c r="F156" s="223" t="s">
        <v>3261</v>
      </c>
      <c r="G156" s="224" t="s">
        <v>209</v>
      </c>
      <c r="H156" s="225">
        <v>2.1000000000000001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615</v>
      </c>
    </row>
    <row r="157" s="1" customFormat="1" ht="16.5" customHeight="1">
      <c r="B157" s="45"/>
      <c r="C157" s="221" t="s">
        <v>399</v>
      </c>
      <c r="D157" s="221" t="s">
        <v>179</v>
      </c>
      <c r="E157" s="222" t="s">
        <v>3262</v>
      </c>
      <c r="F157" s="223" t="s">
        <v>3263</v>
      </c>
      <c r="G157" s="224" t="s">
        <v>209</v>
      </c>
      <c r="H157" s="225">
        <v>8.5999999999999996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624</v>
      </c>
    </row>
    <row r="158" s="10" customFormat="1" ht="37.44" customHeight="1">
      <c r="B158" s="205"/>
      <c r="C158" s="206"/>
      <c r="D158" s="207" t="s">
        <v>76</v>
      </c>
      <c r="E158" s="208" t="s">
        <v>265</v>
      </c>
      <c r="F158" s="208" t="s">
        <v>3264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f>SUM(P159:P160)</f>
        <v>0</v>
      </c>
      <c r="Q158" s="213"/>
      <c r="R158" s="214">
        <f>SUM(R159:R160)</f>
        <v>0</v>
      </c>
      <c r="S158" s="213"/>
      <c r="T158" s="215">
        <f>SUM(T159:T160)</f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f>SUM(BK159:BK160)</f>
        <v>0</v>
      </c>
    </row>
    <row r="159" s="1" customFormat="1" ht="16.5" customHeight="1">
      <c r="B159" s="45"/>
      <c r="C159" s="221" t="s">
        <v>404</v>
      </c>
      <c r="D159" s="221" t="s">
        <v>179</v>
      </c>
      <c r="E159" s="222" t="s">
        <v>3265</v>
      </c>
      <c r="F159" s="223" t="s">
        <v>3266</v>
      </c>
      <c r="G159" s="224" t="s">
        <v>112</v>
      </c>
      <c r="H159" s="225">
        <v>5</v>
      </c>
      <c r="I159" s="226"/>
      <c r="J159" s="227">
        <f>ROUND(I159*H159,2)</f>
        <v>0</v>
      </c>
      <c r="K159" s="223" t="s">
        <v>24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183</v>
      </c>
      <c r="AT159" s="23" t="s">
        <v>179</v>
      </c>
      <c r="AU159" s="23" t="s">
        <v>25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183</v>
      </c>
      <c r="BM159" s="23" t="s">
        <v>634</v>
      </c>
    </row>
    <row r="160" s="1" customFormat="1" ht="16.5" customHeight="1">
      <c r="B160" s="45"/>
      <c r="C160" s="221" t="s">
        <v>409</v>
      </c>
      <c r="D160" s="221" t="s">
        <v>179</v>
      </c>
      <c r="E160" s="222" t="s">
        <v>3267</v>
      </c>
      <c r="F160" s="223" t="s">
        <v>3268</v>
      </c>
      <c r="G160" s="224" t="s">
        <v>112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644</v>
      </c>
    </row>
    <row r="161" s="10" customFormat="1" ht="37.44" customHeight="1">
      <c r="B161" s="205"/>
      <c r="C161" s="206"/>
      <c r="D161" s="207" t="s">
        <v>76</v>
      </c>
      <c r="E161" s="208" t="s">
        <v>478</v>
      </c>
      <c r="F161" s="208" t="s">
        <v>3269</v>
      </c>
      <c r="G161" s="206"/>
      <c r="H161" s="206"/>
      <c r="I161" s="209"/>
      <c r="J161" s="210">
        <f>BK161</f>
        <v>0</v>
      </c>
      <c r="K161" s="206"/>
      <c r="L161" s="211"/>
      <c r="M161" s="212"/>
      <c r="N161" s="213"/>
      <c r="O161" s="213"/>
      <c r="P161" s="214">
        <f>P162</f>
        <v>0</v>
      </c>
      <c r="Q161" s="213"/>
      <c r="R161" s="214">
        <f>R162</f>
        <v>0</v>
      </c>
      <c r="S161" s="213"/>
      <c r="T161" s="215">
        <f>T162</f>
        <v>0</v>
      </c>
      <c r="AR161" s="216" t="s">
        <v>25</v>
      </c>
      <c r="AT161" s="217" t="s">
        <v>76</v>
      </c>
      <c r="AU161" s="217" t="s">
        <v>77</v>
      </c>
      <c r="AY161" s="216" t="s">
        <v>177</v>
      </c>
      <c r="BK161" s="218">
        <f>BK162</f>
        <v>0</v>
      </c>
    </row>
    <row r="162" s="1" customFormat="1" ht="16.5" customHeight="1">
      <c r="B162" s="45"/>
      <c r="C162" s="221" t="s">
        <v>415</v>
      </c>
      <c r="D162" s="221" t="s">
        <v>179</v>
      </c>
      <c r="E162" s="222" t="s">
        <v>3270</v>
      </c>
      <c r="F162" s="223" t="s">
        <v>3271</v>
      </c>
      <c r="G162" s="224" t="s">
        <v>112</v>
      </c>
      <c r="H162" s="225">
        <v>5.5999999999999996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656</v>
      </c>
    </row>
    <row r="163" s="10" customFormat="1" ht="37.44" customHeight="1">
      <c r="B163" s="205"/>
      <c r="C163" s="206"/>
      <c r="D163" s="207" t="s">
        <v>76</v>
      </c>
      <c r="E163" s="208" t="s">
        <v>639</v>
      </c>
      <c r="F163" s="208" t="s">
        <v>3272</v>
      </c>
      <c r="G163" s="206"/>
      <c r="H163" s="206"/>
      <c r="I163" s="209"/>
      <c r="J163" s="210">
        <f>BK163</f>
        <v>0</v>
      </c>
      <c r="K163" s="206"/>
      <c r="L163" s="211"/>
      <c r="M163" s="212"/>
      <c r="N163" s="213"/>
      <c r="O163" s="213"/>
      <c r="P163" s="214">
        <f>SUM(P164:P165)</f>
        <v>0</v>
      </c>
      <c r="Q163" s="213"/>
      <c r="R163" s="214">
        <f>SUM(R164:R165)</f>
        <v>0</v>
      </c>
      <c r="S163" s="213"/>
      <c r="T163" s="215">
        <f>SUM(T164:T165)</f>
        <v>0</v>
      </c>
      <c r="AR163" s="216" t="s">
        <v>25</v>
      </c>
      <c r="AT163" s="217" t="s">
        <v>76</v>
      </c>
      <c r="AU163" s="217" t="s">
        <v>77</v>
      </c>
      <c r="AY163" s="216" t="s">
        <v>177</v>
      </c>
      <c r="BK163" s="218">
        <f>SUM(BK164:BK165)</f>
        <v>0</v>
      </c>
    </row>
    <row r="164" s="1" customFormat="1" ht="16.5" customHeight="1">
      <c r="B164" s="45"/>
      <c r="C164" s="221" t="s">
        <v>421</v>
      </c>
      <c r="D164" s="221" t="s">
        <v>179</v>
      </c>
      <c r="E164" s="222" t="s">
        <v>3273</v>
      </c>
      <c r="F164" s="223" t="s">
        <v>3274</v>
      </c>
      <c r="G164" s="224" t="s">
        <v>198</v>
      </c>
      <c r="H164" s="225">
        <v>30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670</v>
      </c>
    </row>
    <row r="165" s="1" customFormat="1" ht="16.5" customHeight="1">
      <c r="B165" s="45"/>
      <c r="C165" s="221" t="s">
        <v>425</v>
      </c>
      <c r="D165" s="221" t="s">
        <v>179</v>
      </c>
      <c r="E165" s="222" t="s">
        <v>3275</v>
      </c>
      <c r="F165" s="223" t="s">
        <v>3276</v>
      </c>
      <c r="G165" s="224" t="s">
        <v>198</v>
      </c>
      <c r="H165" s="225">
        <v>7</v>
      </c>
      <c r="I165" s="226"/>
      <c r="J165" s="227">
        <f>ROUND(I165*H165,2)</f>
        <v>0</v>
      </c>
      <c r="K165" s="223" t="s">
        <v>24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3" t="s">
        <v>183</v>
      </c>
      <c r="AT165" s="23" t="s">
        <v>179</v>
      </c>
      <c r="AU165" s="23" t="s">
        <v>25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680</v>
      </c>
    </row>
    <row r="166" s="10" customFormat="1" ht="37.44" customHeight="1">
      <c r="B166" s="205"/>
      <c r="C166" s="206"/>
      <c r="D166" s="207" t="s">
        <v>76</v>
      </c>
      <c r="E166" s="208" t="s">
        <v>650</v>
      </c>
      <c r="F166" s="208" t="s">
        <v>3277</v>
      </c>
      <c r="G166" s="206"/>
      <c r="H166" s="206"/>
      <c r="I166" s="209"/>
      <c r="J166" s="210">
        <f>BK166</f>
        <v>0</v>
      </c>
      <c r="K166" s="206"/>
      <c r="L166" s="211"/>
      <c r="M166" s="212"/>
      <c r="N166" s="213"/>
      <c r="O166" s="213"/>
      <c r="P166" s="214">
        <f>P167</f>
        <v>0</v>
      </c>
      <c r="Q166" s="213"/>
      <c r="R166" s="214">
        <f>R167</f>
        <v>0</v>
      </c>
      <c r="S166" s="213"/>
      <c r="T166" s="215">
        <f>T167</f>
        <v>0</v>
      </c>
      <c r="AR166" s="216" t="s">
        <v>25</v>
      </c>
      <c r="AT166" s="217" t="s">
        <v>76</v>
      </c>
      <c r="AU166" s="217" t="s">
        <v>77</v>
      </c>
      <c r="AY166" s="216" t="s">
        <v>177</v>
      </c>
      <c r="BK166" s="218">
        <f>BK167</f>
        <v>0</v>
      </c>
    </row>
    <row r="167" s="1" customFormat="1" ht="16.5" customHeight="1">
      <c r="B167" s="45"/>
      <c r="C167" s="221" t="s">
        <v>429</v>
      </c>
      <c r="D167" s="221" t="s">
        <v>179</v>
      </c>
      <c r="E167" s="222" t="s">
        <v>3278</v>
      </c>
      <c r="F167" s="223" t="s">
        <v>3279</v>
      </c>
      <c r="G167" s="224" t="s">
        <v>1129</v>
      </c>
      <c r="H167" s="225">
        <v>15</v>
      </c>
      <c r="I167" s="226"/>
      <c r="J167" s="227">
        <f>ROUND(I167*H167,2)</f>
        <v>0</v>
      </c>
      <c r="K167" s="223" t="s">
        <v>24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25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</v>
      </c>
    </row>
    <row r="168" s="10" customFormat="1" ht="37.44" customHeight="1">
      <c r="B168" s="205"/>
      <c r="C168" s="206"/>
      <c r="D168" s="207" t="s">
        <v>76</v>
      </c>
      <c r="E168" s="208" t="s">
        <v>670</v>
      </c>
      <c r="F168" s="208" t="s">
        <v>3280</v>
      </c>
      <c r="G168" s="206"/>
      <c r="H168" s="206"/>
      <c r="I168" s="209"/>
      <c r="J168" s="210">
        <f>BK168</f>
        <v>0</v>
      </c>
      <c r="K168" s="206"/>
      <c r="L168" s="211"/>
      <c r="M168" s="212"/>
      <c r="N168" s="213"/>
      <c r="O168" s="213"/>
      <c r="P168" s="214">
        <f>SUM(P169:P171)</f>
        <v>0</v>
      </c>
      <c r="Q168" s="213"/>
      <c r="R168" s="214">
        <f>SUM(R169:R171)</f>
        <v>0</v>
      </c>
      <c r="S168" s="213"/>
      <c r="T168" s="215">
        <f>SUM(T169:T171)</f>
        <v>0</v>
      </c>
      <c r="AR168" s="216" t="s">
        <v>25</v>
      </c>
      <c r="AT168" s="217" t="s">
        <v>76</v>
      </c>
      <c r="AU168" s="217" t="s">
        <v>77</v>
      </c>
      <c r="AY168" s="216" t="s">
        <v>177</v>
      </c>
      <c r="BK168" s="218">
        <f>SUM(BK169:BK171)</f>
        <v>0</v>
      </c>
    </row>
    <row r="169" s="1" customFormat="1" ht="16.5" customHeight="1">
      <c r="B169" s="45"/>
      <c r="C169" s="221" t="s">
        <v>436</v>
      </c>
      <c r="D169" s="221" t="s">
        <v>179</v>
      </c>
      <c r="E169" s="222" t="s">
        <v>3281</v>
      </c>
      <c r="F169" s="223" t="s">
        <v>3282</v>
      </c>
      <c r="G169" s="224" t="s">
        <v>112</v>
      </c>
      <c r="H169" s="225">
        <v>5.5999999999999996</v>
      </c>
      <c r="I169" s="226"/>
      <c r="J169" s="227">
        <f>ROUND(I169*H169,2)</f>
        <v>0</v>
      </c>
      <c r="K169" s="223" t="s">
        <v>24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25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698</v>
      </c>
    </row>
    <row r="170" s="1" customFormat="1" ht="16.5" customHeight="1">
      <c r="B170" s="45"/>
      <c r="C170" s="221" t="s">
        <v>441</v>
      </c>
      <c r="D170" s="221" t="s">
        <v>179</v>
      </c>
      <c r="E170" s="222" t="s">
        <v>3283</v>
      </c>
      <c r="F170" s="223" t="s">
        <v>3284</v>
      </c>
      <c r="G170" s="224" t="s">
        <v>209</v>
      </c>
      <c r="H170" s="225">
        <v>1.1200000000000001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183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183</v>
      </c>
      <c r="BM170" s="23" t="s">
        <v>708</v>
      </c>
    </row>
    <row r="171" s="1" customFormat="1" ht="16.5" customHeight="1">
      <c r="B171" s="45"/>
      <c r="C171" s="221" t="s">
        <v>447</v>
      </c>
      <c r="D171" s="221" t="s">
        <v>179</v>
      </c>
      <c r="E171" s="222" t="s">
        <v>3285</v>
      </c>
      <c r="F171" s="223" t="s">
        <v>3286</v>
      </c>
      <c r="G171" s="224" t="s">
        <v>209</v>
      </c>
      <c r="H171" s="225">
        <v>1.04</v>
      </c>
      <c r="I171" s="226"/>
      <c r="J171" s="227">
        <f>ROUND(I171*H171,2)</f>
        <v>0</v>
      </c>
      <c r="K171" s="223" t="s">
        <v>24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25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718</v>
      </c>
    </row>
    <row r="172" s="10" customFormat="1" ht="37.44" customHeight="1">
      <c r="B172" s="205"/>
      <c r="C172" s="206"/>
      <c r="D172" s="207" t="s">
        <v>76</v>
      </c>
      <c r="E172" s="208" t="s">
        <v>3287</v>
      </c>
      <c r="F172" s="208" t="s">
        <v>3288</v>
      </c>
      <c r="G172" s="206"/>
      <c r="H172" s="206"/>
      <c r="I172" s="209"/>
      <c r="J172" s="210">
        <f>BK172</f>
        <v>0</v>
      </c>
      <c r="K172" s="206"/>
      <c r="L172" s="211"/>
      <c r="M172" s="212"/>
      <c r="N172" s="213"/>
      <c r="O172" s="213"/>
      <c r="P172" s="214">
        <f>P173</f>
        <v>0</v>
      </c>
      <c r="Q172" s="213"/>
      <c r="R172" s="214">
        <f>R173</f>
        <v>0</v>
      </c>
      <c r="S172" s="213"/>
      <c r="T172" s="215">
        <f>T173</f>
        <v>0</v>
      </c>
      <c r="AR172" s="216" t="s">
        <v>25</v>
      </c>
      <c r="AT172" s="217" t="s">
        <v>76</v>
      </c>
      <c r="AU172" s="217" t="s">
        <v>77</v>
      </c>
      <c r="AY172" s="216" t="s">
        <v>177</v>
      </c>
      <c r="BK172" s="218">
        <f>BK173</f>
        <v>0</v>
      </c>
    </row>
    <row r="173" s="1" customFormat="1" ht="16.5" customHeight="1">
      <c r="B173" s="45"/>
      <c r="C173" s="221" t="s">
        <v>452</v>
      </c>
      <c r="D173" s="221" t="s">
        <v>179</v>
      </c>
      <c r="E173" s="222" t="s">
        <v>3289</v>
      </c>
      <c r="F173" s="223" t="s">
        <v>3290</v>
      </c>
      <c r="G173" s="224" t="s">
        <v>257</v>
      </c>
      <c r="H173" s="225">
        <v>27.52</v>
      </c>
      <c r="I173" s="226"/>
      <c r="J173" s="227">
        <f>ROUND(I173*H173,2)</f>
        <v>0</v>
      </c>
      <c r="K173" s="223" t="s">
        <v>24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183</v>
      </c>
      <c r="AT173" s="23" t="s">
        <v>179</v>
      </c>
      <c r="AU173" s="23" t="s">
        <v>25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727</v>
      </c>
    </row>
    <row r="174" s="10" customFormat="1" ht="37.44" customHeight="1">
      <c r="B174" s="205"/>
      <c r="C174" s="206"/>
      <c r="D174" s="207" t="s">
        <v>76</v>
      </c>
      <c r="E174" s="208" t="s">
        <v>2813</v>
      </c>
      <c r="F174" s="208" t="s">
        <v>2814</v>
      </c>
      <c r="G174" s="206"/>
      <c r="H174" s="206"/>
      <c r="I174" s="209"/>
      <c r="J174" s="210">
        <f>BK174</f>
        <v>0</v>
      </c>
      <c r="K174" s="206"/>
      <c r="L174" s="211"/>
      <c r="M174" s="212"/>
      <c r="N174" s="213"/>
      <c r="O174" s="213"/>
      <c r="P174" s="214">
        <f>SUM(P175:P182)</f>
        <v>0</v>
      </c>
      <c r="Q174" s="213"/>
      <c r="R174" s="214">
        <f>SUM(R175:R182)</f>
        <v>0</v>
      </c>
      <c r="S174" s="213"/>
      <c r="T174" s="215">
        <f>SUM(T175:T182)</f>
        <v>0</v>
      </c>
      <c r="AR174" s="216" t="s">
        <v>25</v>
      </c>
      <c r="AT174" s="217" t="s">
        <v>76</v>
      </c>
      <c r="AU174" s="217" t="s">
        <v>77</v>
      </c>
      <c r="AY174" s="216" t="s">
        <v>177</v>
      </c>
      <c r="BK174" s="218">
        <f>SUM(BK175:BK182)</f>
        <v>0</v>
      </c>
    </row>
    <row r="175" s="1" customFormat="1" ht="16.5" customHeight="1">
      <c r="B175" s="45"/>
      <c r="C175" s="221" t="s">
        <v>458</v>
      </c>
      <c r="D175" s="221" t="s">
        <v>179</v>
      </c>
      <c r="E175" s="222" t="s">
        <v>3291</v>
      </c>
      <c r="F175" s="223" t="s">
        <v>3292</v>
      </c>
      <c r="G175" s="224" t="s">
        <v>257</v>
      </c>
      <c r="H175" s="225">
        <v>5.7599999999999998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737</v>
      </c>
    </row>
    <row r="176" s="1" customFormat="1" ht="16.5" customHeight="1">
      <c r="B176" s="45"/>
      <c r="C176" s="221" t="s">
        <v>464</v>
      </c>
      <c r="D176" s="221" t="s">
        <v>179</v>
      </c>
      <c r="E176" s="222" t="s">
        <v>3293</v>
      </c>
      <c r="F176" s="223" t="s">
        <v>3294</v>
      </c>
      <c r="G176" s="224" t="s">
        <v>257</v>
      </c>
      <c r="H176" s="225">
        <v>17.280000000000001</v>
      </c>
      <c r="I176" s="226"/>
      <c r="J176" s="227">
        <f>ROUND(I176*H176,2)</f>
        <v>0</v>
      </c>
      <c r="K176" s="223" t="s">
        <v>24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183</v>
      </c>
      <c r="AT176" s="23" t="s">
        <v>179</v>
      </c>
      <c r="AU176" s="23" t="s">
        <v>25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183</v>
      </c>
      <c r="BM176" s="23" t="s">
        <v>747</v>
      </c>
    </row>
    <row r="177" s="1" customFormat="1" ht="16.5" customHeight="1">
      <c r="B177" s="45"/>
      <c r="C177" s="221" t="s">
        <v>470</v>
      </c>
      <c r="D177" s="221" t="s">
        <v>179</v>
      </c>
      <c r="E177" s="222" t="s">
        <v>3295</v>
      </c>
      <c r="F177" s="223" t="s">
        <v>3296</v>
      </c>
      <c r="G177" s="224" t="s">
        <v>257</v>
      </c>
      <c r="H177" s="225">
        <v>11.52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183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183</v>
      </c>
      <c r="BM177" s="23" t="s">
        <v>756</v>
      </c>
    </row>
    <row r="178" s="1" customFormat="1" ht="16.5" customHeight="1">
      <c r="B178" s="45"/>
      <c r="C178" s="221" t="s">
        <v>474</v>
      </c>
      <c r="D178" s="221" t="s">
        <v>179</v>
      </c>
      <c r="E178" s="222" t="s">
        <v>3297</v>
      </c>
      <c r="F178" s="223" t="s">
        <v>3298</v>
      </c>
      <c r="G178" s="224" t="s">
        <v>257</v>
      </c>
      <c r="H178" s="225">
        <v>5.7599999999999998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183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183</v>
      </c>
      <c r="BM178" s="23" t="s">
        <v>765</v>
      </c>
    </row>
    <row r="179" s="1" customFormat="1" ht="16.5" customHeight="1">
      <c r="B179" s="45"/>
      <c r="C179" s="221" t="s">
        <v>478</v>
      </c>
      <c r="D179" s="221" t="s">
        <v>179</v>
      </c>
      <c r="E179" s="222" t="s">
        <v>3299</v>
      </c>
      <c r="F179" s="223" t="s">
        <v>3300</v>
      </c>
      <c r="G179" s="224" t="s">
        <v>257</v>
      </c>
      <c r="H179" s="225">
        <v>1.8999999999999999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773</v>
      </c>
    </row>
    <row r="180" s="1" customFormat="1" ht="16.5" customHeight="1">
      <c r="B180" s="45"/>
      <c r="C180" s="221" t="s">
        <v>484</v>
      </c>
      <c r="D180" s="221" t="s">
        <v>179</v>
      </c>
      <c r="E180" s="222" t="s">
        <v>3301</v>
      </c>
      <c r="F180" s="223" t="s">
        <v>3302</v>
      </c>
      <c r="G180" s="224" t="s">
        <v>257</v>
      </c>
      <c r="H180" s="225">
        <v>1.5700000000000001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183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183</v>
      </c>
      <c r="BM180" s="23" t="s">
        <v>786</v>
      </c>
    </row>
    <row r="181" s="1" customFormat="1" ht="16.5" customHeight="1">
      <c r="B181" s="45"/>
      <c r="C181" s="221" t="s">
        <v>488</v>
      </c>
      <c r="D181" s="221" t="s">
        <v>179</v>
      </c>
      <c r="E181" s="222" t="s">
        <v>3303</v>
      </c>
      <c r="F181" s="223" t="s">
        <v>3304</v>
      </c>
      <c r="G181" s="224" t="s">
        <v>257</v>
      </c>
      <c r="H181" s="225">
        <v>2.29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25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795</v>
      </c>
    </row>
    <row r="182" s="1" customFormat="1" ht="16.5" customHeight="1">
      <c r="B182" s="45"/>
      <c r="C182" s="221" t="s">
        <v>492</v>
      </c>
      <c r="D182" s="221" t="s">
        <v>179</v>
      </c>
      <c r="E182" s="222" t="s">
        <v>3305</v>
      </c>
      <c r="F182" s="223" t="s">
        <v>3306</v>
      </c>
      <c r="G182" s="224" t="s">
        <v>257</v>
      </c>
      <c r="H182" s="225">
        <v>0.36399999999999999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183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183</v>
      </c>
      <c r="BM182" s="23" t="s">
        <v>804</v>
      </c>
    </row>
    <row r="183" s="10" customFormat="1" ht="37.44" customHeight="1">
      <c r="B183" s="205"/>
      <c r="C183" s="206"/>
      <c r="D183" s="207" t="s">
        <v>76</v>
      </c>
      <c r="E183" s="208" t="s">
        <v>2460</v>
      </c>
      <c r="F183" s="208" t="s">
        <v>2461</v>
      </c>
      <c r="G183" s="206"/>
      <c r="H183" s="206"/>
      <c r="I183" s="209"/>
      <c r="J183" s="210">
        <f>BK183</f>
        <v>0</v>
      </c>
      <c r="K183" s="206"/>
      <c r="L183" s="211"/>
      <c r="M183" s="212"/>
      <c r="N183" s="213"/>
      <c r="O183" s="213"/>
      <c r="P183" s="214">
        <f>SUM(P184:P185)</f>
        <v>0</v>
      </c>
      <c r="Q183" s="213"/>
      <c r="R183" s="214">
        <f>SUM(R184:R185)</f>
        <v>0</v>
      </c>
      <c r="S183" s="213"/>
      <c r="T183" s="215">
        <f>SUM(T184:T185)</f>
        <v>0</v>
      </c>
      <c r="AR183" s="216" t="s">
        <v>25</v>
      </c>
      <c r="AT183" s="217" t="s">
        <v>76</v>
      </c>
      <c r="AU183" s="217" t="s">
        <v>77</v>
      </c>
      <c r="AY183" s="216" t="s">
        <v>177</v>
      </c>
      <c r="BK183" s="218">
        <f>SUM(BK184:BK185)</f>
        <v>0</v>
      </c>
    </row>
    <row r="184" s="1" customFormat="1" ht="16.5" customHeight="1">
      <c r="B184" s="45"/>
      <c r="C184" s="221" t="s">
        <v>497</v>
      </c>
      <c r="D184" s="221" t="s">
        <v>179</v>
      </c>
      <c r="E184" s="222" t="s">
        <v>3307</v>
      </c>
      <c r="F184" s="223" t="s">
        <v>3308</v>
      </c>
      <c r="G184" s="224" t="s">
        <v>257</v>
      </c>
      <c r="H184" s="225">
        <v>18.824999999999999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183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183</v>
      </c>
      <c r="BM184" s="23" t="s">
        <v>815</v>
      </c>
    </row>
    <row r="185" s="1" customFormat="1" ht="16.5" customHeight="1">
      <c r="B185" s="45"/>
      <c r="C185" s="221" t="s">
        <v>502</v>
      </c>
      <c r="D185" s="221" t="s">
        <v>179</v>
      </c>
      <c r="E185" s="222" t="s">
        <v>3309</v>
      </c>
      <c r="F185" s="223" t="s">
        <v>3310</v>
      </c>
      <c r="G185" s="224" t="s">
        <v>112</v>
      </c>
      <c r="H185" s="225">
        <v>1</v>
      </c>
      <c r="I185" s="226"/>
      <c r="J185" s="227">
        <f>ROUND(I185*H185,2)</f>
        <v>0</v>
      </c>
      <c r="K185" s="223" t="s">
        <v>24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183</v>
      </c>
      <c r="AT185" s="23" t="s">
        <v>179</v>
      </c>
      <c r="AU185" s="23" t="s">
        <v>25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183</v>
      </c>
      <c r="BM185" s="23" t="s">
        <v>823</v>
      </c>
    </row>
    <row r="186" s="10" customFormat="1" ht="37.44" customHeight="1">
      <c r="B186" s="205"/>
      <c r="C186" s="206"/>
      <c r="D186" s="207" t="s">
        <v>76</v>
      </c>
      <c r="E186" s="208" t="s">
        <v>2607</v>
      </c>
      <c r="F186" s="208" t="s">
        <v>3311</v>
      </c>
      <c r="G186" s="206"/>
      <c r="H186" s="206"/>
      <c r="I186" s="209"/>
      <c r="J186" s="210">
        <f>BK186</f>
        <v>0</v>
      </c>
      <c r="K186" s="206"/>
      <c r="L186" s="211"/>
      <c r="M186" s="212"/>
      <c r="N186" s="213"/>
      <c r="O186" s="213"/>
      <c r="P186" s="214">
        <v>0</v>
      </c>
      <c r="Q186" s="213"/>
      <c r="R186" s="214">
        <v>0</v>
      </c>
      <c r="S186" s="213"/>
      <c r="T186" s="215">
        <v>0</v>
      </c>
      <c r="AR186" s="216" t="s">
        <v>25</v>
      </c>
      <c r="AT186" s="217" t="s">
        <v>76</v>
      </c>
      <c r="AU186" s="217" t="s">
        <v>77</v>
      </c>
      <c r="AY186" s="216" t="s">
        <v>177</v>
      </c>
      <c r="BK186" s="218">
        <v>0</v>
      </c>
    </row>
    <row r="187" s="10" customFormat="1" ht="24.96" customHeight="1">
      <c r="B187" s="205"/>
      <c r="C187" s="206"/>
      <c r="D187" s="207" t="s">
        <v>76</v>
      </c>
      <c r="E187" s="208" t="s">
        <v>470</v>
      </c>
      <c r="F187" s="208" t="s">
        <v>3312</v>
      </c>
      <c r="G187" s="206"/>
      <c r="H187" s="206"/>
      <c r="I187" s="209"/>
      <c r="J187" s="210">
        <f>BK187</f>
        <v>0</v>
      </c>
      <c r="K187" s="206"/>
      <c r="L187" s="211"/>
      <c r="M187" s="212"/>
      <c r="N187" s="213"/>
      <c r="O187" s="213"/>
      <c r="P187" s="214">
        <f>P188</f>
        <v>0</v>
      </c>
      <c r="Q187" s="213"/>
      <c r="R187" s="214">
        <f>R188</f>
        <v>0</v>
      </c>
      <c r="S187" s="213"/>
      <c r="T187" s="215">
        <f>T188</f>
        <v>0</v>
      </c>
      <c r="AR187" s="216" t="s">
        <v>25</v>
      </c>
      <c r="AT187" s="217" t="s">
        <v>76</v>
      </c>
      <c r="AU187" s="217" t="s">
        <v>77</v>
      </c>
      <c r="AY187" s="216" t="s">
        <v>177</v>
      </c>
      <c r="BK187" s="218">
        <f>BK188</f>
        <v>0</v>
      </c>
    </row>
    <row r="188" s="1" customFormat="1" ht="16.5" customHeight="1">
      <c r="B188" s="45"/>
      <c r="C188" s="221" t="s">
        <v>506</v>
      </c>
      <c r="D188" s="221" t="s">
        <v>179</v>
      </c>
      <c r="E188" s="222" t="s">
        <v>3313</v>
      </c>
      <c r="F188" s="223" t="s">
        <v>3314</v>
      </c>
      <c r="G188" s="224" t="s">
        <v>112</v>
      </c>
      <c r="H188" s="225">
        <v>20.800000000000001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832</v>
      </c>
    </row>
    <row r="189" s="10" customFormat="1" ht="37.44" customHeight="1">
      <c r="B189" s="205"/>
      <c r="C189" s="206"/>
      <c r="D189" s="207" t="s">
        <v>76</v>
      </c>
      <c r="E189" s="208" t="s">
        <v>2400</v>
      </c>
      <c r="F189" s="208" t="s">
        <v>2401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SUM(P190:P196)</f>
        <v>0</v>
      </c>
      <c r="Q189" s="213"/>
      <c r="R189" s="214">
        <f>SUM(R190:R196)</f>
        <v>0</v>
      </c>
      <c r="S189" s="213"/>
      <c r="T189" s="215">
        <f>SUM(T190:T196)</f>
        <v>0</v>
      </c>
      <c r="AR189" s="216" t="s">
        <v>25</v>
      </c>
      <c r="AT189" s="217" t="s">
        <v>76</v>
      </c>
      <c r="AU189" s="217" t="s">
        <v>77</v>
      </c>
      <c r="AY189" s="216" t="s">
        <v>177</v>
      </c>
      <c r="BK189" s="218">
        <f>SUM(BK190:BK196)</f>
        <v>0</v>
      </c>
    </row>
    <row r="190" s="1" customFormat="1" ht="16.5" customHeight="1">
      <c r="B190" s="45"/>
      <c r="C190" s="221" t="s">
        <v>510</v>
      </c>
      <c r="D190" s="221" t="s">
        <v>179</v>
      </c>
      <c r="E190" s="222" t="s">
        <v>3315</v>
      </c>
      <c r="F190" s="223" t="s">
        <v>3316</v>
      </c>
      <c r="G190" s="224" t="s">
        <v>3231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183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183</v>
      </c>
      <c r="BM190" s="23" t="s">
        <v>842</v>
      </c>
    </row>
    <row r="191" s="1" customFormat="1" ht="16.5" customHeight="1">
      <c r="B191" s="45"/>
      <c r="C191" s="221" t="s">
        <v>514</v>
      </c>
      <c r="D191" s="221" t="s">
        <v>179</v>
      </c>
      <c r="E191" s="222" t="s">
        <v>3317</v>
      </c>
      <c r="F191" s="223" t="s">
        <v>3318</v>
      </c>
      <c r="G191" s="224" t="s">
        <v>3231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183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183</v>
      </c>
      <c r="BM191" s="23" t="s">
        <v>851</v>
      </c>
    </row>
    <row r="192" s="1" customFormat="1" ht="16.5" customHeight="1">
      <c r="B192" s="45"/>
      <c r="C192" s="221" t="s">
        <v>519</v>
      </c>
      <c r="D192" s="221" t="s">
        <v>179</v>
      </c>
      <c r="E192" s="222" t="s">
        <v>3319</v>
      </c>
      <c r="F192" s="223" t="s">
        <v>3320</v>
      </c>
      <c r="G192" s="224" t="s">
        <v>3231</v>
      </c>
      <c r="H192" s="225">
        <v>1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183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183</v>
      </c>
      <c r="BM192" s="23" t="s">
        <v>861</v>
      </c>
    </row>
    <row r="193" s="1" customFormat="1" ht="16.5" customHeight="1">
      <c r="B193" s="45"/>
      <c r="C193" s="221" t="s">
        <v>524</v>
      </c>
      <c r="D193" s="221" t="s">
        <v>179</v>
      </c>
      <c r="E193" s="222" t="s">
        <v>3321</v>
      </c>
      <c r="F193" s="223" t="s">
        <v>3322</v>
      </c>
      <c r="G193" s="224" t="s">
        <v>3231</v>
      </c>
      <c r="H193" s="225">
        <v>1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871</v>
      </c>
    </row>
    <row r="194" s="1" customFormat="1" ht="16.5" customHeight="1">
      <c r="B194" s="45"/>
      <c r="C194" s="221" t="s">
        <v>529</v>
      </c>
      <c r="D194" s="221" t="s">
        <v>179</v>
      </c>
      <c r="E194" s="222" t="s">
        <v>3323</v>
      </c>
      <c r="F194" s="223" t="s">
        <v>3324</v>
      </c>
      <c r="G194" s="224" t="s">
        <v>3231</v>
      </c>
      <c r="H194" s="225">
        <v>1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183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183</v>
      </c>
      <c r="BM194" s="23" t="s">
        <v>881</v>
      </c>
    </row>
    <row r="195" s="1" customFormat="1" ht="16.5" customHeight="1">
      <c r="B195" s="45"/>
      <c r="C195" s="221" t="s">
        <v>535</v>
      </c>
      <c r="D195" s="221" t="s">
        <v>179</v>
      </c>
      <c r="E195" s="222" t="s">
        <v>3325</v>
      </c>
      <c r="F195" s="223" t="s">
        <v>3326</v>
      </c>
      <c r="G195" s="224" t="s">
        <v>3231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890</v>
      </c>
    </row>
    <row r="196" s="1" customFormat="1" ht="16.5" customHeight="1">
      <c r="B196" s="45"/>
      <c r="C196" s="221" t="s">
        <v>540</v>
      </c>
      <c r="D196" s="221" t="s">
        <v>179</v>
      </c>
      <c r="E196" s="222" t="s">
        <v>3327</v>
      </c>
      <c r="F196" s="223" t="s">
        <v>3328</v>
      </c>
      <c r="G196" s="224" t="s">
        <v>3231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77" t="s">
        <v>48</v>
      </c>
      <c r="O196" s="278"/>
      <c r="P196" s="279">
        <f>O196*H196</f>
        <v>0</v>
      </c>
      <c r="Q196" s="279">
        <v>0</v>
      </c>
      <c r="R196" s="279">
        <f>Q196*H196</f>
        <v>0</v>
      </c>
      <c r="S196" s="279">
        <v>0</v>
      </c>
      <c r="T196" s="280">
        <f>S196*H196</f>
        <v>0</v>
      </c>
      <c r="AR196" s="23" t="s">
        <v>183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183</v>
      </c>
      <c r="BM196" s="23" t="s">
        <v>899</v>
      </c>
    </row>
    <row r="197" s="1" customFormat="1" ht="6.96" customHeight="1">
      <c r="B197" s="66"/>
      <c r="C197" s="67"/>
      <c r="D197" s="67"/>
      <c r="E197" s="67"/>
      <c r="F197" s="67"/>
      <c r="G197" s="67"/>
      <c r="H197" s="67"/>
      <c r="I197" s="166"/>
      <c r="J197" s="67"/>
      <c r="K197" s="67"/>
      <c r="L197" s="71"/>
    </row>
  </sheetData>
  <sheetProtection sheet="1" autoFilter="0" formatColumns="0" formatRows="0" objects="1" scenarios="1" spinCount="100000" saltValue="GViJBqjonYhTc9eY9ZmJxNWfZIq4n3yMLeLDeg+xoJd9CrVxMd94yoUVp1w1nnxqdfCPnxNb3O1Xl3OMGi7+Sg==" hashValue="f8gZ9maJ/SL/u+JTncyR7bejZfLtXx+UInRCyOKv6Ohoe5rP1484oOWbtyZ8vN96ar+spt7JNp9H3hralRJgww==" algorithmName="SHA-512" password="CC35"/>
  <autoFilter ref="C99:K196"/>
  <mergeCells count="10">
    <mergeCell ref="E7:H7"/>
    <mergeCell ref="E9:H9"/>
    <mergeCell ref="E24:H24"/>
    <mergeCell ref="E45:H45"/>
    <mergeCell ref="E47:H47"/>
    <mergeCell ref="J51:J52"/>
    <mergeCell ref="E90:H90"/>
    <mergeCell ref="E92:H92"/>
    <mergeCell ref="G1:H1"/>
    <mergeCell ref="L2:V2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104</v>
      </c>
    </row>
    <row r="3" ht="6.96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ht="36.96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="1" customFormat="1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="1" customFormat="1" ht="36.96" customHeight="1">
      <c r="B9" s="45"/>
      <c r="C9" s="46"/>
      <c r="D9" s="46"/>
      <c r="E9" s="145" t="s">
        <v>158</v>
      </c>
      <c r="F9" s="46"/>
      <c r="G9" s="46"/>
      <c r="H9" s="46"/>
      <c r="I9" s="144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="1" customFormat="1" ht="25.4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ROUND(J77,2)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="1" customFormat="1" ht="14.4" customHeight="1">
      <c r="B30" s="45"/>
      <c r="C30" s="46"/>
      <c r="D30" s="54" t="s">
        <v>47</v>
      </c>
      <c r="E30" s="54" t="s">
        <v>48</v>
      </c>
      <c r="F30" s="157">
        <f>ROUND(SUM(BE77:BE87), 2)</f>
        <v>0</v>
      </c>
      <c r="G30" s="46"/>
      <c r="H30" s="46"/>
      <c r="I30" s="158">
        <v>0.20999999999999999</v>
      </c>
      <c r="J30" s="157">
        <f>ROUND(ROUND((SUM(BE77:BE87)), 2)*I30, 2)</f>
        <v>0</v>
      </c>
      <c r="K30" s="50"/>
    </row>
    <row r="31" s="1" customFormat="1" ht="14.4" customHeight="1">
      <c r="B31" s="45"/>
      <c r="C31" s="46"/>
      <c r="D31" s="46"/>
      <c r="E31" s="54" t="s">
        <v>49</v>
      </c>
      <c r="F31" s="157">
        <f>ROUND(SUM(BF77:BF87), 2)</f>
        <v>0</v>
      </c>
      <c r="G31" s="46"/>
      <c r="H31" s="46"/>
      <c r="I31" s="158">
        <v>0.14999999999999999</v>
      </c>
      <c r="J31" s="157">
        <f>ROUND(ROUND((SUM(BF77:BF87)),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50</v>
      </c>
      <c r="F32" s="157">
        <f>ROUND(SUM(BG77:BG87), 2)</f>
        <v>0</v>
      </c>
      <c r="G32" s="46"/>
      <c r="H32" s="46"/>
      <c r="I32" s="158">
        <v>0.20999999999999999</v>
      </c>
      <c r="J32" s="157">
        <v>0</v>
      </c>
      <c r="K32" s="50"/>
    </row>
    <row r="33" hidden="1" s="1" customFormat="1" ht="14.4" customHeight="1">
      <c r="B33" s="45"/>
      <c r="C33" s="46"/>
      <c r="D33" s="46"/>
      <c r="E33" s="54" t="s">
        <v>51</v>
      </c>
      <c r="F33" s="157">
        <f>ROUND(SUM(BH77:BH87), 2)</f>
        <v>0</v>
      </c>
      <c r="G33" s="46"/>
      <c r="H33" s="46"/>
      <c r="I33" s="158">
        <v>0.14999999999999999</v>
      </c>
      <c r="J33" s="157">
        <v>0</v>
      </c>
      <c r="K33" s="50"/>
    </row>
    <row r="34" hidden="1" s="1" customFormat="1" ht="14.4" customHeight="1">
      <c r="B34" s="45"/>
      <c r="C34" s="46"/>
      <c r="D34" s="46"/>
      <c r="E34" s="54" t="s">
        <v>52</v>
      </c>
      <c r="F34" s="157">
        <f>ROUND(SUM(BI77:BI87), 2)</f>
        <v>0</v>
      </c>
      <c r="G34" s="46"/>
      <c r="H34" s="46"/>
      <c r="I34" s="158">
        <v>0</v>
      </c>
      <c r="J34" s="157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="1" customFormat="1" ht="25.4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="1" customFormat="1" ht="17.25" customHeight="1">
      <c r="B47" s="45"/>
      <c r="C47" s="46"/>
      <c r="D47" s="46"/>
      <c r="E47" s="145" t="str">
        <f>E9</f>
        <v>VRN - Vedlejší rozpočtové náklady</v>
      </c>
      <c r="F47" s="46"/>
      <c r="G47" s="46"/>
      <c r="H47" s="46"/>
      <c r="I47" s="144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="1" customFormat="1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="1" customFormat="1" ht="29.28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="1" customFormat="1" ht="29.28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J77</f>
        <v>0</v>
      </c>
      <c r="K56" s="50"/>
      <c r="AU56" s="23" t="s">
        <v>124</v>
      </c>
    </row>
    <row r="57" s="7" customFormat="1" ht="24.96" customHeight="1">
      <c r="B57" s="177"/>
      <c r="C57" s="178"/>
      <c r="D57" s="179" t="s">
        <v>3329</v>
      </c>
      <c r="E57" s="180"/>
      <c r="F57" s="180"/>
      <c r="G57" s="180"/>
      <c r="H57" s="180"/>
      <c r="I57" s="181"/>
      <c r="J57" s="182">
        <f>J78</f>
        <v>0</v>
      </c>
      <c r="K57" s="183"/>
    </row>
    <row r="58" s="1" customFormat="1" ht="21.84" customHeight="1">
      <c r="B58" s="45"/>
      <c r="C58" s="46"/>
      <c r="D58" s="46"/>
      <c r="E58" s="46"/>
      <c r="F58" s="46"/>
      <c r="G58" s="46"/>
      <c r="H58" s="46"/>
      <c r="I58" s="144"/>
      <c r="J58" s="46"/>
      <c r="K58" s="50"/>
    </row>
    <row r="59" s="1" customFormat="1" ht="6.96" customHeight="1">
      <c r="B59" s="66"/>
      <c r="C59" s="67"/>
      <c r="D59" s="67"/>
      <c r="E59" s="67"/>
      <c r="F59" s="67"/>
      <c r="G59" s="67"/>
      <c r="H59" s="67"/>
      <c r="I59" s="166"/>
      <c r="J59" s="67"/>
      <c r="K59" s="68"/>
    </row>
    <row r="63" s="1" customFormat="1" ht="6.96" customHeight="1">
      <c r="B63" s="69"/>
      <c r="C63" s="70"/>
      <c r="D63" s="70"/>
      <c r="E63" s="70"/>
      <c r="F63" s="70"/>
      <c r="G63" s="70"/>
      <c r="H63" s="70"/>
      <c r="I63" s="169"/>
      <c r="J63" s="70"/>
      <c r="K63" s="70"/>
      <c r="L63" s="71"/>
    </row>
    <row r="64" s="1" customFormat="1" ht="36.96" customHeight="1">
      <c r="B64" s="45"/>
      <c r="C64" s="72" t="s">
        <v>161</v>
      </c>
      <c r="D64" s="73"/>
      <c r="E64" s="73"/>
      <c r="F64" s="73"/>
      <c r="G64" s="73"/>
      <c r="H64" s="73"/>
      <c r="I64" s="191"/>
      <c r="J64" s="73"/>
      <c r="K64" s="73"/>
      <c r="L64" s="71"/>
    </row>
    <row r="65" s="1" customFormat="1" ht="6.96" customHeight="1">
      <c r="B65" s="45"/>
      <c r="C65" s="73"/>
      <c r="D65" s="73"/>
      <c r="E65" s="73"/>
      <c r="F65" s="73"/>
      <c r="G65" s="73"/>
      <c r="H65" s="73"/>
      <c r="I65" s="191"/>
      <c r="J65" s="73"/>
      <c r="K65" s="73"/>
      <c r="L65" s="71"/>
    </row>
    <row r="66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1"/>
      <c r="J66" s="73"/>
      <c r="K66" s="73"/>
      <c r="L66" s="71"/>
    </row>
    <row r="67" s="1" customFormat="1" ht="16.5" customHeight="1">
      <c r="B67" s="45"/>
      <c r="C67" s="73"/>
      <c r="D67" s="73"/>
      <c r="E67" s="192" t="str">
        <f>E7</f>
        <v>Nástavba části 2.NP DDM Jablunkov č.p. 145 s přístavbou schodiště s výtahem</v>
      </c>
      <c r="F67" s="75"/>
      <c r="G67" s="75"/>
      <c r="H67" s="75"/>
      <c r="I67" s="191"/>
      <c r="J67" s="73"/>
      <c r="K67" s="73"/>
      <c r="L67" s="71"/>
    </row>
    <row r="68" s="1" customFormat="1" ht="14.4" customHeight="1">
      <c r="B68" s="45"/>
      <c r="C68" s="75" t="s">
        <v>118</v>
      </c>
      <c r="D68" s="73"/>
      <c r="E68" s="73"/>
      <c r="F68" s="73"/>
      <c r="G68" s="73"/>
      <c r="H68" s="73"/>
      <c r="I68" s="191"/>
      <c r="J68" s="73"/>
      <c r="K68" s="73"/>
      <c r="L68" s="71"/>
    </row>
    <row r="69" s="1" customFormat="1" ht="17.25" customHeight="1">
      <c r="B69" s="45"/>
      <c r="C69" s="73"/>
      <c r="D69" s="73"/>
      <c r="E69" s="81" t="str">
        <f>E9</f>
        <v>VRN - Vedlejší rozpočtové náklady</v>
      </c>
      <c r="F69" s="73"/>
      <c r="G69" s="73"/>
      <c r="H69" s="73"/>
      <c r="I69" s="191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91"/>
      <c r="J70" s="73"/>
      <c r="K70" s="73"/>
      <c r="L70" s="71"/>
    </row>
    <row r="71" s="1" customFormat="1" ht="18" customHeight="1">
      <c r="B71" s="45"/>
      <c r="C71" s="75" t="s">
        <v>26</v>
      </c>
      <c r="D71" s="73"/>
      <c r="E71" s="73"/>
      <c r="F71" s="193" t="str">
        <f>F12</f>
        <v>Obec Jablunkov</v>
      </c>
      <c r="G71" s="73"/>
      <c r="H71" s="73"/>
      <c r="I71" s="194" t="s">
        <v>28</v>
      </c>
      <c r="J71" s="84" t="str">
        <f>IF(J12="","",J12)</f>
        <v>15. 3. 2017</v>
      </c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1"/>
      <c r="J72" s="73"/>
      <c r="K72" s="73"/>
      <c r="L72" s="71"/>
    </row>
    <row r="73" s="1" customFormat="1">
      <c r="B73" s="45"/>
      <c r="C73" s="75" t="s">
        <v>32</v>
      </c>
      <c r="D73" s="73"/>
      <c r="E73" s="73"/>
      <c r="F73" s="193" t="str">
        <f>E15</f>
        <v>Město Jablunkov, Dukelská 144, 739 91 Jablunkov</v>
      </c>
      <c r="G73" s="73"/>
      <c r="H73" s="73"/>
      <c r="I73" s="194" t="s">
        <v>38</v>
      </c>
      <c r="J73" s="193" t="str">
        <f>E21</f>
        <v xml:space="preserve"> </v>
      </c>
      <c r="K73" s="73"/>
      <c r="L73" s="71"/>
    </row>
    <row r="74" s="1" customFormat="1" ht="14.4" customHeight="1">
      <c r="B74" s="45"/>
      <c r="C74" s="75" t="s">
        <v>36</v>
      </c>
      <c r="D74" s="73"/>
      <c r="E74" s="73"/>
      <c r="F74" s="193" t="str">
        <f>IF(E18="","",E18)</f>
        <v/>
      </c>
      <c r="G74" s="73"/>
      <c r="H74" s="73"/>
      <c r="I74" s="191"/>
      <c r="J74" s="73"/>
      <c r="K74" s="73"/>
      <c r="L74" s="71"/>
    </row>
    <row r="75" s="1" customFormat="1" ht="10.32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="9" customFormat="1" ht="29.28" customHeight="1">
      <c r="B76" s="195"/>
      <c r="C76" s="196" t="s">
        <v>162</v>
      </c>
      <c r="D76" s="197" t="s">
        <v>62</v>
      </c>
      <c r="E76" s="197" t="s">
        <v>58</v>
      </c>
      <c r="F76" s="197" t="s">
        <v>163</v>
      </c>
      <c r="G76" s="197" t="s">
        <v>164</v>
      </c>
      <c r="H76" s="197" t="s">
        <v>165</v>
      </c>
      <c r="I76" s="198" t="s">
        <v>166</v>
      </c>
      <c r="J76" s="197" t="s">
        <v>122</v>
      </c>
      <c r="K76" s="199" t="s">
        <v>167</v>
      </c>
      <c r="L76" s="200"/>
      <c r="M76" s="101" t="s">
        <v>168</v>
      </c>
      <c r="N76" s="102" t="s">
        <v>47</v>
      </c>
      <c r="O76" s="102" t="s">
        <v>169</v>
      </c>
      <c r="P76" s="102" t="s">
        <v>170</v>
      </c>
      <c r="Q76" s="102" t="s">
        <v>171</v>
      </c>
      <c r="R76" s="102" t="s">
        <v>172</v>
      </c>
      <c r="S76" s="102" t="s">
        <v>173</v>
      </c>
      <c r="T76" s="103" t="s">
        <v>174</v>
      </c>
    </row>
    <row r="77" s="1" customFormat="1" ht="29.28" customHeight="1">
      <c r="B77" s="45"/>
      <c r="C77" s="107" t="s">
        <v>123</v>
      </c>
      <c r="D77" s="73"/>
      <c r="E77" s="73"/>
      <c r="F77" s="73"/>
      <c r="G77" s="73"/>
      <c r="H77" s="73"/>
      <c r="I77" s="191"/>
      <c r="J77" s="201">
        <f>BK77</f>
        <v>0</v>
      </c>
      <c r="K77" s="73"/>
      <c r="L77" s="71"/>
      <c r="M77" s="104"/>
      <c r="N77" s="105"/>
      <c r="O77" s="105"/>
      <c r="P77" s="202">
        <f>P78</f>
        <v>0</v>
      </c>
      <c r="Q77" s="105"/>
      <c r="R77" s="202">
        <f>R78</f>
        <v>0</v>
      </c>
      <c r="S77" s="105"/>
      <c r="T77" s="203">
        <f>T78</f>
        <v>0</v>
      </c>
      <c r="AT77" s="23" t="s">
        <v>76</v>
      </c>
      <c r="AU77" s="23" t="s">
        <v>124</v>
      </c>
      <c r="BK77" s="204">
        <f>BK78</f>
        <v>0</v>
      </c>
    </row>
    <row r="78" s="10" customFormat="1" ht="37.44" customHeight="1">
      <c r="B78" s="205"/>
      <c r="C78" s="206"/>
      <c r="D78" s="207" t="s">
        <v>76</v>
      </c>
      <c r="E78" s="208" t="s">
        <v>77</v>
      </c>
      <c r="F78" s="208" t="s">
        <v>103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SUM(P79:P87)</f>
        <v>0</v>
      </c>
      <c r="Q78" s="213"/>
      <c r="R78" s="214">
        <f>SUM(R79:R87)</f>
        <v>0</v>
      </c>
      <c r="S78" s="213"/>
      <c r="T78" s="215">
        <f>SUM(T79:T87)</f>
        <v>0</v>
      </c>
      <c r="AR78" s="216" t="s">
        <v>201</v>
      </c>
      <c r="AT78" s="217" t="s">
        <v>76</v>
      </c>
      <c r="AU78" s="217" t="s">
        <v>77</v>
      </c>
      <c r="AY78" s="216" t="s">
        <v>177</v>
      </c>
      <c r="BK78" s="218">
        <f>SUM(BK79:BK87)</f>
        <v>0</v>
      </c>
    </row>
    <row r="79" s="1" customFormat="1" ht="16.5" customHeight="1">
      <c r="B79" s="45"/>
      <c r="C79" s="221" t="s">
        <v>25</v>
      </c>
      <c r="D79" s="221" t="s">
        <v>179</v>
      </c>
      <c r="E79" s="222" t="s">
        <v>3330</v>
      </c>
      <c r="F79" s="223" t="s">
        <v>3331</v>
      </c>
      <c r="G79" s="224" t="s">
        <v>3332</v>
      </c>
      <c r="H79" s="225">
        <v>2</v>
      </c>
      <c r="I79" s="226"/>
      <c r="J79" s="227">
        <f>ROUND(I79*H79,2)</f>
        <v>0</v>
      </c>
      <c r="K79" s="223" t="s">
        <v>182</v>
      </c>
      <c r="L79" s="71"/>
      <c r="M79" s="228" t="s">
        <v>24</v>
      </c>
      <c r="N79" s="229" t="s">
        <v>48</v>
      </c>
      <c r="O79" s="46"/>
      <c r="P79" s="230">
        <f>O79*H79</f>
        <v>0</v>
      </c>
      <c r="Q79" s="230">
        <v>0</v>
      </c>
      <c r="R79" s="230">
        <f>Q79*H79</f>
        <v>0</v>
      </c>
      <c r="S79" s="230">
        <v>0</v>
      </c>
      <c r="T79" s="231">
        <f>S79*H79</f>
        <v>0</v>
      </c>
      <c r="AR79" s="23" t="s">
        <v>2192</v>
      </c>
      <c r="AT79" s="23" t="s">
        <v>179</v>
      </c>
      <c r="AU79" s="23" t="s">
        <v>25</v>
      </c>
      <c r="AY79" s="23" t="s">
        <v>177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3" t="s">
        <v>25</v>
      </c>
      <c r="BK79" s="232">
        <f>ROUND(I79*H79,2)</f>
        <v>0</v>
      </c>
      <c r="BL79" s="23" t="s">
        <v>2192</v>
      </c>
      <c r="BM79" s="23" t="s">
        <v>3333</v>
      </c>
    </row>
    <row r="80" s="1" customFormat="1" ht="16.5" customHeight="1">
      <c r="B80" s="45"/>
      <c r="C80" s="221" t="s">
        <v>86</v>
      </c>
      <c r="D80" s="221" t="s">
        <v>179</v>
      </c>
      <c r="E80" s="222" t="s">
        <v>3334</v>
      </c>
      <c r="F80" s="223" t="s">
        <v>3335</v>
      </c>
      <c r="G80" s="224" t="s">
        <v>1649</v>
      </c>
      <c r="H80" s="225">
        <v>1</v>
      </c>
      <c r="I80" s="226"/>
      <c r="J80" s="227">
        <f>ROUND(I80*H80,2)</f>
        <v>0</v>
      </c>
      <c r="K80" s="223" t="s">
        <v>182</v>
      </c>
      <c r="L80" s="71"/>
      <c r="M80" s="228" t="s">
        <v>24</v>
      </c>
      <c r="N80" s="229" t="s">
        <v>48</v>
      </c>
      <c r="O80" s="46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3" t="s">
        <v>2192</v>
      </c>
      <c r="AT80" s="23" t="s">
        <v>179</v>
      </c>
      <c r="AU80" s="23" t="s">
        <v>25</v>
      </c>
      <c r="AY80" s="23" t="s">
        <v>177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3" t="s">
        <v>25</v>
      </c>
      <c r="BK80" s="232">
        <f>ROUND(I80*H80,2)</f>
        <v>0</v>
      </c>
      <c r="BL80" s="23" t="s">
        <v>2192</v>
      </c>
      <c r="BM80" s="23" t="s">
        <v>3336</v>
      </c>
    </row>
    <row r="81" s="1" customFormat="1" ht="16.5" customHeight="1">
      <c r="B81" s="45"/>
      <c r="C81" s="221" t="s">
        <v>191</v>
      </c>
      <c r="D81" s="221" t="s">
        <v>179</v>
      </c>
      <c r="E81" s="222" t="s">
        <v>3337</v>
      </c>
      <c r="F81" s="223" t="s">
        <v>3338</v>
      </c>
      <c r="G81" s="224" t="s">
        <v>1649</v>
      </c>
      <c r="H81" s="225">
        <v>0.5</v>
      </c>
      <c r="I81" s="226"/>
      <c r="J81" s="227">
        <f>ROUND(I81*H81,2)</f>
        <v>0</v>
      </c>
      <c r="K81" s="223" t="s">
        <v>182</v>
      </c>
      <c r="L81" s="71"/>
      <c r="M81" s="228" t="s">
        <v>24</v>
      </c>
      <c r="N81" s="229" t="s">
        <v>48</v>
      </c>
      <c r="O81" s="46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3" t="s">
        <v>2192</v>
      </c>
      <c r="AT81" s="23" t="s">
        <v>179</v>
      </c>
      <c r="AU81" s="23" t="s">
        <v>25</v>
      </c>
      <c r="AY81" s="23" t="s">
        <v>177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3" t="s">
        <v>25</v>
      </c>
      <c r="BK81" s="232">
        <f>ROUND(I81*H81,2)</f>
        <v>0</v>
      </c>
      <c r="BL81" s="23" t="s">
        <v>2192</v>
      </c>
      <c r="BM81" s="23" t="s">
        <v>3339</v>
      </c>
    </row>
    <row r="82" s="1" customFormat="1" ht="16.5" customHeight="1">
      <c r="B82" s="45"/>
      <c r="C82" s="221" t="s">
        <v>183</v>
      </c>
      <c r="D82" s="221" t="s">
        <v>179</v>
      </c>
      <c r="E82" s="222" t="s">
        <v>3340</v>
      </c>
      <c r="F82" s="223" t="s">
        <v>3341</v>
      </c>
      <c r="G82" s="224" t="s">
        <v>198</v>
      </c>
      <c r="H82" s="225">
        <v>100</v>
      </c>
      <c r="I82" s="226"/>
      <c r="J82" s="227">
        <f>ROUND(I82*H82,2)</f>
        <v>0</v>
      </c>
      <c r="K82" s="223" t="s">
        <v>182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2192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2192</v>
      </c>
      <c r="BM82" s="23" t="s">
        <v>3342</v>
      </c>
    </row>
    <row r="83" s="1" customFormat="1" ht="16.5" customHeight="1">
      <c r="B83" s="45"/>
      <c r="C83" s="221" t="s">
        <v>201</v>
      </c>
      <c r="D83" s="221" t="s">
        <v>179</v>
      </c>
      <c r="E83" s="222" t="s">
        <v>3343</v>
      </c>
      <c r="F83" s="223" t="s">
        <v>3344</v>
      </c>
      <c r="G83" s="224" t="s">
        <v>1649</v>
      </c>
      <c r="H83" s="225">
        <v>1</v>
      </c>
      <c r="I83" s="226"/>
      <c r="J83" s="227">
        <f>ROUND(I83*H83,2)</f>
        <v>0</v>
      </c>
      <c r="K83" s="223" t="s">
        <v>182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2192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2192</v>
      </c>
      <c r="BM83" s="23" t="s">
        <v>3345</v>
      </c>
    </row>
    <row r="84" s="1" customFormat="1" ht="16.5" customHeight="1">
      <c r="B84" s="45"/>
      <c r="C84" s="221" t="s">
        <v>206</v>
      </c>
      <c r="D84" s="221" t="s">
        <v>179</v>
      </c>
      <c r="E84" s="222" t="s">
        <v>3346</v>
      </c>
      <c r="F84" s="223" t="s">
        <v>3347</v>
      </c>
      <c r="G84" s="224" t="s">
        <v>1649</v>
      </c>
      <c r="H84" s="225">
        <v>4</v>
      </c>
      <c r="I84" s="226"/>
      <c r="J84" s="227">
        <f>ROUND(I84*H84,2)</f>
        <v>0</v>
      </c>
      <c r="K84" s="223" t="s">
        <v>182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2192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2192</v>
      </c>
      <c r="BM84" s="23" t="s">
        <v>3348</v>
      </c>
    </row>
    <row r="85" s="1" customFormat="1" ht="16.5" customHeight="1">
      <c r="B85" s="45"/>
      <c r="C85" s="221" t="s">
        <v>212</v>
      </c>
      <c r="D85" s="221" t="s">
        <v>179</v>
      </c>
      <c r="E85" s="222" t="s">
        <v>3349</v>
      </c>
      <c r="F85" s="223" t="s">
        <v>3350</v>
      </c>
      <c r="G85" s="224" t="s">
        <v>1649</v>
      </c>
      <c r="H85" s="225">
        <v>1</v>
      </c>
      <c r="I85" s="226"/>
      <c r="J85" s="227">
        <f>ROUND(I85*H85,2)</f>
        <v>0</v>
      </c>
      <c r="K85" s="223" t="s">
        <v>182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2192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2192</v>
      </c>
      <c r="BM85" s="23" t="s">
        <v>3351</v>
      </c>
    </row>
    <row r="86" s="1" customFormat="1" ht="16.5" customHeight="1">
      <c r="B86" s="45"/>
      <c r="C86" s="221" t="s">
        <v>216</v>
      </c>
      <c r="D86" s="221" t="s">
        <v>179</v>
      </c>
      <c r="E86" s="222" t="s">
        <v>3352</v>
      </c>
      <c r="F86" s="223" t="s">
        <v>3353</v>
      </c>
      <c r="G86" s="224" t="s">
        <v>112</v>
      </c>
      <c r="H86" s="225">
        <v>100</v>
      </c>
      <c r="I86" s="226"/>
      <c r="J86" s="227">
        <f>ROUND(I86*H86,2)</f>
        <v>0</v>
      </c>
      <c r="K86" s="223" t="s">
        <v>182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2192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2192</v>
      </c>
      <c r="BM86" s="23" t="s">
        <v>3354</v>
      </c>
    </row>
    <row r="87" s="1" customFormat="1" ht="16.5" customHeight="1">
      <c r="B87" s="45"/>
      <c r="C87" s="221" t="s">
        <v>221</v>
      </c>
      <c r="D87" s="221" t="s">
        <v>179</v>
      </c>
      <c r="E87" s="222" t="s">
        <v>3355</v>
      </c>
      <c r="F87" s="223" t="s">
        <v>3356</v>
      </c>
      <c r="G87" s="224" t="s">
        <v>1649</v>
      </c>
      <c r="H87" s="225">
        <v>1</v>
      </c>
      <c r="I87" s="226"/>
      <c r="J87" s="227">
        <f>ROUND(I87*H87,2)</f>
        <v>0</v>
      </c>
      <c r="K87" s="223" t="s">
        <v>182</v>
      </c>
      <c r="L87" s="71"/>
      <c r="M87" s="228" t="s">
        <v>24</v>
      </c>
      <c r="N87" s="277" t="s">
        <v>48</v>
      </c>
      <c r="O87" s="278"/>
      <c r="P87" s="279">
        <f>O87*H87</f>
        <v>0</v>
      </c>
      <c r="Q87" s="279">
        <v>0</v>
      </c>
      <c r="R87" s="279">
        <f>Q87*H87</f>
        <v>0</v>
      </c>
      <c r="S87" s="279">
        <v>0</v>
      </c>
      <c r="T87" s="280">
        <f>S87*H87</f>
        <v>0</v>
      </c>
      <c r="AR87" s="23" t="s">
        <v>2192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2192</v>
      </c>
      <c r="BM87" s="23" t="s">
        <v>3357</v>
      </c>
    </row>
    <row r="88" s="1" customFormat="1" ht="6.96" customHeight="1">
      <c r="B88" s="66"/>
      <c r="C88" s="67"/>
      <c r="D88" s="67"/>
      <c r="E88" s="67"/>
      <c r="F88" s="67"/>
      <c r="G88" s="67"/>
      <c r="H88" s="67"/>
      <c r="I88" s="166"/>
      <c r="J88" s="67"/>
      <c r="K88" s="67"/>
      <c r="L88" s="71"/>
    </row>
  </sheetData>
  <sheetProtection sheet="1" autoFilter="0" formatColumns="0" formatRows="0" objects="1" scenarios="1" spinCount="100000" saltValue="YzsshNrXyBPjcwogLBagp+YlhKlzfHD88nFfkqQxMFs9NB+nN3zSwjDrXIFwZf1Y2nj8N+rKRW4JMh1xyn293A==" hashValue="8zYvO51aT1uAd6SFmrwc+a/NoVD1IpnkYrOdqOX+Qvj8EfKsv2tH1sTwcg0nYtGTOWlU8vqhVSKZ0VyIPkVnbw==" algorithmName="SHA-512" password="CC35"/>
  <autoFilter ref="C76:K87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4" customWidth="1"/>
    <col min="2" max="2" width="1.664063" style="284" customWidth="1"/>
    <col min="3" max="4" width="5" style="284" customWidth="1"/>
    <col min="5" max="5" width="11.67" style="284" customWidth="1"/>
    <col min="6" max="6" width="9.17" style="284" customWidth="1"/>
    <col min="7" max="7" width="5" style="284" customWidth="1"/>
    <col min="8" max="8" width="77.83" style="284" customWidth="1"/>
    <col min="9" max="10" width="20" style="284" customWidth="1"/>
    <col min="11" max="11" width="1.664063" style="284" customWidth="1"/>
  </cols>
  <sheetData>
    <row r="1" ht="37.5" customHeight="1"/>
    <row r="2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4" customFormat="1" ht="45" customHeight="1">
      <c r="B3" s="288"/>
      <c r="C3" s="289" t="s">
        <v>3358</v>
      </c>
      <c r="D3" s="289"/>
      <c r="E3" s="289"/>
      <c r="F3" s="289"/>
      <c r="G3" s="289"/>
      <c r="H3" s="289"/>
      <c r="I3" s="289"/>
      <c r="J3" s="289"/>
      <c r="K3" s="290"/>
    </row>
    <row r="4" ht="25.5" customHeight="1">
      <c r="B4" s="291"/>
      <c r="C4" s="292" t="s">
        <v>3359</v>
      </c>
      <c r="D4" s="292"/>
      <c r="E4" s="292"/>
      <c r="F4" s="292"/>
      <c r="G4" s="292"/>
      <c r="H4" s="292"/>
      <c r="I4" s="292"/>
      <c r="J4" s="292"/>
      <c r="K4" s="293"/>
    </row>
    <row r="5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ht="15" customHeight="1">
      <c r="B6" s="291"/>
      <c r="C6" s="295" t="s">
        <v>3360</v>
      </c>
      <c r="D6" s="295"/>
      <c r="E6" s="295"/>
      <c r="F6" s="295"/>
      <c r="G6" s="295"/>
      <c r="H6" s="295"/>
      <c r="I6" s="295"/>
      <c r="J6" s="295"/>
      <c r="K6" s="293"/>
    </row>
    <row r="7" ht="15" customHeight="1">
      <c r="B7" s="296"/>
      <c r="C7" s="295" t="s">
        <v>3361</v>
      </c>
      <c r="D7" s="295"/>
      <c r="E7" s="295"/>
      <c r="F7" s="295"/>
      <c r="G7" s="295"/>
      <c r="H7" s="295"/>
      <c r="I7" s="295"/>
      <c r="J7" s="295"/>
      <c r="K7" s="293"/>
    </row>
    <row r="8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ht="15" customHeight="1">
      <c r="B9" s="296"/>
      <c r="C9" s="295" t="s">
        <v>3362</v>
      </c>
      <c r="D9" s="295"/>
      <c r="E9" s="295"/>
      <c r="F9" s="295"/>
      <c r="G9" s="295"/>
      <c r="H9" s="295"/>
      <c r="I9" s="295"/>
      <c r="J9" s="295"/>
      <c r="K9" s="293"/>
    </row>
    <row r="10" ht="15" customHeight="1">
      <c r="B10" s="296"/>
      <c r="C10" s="295"/>
      <c r="D10" s="295" t="s">
        <v>3363</v>
      </c>
      <c r="E10" s="295"/>
      <c r="F10" s="295"/>
      <c r="G10" s="295"/>
      <c r="H10" s="295"/>
      <c r="I10" s="295"/>
      <c r="J10" s="295"/>
      <c r="K10" s="293"/>
    </row>
    <row r="11" ht="15" customHeight="1">
      <c r="B11" s="296"/>
      <c r="C11" s="297"/>
      <c r="D11" s="295" t="s">
        <v>3364</v>
      </c>
      <c r="E11" s="295"/>
      <c r="F11" s="295"/>
      <c r="G11" s="295"/>
      <c r="H11" s="295"/>
      <c r="I11" s="295"/>
      <c r="J11" s="295"/>
      <c r="K11" s="293"/>
    </row>
    <row r="12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ht="15" customHeight="1">
      <c r="B13" s="296"/>
      <c r="C13" s="297"/>
      <c r="D13" s="295" t="s">
        <v>3365</v>
      </c>
      <c r="E13" s="295"/>
      <c r="F13" s="295"/>
      <c r="G13" s="295"/>
      <c r="H13" s="295"/>
      <c r="I13" s="295"/>
      <c r="J13" s="295"/>
      <c r="K13" s="293"/>
    </row>
    <row r="14" ht="15" customHeight="1">
      <c r="B14" s="296"/>
      <c r="C14" s="297"/>
      <c r="D14" s="295" t="s">
        <v>3366</v>
      </c>
      <c r="E14" s="295"/>
      <c r="F14" s="295"/>
      <c r="G14" s="295"/>
      <c r="H14" s="295"/>
      <c r="I14" s="295"/>
      <c r="J14" s="295"/>
      <c r="K14" s="293"/>
    </row>
    <row r="15" ht="15" customHeight="1">
      <c r="B15" s="296"/>
      <c r="C15" s="297"/>
      <c r="D15" s="295" t="s">
        <v>3367</v>
      </c>
      <c r="E15" s="295"/>
      <c r="F15" s="295"/>
      <c r="G15" s="295"/>
      <c r="H15" s="295"/>
      <c r="I15" s="295"/>
      <c r="J15" s="295"/>
      <c r="K15" s="293"/>
    </row>
    <row r="16" ht="15" customHeight="1">
      <c r="B16" s="296"/>
      <c r="C16" s="297"/>
      <c r="D16" s="297"/>
      <c r="E16" s="298" t="s">
        <v>84</v>
      </c>
      <c r="F16" s="295" t="s">
        <v>3368</v>
      </c>
      <c r="G16" s="295"/>
      <c r="H16" s="295"/>
      <c r="I16" s="295"/>
      <c r="J16" s="295"/>
      <c r="K16" s="293"/>
    </row>
    <row r="17" ht="15" customHeight="1">
      <c r="B17" s="296"/>
      <c r="C17" s="297"/>
      <c r="D17" s="297"/>
      <c r="E17" s="298" t="s">
        <v>3369</v>
      </c>
      <c r="F17" s="295" t="s">
        <v>3370</v>
      </c>
      <c r="G17" s="295"/>
      <c r="H17" s="295"/>
      <c r="I17" s="295"/>
      <c r="J17" s="295"/>
      <c r="K17" s="293"/>
    </row>
    <row r="18" ht="15" customHeight="1">
      <c r="B18" s="296"/>
      <c r="C18" s="297"/>
      <c r="D18" s="297"/>
      <c r="E18" s="298" t="s">
        <v>3371</v>
      </c>
      <c r="F18" s="295" t="s">
        <v>3372</v>
      </c>
      <c r="G18" s="295"/>
      <c r="H18" s="295"/>
      <c r="I18" s="295"/>
      <c r="J18" s="295"/>
      <c r="K18" s="293"/>
    </row>
    <row r="19" ht="15" customHeight="1">
      <c r="B19" s="296"/>
      <c r="C19" s="297"/>
      <c r="D19" s="297"/>
      <c r="E19" s="298" t="s">
        <v>3373</v>
      </c>
      <c r="F19" s="295" t="s">
        <v>3374</v>
      </c>
      <c r="G19" s="295"/>
      <c r="H19" s="295"/>
      <c r="I19" s="295"/>
      <c r="J19" s="295"/>
      <c r="K19" s="293"/>
    </row>
    <row r="20" ht="15" customHeight="1">
      <c r="B20" s="296"/>
      <c r="C20" s="297"/>
      <c r="D20" s="297"/>
      <c r="E20" s="298" t="s">
        <v>3375</v>
      </c>
      <c r="F20" s="295" t="s">
        <v>3376</v>
      </c>
      <c r="G20" s="295"/>
      <c r="H20" s="295"/>
      <c r="I20" s="295"/>
      <c r="J20" s="295"/>
      <c r="K20" s="293"/>
    </row>
    <row r="21" ht="15" customHeight="1">
      <c r="B21" s="296"/>
      <c r="C21" s="297"/>
      <c r="D21" s="297"/>
      <c r="E21" s="298" t="s">
        <v>3377</v>
      </c>
      <c r="F21" s="295" t="s">
        <v>3378</v>
      </c>
      <c r="G21" s="295"/>
      <c r="H21" s="295"/>
      <c r="I21" s="295"/>
      <c r="J21" s="295"/>
      <c r="K21" s="293"/>
    </row>
    <row r="22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ht="15" customHeight="1">
      <c r="B23" s="296"/>
      <c r="C23" s="295" t="s">
        <v>3379</v>
      </c>
      <c r="D23" s="295"/>
      <c r="E23" s="295"/>
      <c r="F23" s="295"/>
      <c r="G23" s="295"/>
      <c r="H23" s="295"/>
      <c r="I23" s="295"/>
      <c r="J23" s="295"/>
      <c r="K23" s="293"/>
    </row>
    <row r="24" ht="15" customHeight="1">
      <c r="B24" s="296"/>
      <c r="C24" s="295" t="s">
        <v>3380</v>
      </c>
      <c r="D24" s="295"/>
      <c r="E24" s="295"/>
      <c r="F24" s="295"/>
      <c r="G24" s="295"/>
      <c r="H24" s="295"/>
      <c r="I24" s="295"/>
      <c r="J24" s="295"/>
      <c r="K24" s="293"/>
    </row>
    <row r="25" ht="15" customHeight="1">
      <c r="B25" s="296"/>
      <c r="C25" s="295"/>
      <c r="D25" s="295" t="s">
        <v>3381</v>
      </c>
      <c r="E25" s="295"/>
      <c r="F25" s="295"/>
      <c r="G25" s="295"/>
      <c r="H25" s="295"/>
      <c r="I25" s="295"/>
      <c r="J25" s="295"/>
      <c r="K25" s="293"/>
    </row>
    <row r="26" ht="15" customHeight="1">
      <c r="B26" s="296"/>
      <c r="C26" s="297"/>
      <c r="D26" s="295" t="s">
        <v>3382</v>
      </c>
      <c r="E26" s="295"/>
      <c r="F26" s="295"/>
      <c r="G26" s="295"/>
      <c r="H26" s="295"/>
      <c r="I26" s="295"/>
      <c r="J26" s="295"/>
      <c r="K26" s="293"/>
    </row>
    <row r="27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ht="15" customHeight="1">
      <c r="B28" s="296"/>
      <c r="C28" s="297"/>
      <c r="D28" s="295" t="s">
        <v>3383</v>
      </c>
      <c r="E28" s="295"/>
      <c r="F28" s="295"/>
      <c r="G28" s="295"/>
      <c r="H28" s="295"/>
      <c r="I28" s="295"/>
      <c r="J28" s="295"/>
      <c r="K28" s="293"/>
    </row>
    <row r="29" ht="15" customHeight="1">
      <c r="B29" s="296"/>
      <c r="C29" s="297"/>
      <c r="D29" s="295" t="s">
        <v>3384</v>
      </c>
      <c r="E29" s="295"/>
      <c r="F29" s="295"/>
      <c r="G29" s="295"/>
      <c r="H29" s="295"/>
      <c r="I29" s="295"/>
      <c r="J29" s="295"/>
      <c r="K29" s="293"/>
    </row>
    <row r="30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ht="15" customHeight="1">
      <c r="B31" s="296"/>
      <c r="C31" s="297"/>
      <c r="D31" s="295" t="s">
        <v>3385</v>
      </c>
      <c r="E31" s="295"/>
      <c r="F31" s="295"/>
      <c r="G31" s="295"/>
      <c r="H31" s="295"/>
      <c r="I31" s="295"/>
      <c r="J31" s="295"/>
      <c r="K31" s="293"/>
    </row>
    <row r="32" ht="15" customHeight="1">
      <c r="B32" s="296"/>
      <c r="C32" s="297"/>
      <c r="D32" s="295" t="s">
        <v>3386</v>
      </c>
      <c r="E32" s="295"/>
      <c r="F32" s="295"/>
      <c r="G32" s="295"/>
      <c r="H32" s="295"/>
      <c r="I32" s="295"/>
      <c r="J32" s="295"/>
      <c r="K32" s="293"/>
    </row>
    <row r="33" ht="15" customHeight="1">
      <c r="B33" s="296"/>
      <c r="C33" s="297"/>
      <c r="D33" s="295" t="s">
        <v>3387</v>
      </c>
      <c r="E33" s="295"/>
      <c r="F33" s="295"/>
      <c r="G33" s="295"/>
      <c r="H33" s="295"/>
      <c r="I33" s="295"/>
      <c r="J33" s="295"/>
      <c r="K33" s="293"/>
    </row>
    <row r="34" ht="15" customHeight="1">
      <c r="B34" s="296"/>
      <c r="C34" s="297"/>
      <c r="D34" s="295"/>
      <c r="E34" s="299" t="s">
        <v>162</v>
      </c>
      <c r="F34" s="295"/>
      <c r="G34" s="295" t="s">
        <v>3388</v>
      </c>
      <c r="H34" s="295"/>
      <c r="I34" s="295"/>
      <c r="J34" s="295"/>
      <c r="K34" s="293"/>
    </row>
    <row r="35" ht="30.75" customHeight="1">
      <c r="B35" s="296"/>
      <c r="C35" s="297"/>
      <c r="D35" s="295"/>
      <c r="E35" s="299" t="s">
        <v>3389</v>
      </c>
      <c r="F35" s="295"/>
      <c r="G35" s="295" t="s">
        <v>3390</v>
      </c>
      <c r="H35" s="295"/>
      <c r="I35" s="295"/>
      <c r="J35" s="295"/>
      <c r="K35" s="293"/>
    </row>
    <row r="36" ht="15" customHeight="1">
      <c r="B36" s="296"/>
      <c r="C36" s="297"/>
      <c r="D36" s="295"/>
      <c r="E36" s="299" t="s">
        <v>58</v>
      </c>
      <c r="F36" s="295"/>
      <c r="G36" s="295" t="s">
        <v>3391</v>
      </c>
      <c r="H36" s="295"/>
      <c r="I36" s="295"/>
      <c r="J36" s="295"/>
      <c r="K36" s="293"/>
    </row>
    <row r="37" ht="15" customHeight="1">
      <c r="B37" s="296"/>
      <c r="C37" s="297"/>
      <c r="D37" s="295"/>
      <c r="E37" s="299" t="s">
        <v>163</v>
      </c>
      <c r="F37" s="295"/>
      <c r="G37" s="295" t="s">
        <v>3392</v>
      </c>
      <c r="H37" s="295"/>
      <c r="I37" s="295"/>
      <c r="J37" s="295"/>
      <c r="K37" s="293"/>
    </row>
    <row r="38" ht="15" customHeight="1">
      <c r="B38" s="296"/>
      <c r="C38" s="297"/>
      <c r="D38" s="295"/>
      <c r="E38" s="299" t="s">
        <v>164</v>
      </c>
      <c r="F38" s="295"/>
      <c r="G38" s="295" t="s">
        <v>3393</v>
      </c>
      <c r="H38" s="295"/>
      <c r="I38" s="295"/>
      <c r="J38" s="295"/>
      <c r="K38" s="293"/>
    </row>
    <row r="39" ht="15" customHeight="1">
      <c r="B39" s="296"/>
      <c r="C39" s="297"/>
      <c r="D39" s="295"/>
      <c r="E39" s="299" t="s">
        <v>165</v>
      </c>
      <c r="F39" s="295"/>
      <c r="G39" s="295" t="s">
        <v>3394</v>
      </c>
      <c r="H39" s="295"/>
      <c r="I39" s="295"/>
      <c r="J39" s="295"/>
      <c r="K39" s="293"/>
    </row>
    <row r="40" ht="15" customHeight="1">
      <c r="B40" s="296"/>
      <c r="C40" s="297"/>
      <c r="D40" s="295"/>
      <c r="E40" s="299" t="s">
        <v>3395</v>
      </c>
      <c r="F40" s="295"/>
      <c r="G40" s="295" t="s">
        <v>3396</v>
      </c>
      <c r="H40" s="295"/>
      <c r="I40" s="295"/>
      <c r="J40" s="295"/>
      <c r="K40" s="293"/>
    </row>
    <row r="41" ht="15" customHeight="1">
      <c r="B41" s="296"/>
      <c r="C41" s="297"/>
      <c r="D41" s="295"/>
      <c r="E41" s="299"/>
      <c r="F41" s="295"/>
      <c r="G41" s="295" t="s">
        <v>3397</v>
      </c>
      <c r="H41" s="295"/>
      <c r="I41" s="295"/>
      <c r="J41" s="295"/>
      <c r="K41" s="293"/>
    </row>
    <row r="42" ht="15" customHeight="1">
      <c r="B42" s="296"/>
      <c r="C42" s="297"/>
      <c r="D42" s="295"/>
      <c r="E42" s="299" t="s">
        <v>3398</v>
      </c>
      <c r="F42" s="295"/>
      <c r="G42" s="295" t="s">
        <v>3399</v>
      </c>
      <c r="H42" s="295"/>
      <c r="I42" s="295"/>
      <c r="J42" s="295"/>
      <c r="K42" s="293"/>
    </row>
    <row r="43" ht="15" customHeight="1">
      <c r="B43" s="296"/>
      <c r="C43" s="297"/>
      <c r="D43" s="295"/>
      <c r="E43" s="299" t="s">
        <v>167</v>
      </c>
      <c r="F43" s="295"/>
      <c r="G43" s="295" t="s">
        <v>3400</v>
      </c>
      <c r="H43" s="295"/>
      <c r="I43" s="295"/>
      <c r="J43" s="295"/>
      <c r="K43" s="293"/>
    </row>
    <row r="44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ht="15" customHeight="1">
      <c r="B45" s="296"/>
      <c r="C45" s="297"/>
      <c r="D45" s="295" t="s">
        <v>3401</v>
      </c>
      <c r="E45" s="295"/>
      <c r="F45" s="295"/>
      <c r="G45" s="295"/>
      <c r="H45" s="295"/>
      <c r="I45" s="295"/>
      <c r="J45" s="295"/>
      <c r="K45" s="293"/>
    </row>
    <row r="46" ht="15" customHeight="1">
      <c r="B46" s="296"/>
      <c r="C46" s="297"/>
      <c r="D46" s="297"/>
      <c r="E46" s="295" t="s">
        <v>3402</v>
      </c>
      <c r="F46" s="295"/>
      <c r="G46" s="295"/>
      <c r="H46" s="295"/>
      <c r="I46" s="295"/>
      <c r="J46" s="295"/>
      <c r="K46" s="293"/>
    </row>
    <row r="47" ht="15" customHeight="1">
      <c r="B47" s="296"/>
      <c r="C47" s="297"/>
      <c r="D47" s="297"/>
      <c r="E47" s="295" t="s">
        <v>3403</v>
      </c>
      <c r="F47" s="295"/>
      <c r="G47" s="295"/>
      <c r="H47" s="295"/>
      <c r="I47" s="295"/>
      <c r="J47" s="295"/>
      <c r="K47" s="293"/>
    </row>
    <row r="48" ht="15" customHeight="1">
      <c r="B48" s="296"/>
      <c r="C48" s="297"/>
      <c r="D48" s="297"/>
      <c r="E48" s="295" t="s">
        <v>3404</v>
      </c>
      <c r="F48" s="295"/>
      <c r="G48" s="295"/>
      <c r="H48" s="295"/>
      <c r="I48" s="295"/>
      <c r="J48" s="295"/>
      <c r="K48" s="293"/>
    </row>
    <row r="49" ht="15" customHeight="1">
      <c r="B49" s="296"/>
      <c r="C49" s="297"/>
      <c r="D49" s="295" t="s">
        <v>3405</v>
      </c>
      <c r="E49" s="295"/>
      <c r="F49" s="295"/>
      <c r="G49" s="295"/>
      <c r="H49" s="295"/>
      <c r="I49" s="295"/>
      <c r="J49" s="295"/>
      <c r="K49" s="293"/>
    </row>
    <row r="50" ht="25.5" customHeight="1">
      <c r="B50" s="291"/>
      <c r="C50" s="292" t="s">
        <v>3406</v>
      </c>
      <c r="D50" s="292"/>
      <c r="E50" s="292"/>
      <c r="F50" s="292"/>
      <c r="G50" s="292"/>
      <c r="H50" s="292"/>
      <c r="I50" s="292"/>
      <c r="J50" s="292"/>
      <c r="K50" s="293"/>
    </row>
    <row r="5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ht="15" customHeight="1">
      <c r="B52" s="291"/>
      <c r="C52" s="295" t="s">
        <v>3407</v>
      </c>
      <c r="D52" s="295"/>
      <c r="E52" s="295"/>
      <c r="F52" s="295"/>
      <c r="G52" s="295"/>
      <c r="H52" s="295"/>
      <c r="I52" s="295"/>
      <c r="J52" s="295"/>
      <c r="K52" s="293"/>
    </row>
    <row r="53" ht="15" customHeight="1">
      <c r="B53" s="291"/>
      <c r="C53" s="295" t="s">
        <v>3408</v>
      </c>
      <c r="D53" s="295"/>
      <c r="E53" s="295"/>
      <c r="F53" s="295"/>
      <c r="G53" s="295"/>
      <c r="H53" s="295"/>
      <c r="I53" s="295"/>
      <c r="J53" s="295"/>
      <c r="K53" s="293"/>
    </row>
    <row r="54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ht="15" customHeight="1">
      <c r="B55" s="291"/>
      <c r="C55" s="295" t="s">
        <v>3409</v>
      </c>
      <c r="D55" s="295"/>
      <c r="E55" s="295"/>
      <c r="F55" s="295"/>
      <c r="G55" s="295"/>
      <c r="H55" s="295"/>
      <c r="I55" s="295"/>
      <c r="J55" s="295"/>
      <c r="K55" s="293"/>
    </row>
    <row r="56" ht="15" customHeight="1">
      <c r="B56" s="291"/>
      <c r="C56" s="297"/>
      <c r="D56" s="295" t="s">
        <v>3410</v>
      </c>
      <c r="E56" s="295"/>
      <c r="F56" s="295"/>
      <c r="G56" s="295"/>
      <c r="H56" s="295"/>
      <c r="I56" s="295"/>
      <c r="J56" s="295"/>
      <c r="K56" s="293"/>
    </row>
    <row r="57" ht="15" customHeight="1">
      <c r="B57" s="291"/>
      <c r="C57" s="297"/>
      <c r="D57" s="295" t="s">
        <v>3411</v>
      </c>
      <c r="E57" s="295"/>
      <c r="F57" s="295"/>
      <c r="G57" s="295"/>
      <c r="H57" s="295"/>
      <c r="I57" s="295"/>
      <c r="J57" s="295"/>
      <c r="K57" s="293"/>
    </row>
    <row r="58" ht="15" customHeight="1">
      <c r="B58" s="291"/>
      <c r="C58" s="297"/>
      <c r="D58" s="295" t="s">
        <v>3412</v>
      </c>
      <c r="E58" s="295"/>
      <c r="F58" s="295"/>
      <c r="G58" s="295"/>
      <c r="H58" s="295"/>
      <c r="I58" s="295"/>
      <c r="J58" s="295"/>
      <c r="K58" s="293"/>
    </row>
    <row r="59" ht="15" customHeight="1">
      <c r="B59" s="291"/>
      <c r="C59" s="297"/>
      <c r="D59" s="295" t="s">
        <v>3413</v>
      </c>
      <c r="E59" s="295"/>
      <c r="F59" s="295"/>
      <c r="G59" s="295"/>
      <c r="H59" s="295"/>
      <c r="I59" s="295"/>
      <c r="J59" s="295"/>
      <c r="K59" s="293"/>
    </row>
    <row r="60" ht="15" customHeight="1">
      <c r="B60" s="291"/>
      <c r="C60" s="297"/>
      <c r="D60" s="300" t="s">
        <v>3414</v>
      </c>
      <c r="E60" s="300"/>
      <c r="F60" s="300"/>
      <c r="G60" s="300"/>
      <c r="H60" s="300"/>
      <c r="I60" s="300"/>
      <c r="J60" s="300"/>
      <c r="K60" s="293"/>
    </row>
    <row r="61" ht="15" customHeight="1">
      <c r="B61" s="291"/>
      <c r="C61" s="297"/>
      <c r="D61" s="295" t="s">
        <v>3415</v>
      </c>
      <c r="E61" s="295"/>
      <c r="F61" s="295"/>
      <c r="G61" s="295"/>
      <c r="H61" s="295"/>
      <c r="I61" s="295"/>
      <c r="J61" s="295"/>
      <c r="K61" s="293"/>
    </row>
    <row r="62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ht="15" customHeight="1">
      <c r="B63" s="291"/>
      <c r="C63" s="297"/>
      <c r="D63" s="295" t="s">
        <v>3416</v>
      </c>
      <c r="E63" s="295"/>
      <c r="F63" s="295"/>
      <c r="G63" s="295"/>
      <c r="H63" s="295"/>
      <c r="I63" s="295"/>
      <c r="J63" s="295"/>
      <c r="K63" s="293"/>
    </row>
    <row r="64" ht="15" customHeight="1">
      <c r="B64" s="291"/>
      <c r="C64" s="297"/>
      <c r="D64" s="300" t="s">
        <v>3417</v>
      </c>
      <c r="E64" s="300"/>
      <c r="F64" s="300"/>
      <c r="G64" s="300"/>
      <c r="H64" s="300"/>
      <c r="I64" s="300"/>
      <c r="J64" s="300"/>
      <c r="K64" s="293"/>
    </row>
    <row r="65" ht="15" customHeight="1">
      <c r="B65" s="291"/>
      <c r="C65" s="297"/>
      <c r="D65" s="295" t="s">
        <v>3418</v>
      </c>
      <c r="E65" s="295"/>
      <c r="F65" s="295"/>
      <c r="G65" s="295"/>
      <c r="H65" s="295"/>
      <c r="I65" s="295"/>
      <c r="J65" s="295"/>
      <c r="K65" s="293"/>
    </row>
    <row r="66" ht="15" customHeight="1">
      <c r="B66" s="291"/>
      <c r="C66" s="297"/>
      <c r="D66" s="295" t="s">
        <v>3419</v>
      </c>
      <c r="E66" s="295"/>
      <c r="F66" s="295"/>
      <c r="G66" s="295"/>
      <c r="H66" s="295"/>
      <c r="I66" s="295"/>
      <c r="J66" s="295"/>
      <c r="K66" s="293"/>
    </row>
    <row r="67" ht="15" customHeight="1">
      <c r="B67" s="291"/>
      <c r="C67" s="297"/>
      <c r="D67" s="295" t="s">
        <v>3420</v>
      </c>
      <c r="E67" s="295"/>
      <c r="F67" s="295"/>
      <c r="G67" s="295"/>
      <c r="H67" s="295"/>
      <c r="I67" s="295"/>
      <c r="J67" s="295"/>
      <c r="K67" s="293"/>
    </row>
    <row r="68" ht="15" customHeight="1">
      <c r="B68" s="291"/>
      <c r="C68" s="297"/>
      <c r="D68" s="295" t="s">
        <v>3421</v>
      </c>
      <c r="E68" s="295"/>
      <c r="F68" s="295"/>
      <c r="G68" s="295"/>
      <c r="H68" s="295"/>
      <c r="I68" s="295"/>
      <c r="J68" s="295"/>
      <c r="K68" s="293"/>
    </row>
    <row r="69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ht="45" customHeight="1">
      <c r="B73" s="310"/>
      <c r="C73" s="311" t="s">
        <v>109</v>
      </c>
      <c r="D73" s="311"/>
      <c r="E73" s="311"/>
      <c r="F73" s="311"/>
      <c r="G73" s="311"/>
      <c r="H73" s="311"/>
      <c r="I73" s="311"/>
      <c r="J73" s="311"/>
      <c r="K73" s="312"/>
    </row>
    <row r="74" ht="17.25" customHeight="1">
      <c r="B74" s="310"/>
      <c r="C74" s="313" t="s">
        <v>3422</v>
      </c>
      <c r="D74" s="313"/>
      <c r="E74" s="313"/>
      <c r="F74" s="313" t="s">
        <v>3423</v>
      </c>
      <c r="G74" s="314"/>
      <c r="H74" s="313" t="s">
        <v>163</v>
      </c>
      <c r="I74" s="313" t="s">
        <v>62</v>
      </c>
      <c r="J74" s="313" t="s">
        <v>3424</v>
      </c>
      <c r="K74" s="312"/>
    </row>
    <row r="75" ht="17.25" customHeight="1">
      <c r="B75" s="310"/>
      <c r="C75" s="315" t="s">
        <v>3425</v>
      </c>
      <c r="D75" s="315"/>
      <c r="E75" s="315"/>
      <c r="F75" s="316" t="s">
        <v>3426</v>
      </c>
      <c r="G75" s="317"/>
      <c r="H75" s="315"/>
      <c r="I75" s="315"/>
      <c r="J75" s="315" t="s">
        <v>3427</v>
      </c>
      <c r="K75" s="312"/>
    </row>
    <row r="76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ht="15" customHeight="1">
      <c r="B77" s="310"/>
      <c r="C77" s="299" t="s">
        <v>58</v>
      </c>
      <c r="D77" s="318"/>
      <c r="E77" s="318"/>
      <c r="F77" s="320" t="s">
        <v>3428</v>
      </c>
      <c r="G77" s="319"/>
      <c r="H77" s="299" t="s">
        <v>3429</v>
      </c>
      <c r="I77" s="299" t="s">
        <v>3430</v>
      </c>
      <c r="J77" s="299">
        <v>20</v>
      </c>
      <c r="K77" s="312"/>
    </row>
    <row r="78" ht="15" customHeight="1">
      <c r="B78" s="310"/>
      <c r="C78" s="299" t="s">
        <v>3431</v>
      </c>
      <c r="D78" s="299"/>
      <c r="E78" s="299"/>
      <c r="F78" s="320" t="s">
        <v>3428</v>
      </c>
      <c r="G78" s="319"/>
      <c r="H78" s="299" t="s">
        <v>3432</v>
      </c>
      <c r="I78" s="299" t="s">
        <v>3430</v>
      </c>
      <c r="J78" s="299">
        <v>120</v>
      </c>
      <c r="K78" s="312"/>
    </row>
    <row r="79" ht="15" customHeight="1">
      <c r="B79" s="321"/>
      <c r="C79" s="299" t="s">
        <v>3433</v>
      </c>
      <c r="D79" s="299"/>
      <c r="E79" s="299"/>
      <c r="F79" s="320" t="s">
        <v>3434</v>
      </c>
      <c r="G79" s="319"/>
      <c r="H79" s="299" t="s">
        <v>3435</v>
      </c>
      <c r="I79" s="299" t="s">
        <v>3430</v>
      </c>
      <c r="J79" s="299">
        <v>50</v>
      </c>
      <c r="K79" s="312"/>
    </row>
    <row r="80" ht="15" customHeight="1">
      <c r="B80" s="321"/>
      <c r="C80" s="299" t="s">
        <v>3436</v>
      </c>
      <c r="D80" s="299"/>
      <c r="E80" s="299"/>
      <c r="F80" s="320" t="s">
        <v>3428</v>
      </c>
      <c r="G80" s="319"/>
      <c r="H80" s="299" t="s">
        <v>3437</v>
      </c>
      <c r="I80" s="299" t="s">
        <v>3438</v>
      </c>
      <c r="J80" s="299"/>
      <c r="K80" s="312"/>
    </row>
    <row r="81" ht="15" customHeight="1">
      <c r="B81" s="321"/>
      <c r="C81" s="322" t="s">
        <v>3439</v>
      </c>
      <c r="D81" s="322"/>
      <c r="E81" s="322"/>
      <c r="F81" s="323" t="s">
        <v>3434</v>
      </c>
      <c r="G81" s="322"/>
      <c r="H81" s="322" t="s">
        <v>3440</v>
      </c>
      <c r="I81" s="322" t="s">
        <v>3430</v>
      </c>
      <c r="J81" s="322">
        <v>15</v>
      </c>
      <c r="K81" s="312"/>
    </row>
    <row r="82" ht="15" customHeight="1">
      <c r="B82" s="321"/>
      <c r="C82" s="322" t="s">
        <v>3441</v>
      </c>
      <c r="D82" s="322"/>
      <c r="E82" s="322"/>
      <c r="F82" s="323" t="s">
        <v>3434</v>
      </c>
      <c r="G82" s="322"/>
      <c r="H82" s="322" t="s">
        <v>3442</v>
      </c>
      <c r="I82" s="322" t="s">
        <v>3430</v>
      </c>
      <c r="J82" s="322">
        <v>15</v>
      </c>
      <c r="K82" s="312"/>
    </row>
    <row r="83" ht="15" customHeight="1">
      <c r="B83" s="321"/>
      <c r="C83" s="322" t="s">
        <v>3443</v>
      </c>
      <c r="D83" s="322"/>
      <c r="E83" s="322"/>
      <c r="F83" s="323" t="s">
        <v>3434</v>
      </c>
      <c r="G83" s="322"/>
      <c r="H83" s="322" t="s">
        <v>3444</v>
      </c>
      <c r="I83" s="322" t="s">
        <v>3430</v>
      </c>
      <c r="J83" s="322">
        <v>20</v>
      </c>
      <c r="K83" s="312"/>
    </row>
    <row r="84" ht="15" customHeight="1">
      <c r="B84" s="321"/>
      <c r="C84" s="322" t="s">
        <v>3445</v>
      </c>
      <c r="D84" s="322"/>
      <c r="E84" s="322"/>
      <c r="F84" s="323" t="s">
        <v>3434</v>
      </c>
      <c r="G84" s="322"/>
      <c r="H84" s="322" t="s">
        <v>3446</v>
      </c>
      <c r="I84" s="322" t="s">
        <v>3430</v>
      </c>
      <c r="J84" s="322">
        <v>20</v>
      </c>
      <c r="K84" s="312"/>
    </row>
    <row r="85" ht="15" customHeight="1">
      <c r="B85" s="321"/>
      <c r="C85" s="299" t="s">
        <v>3447</v>
      </c>
      <c r="D85" s="299"/>
      <c r="E85" s="299"/>
      <c r="F85" s="320" t="s">
        <v>3434</v>
      </c>
      <c r="G85" s="319"/>
      <c r="H85" s="299" t="s">
        <v>3448</v>
      </c>
      <c r="I85" s="299" t="s">
        <v>3430</v>
      </c>
      <c r="J85" s="299">
        <v>50</v>
      </c>
      <c r="K85" s="312"/>
    </row>
    <row r="86" ht="15" customHeight="1">
      <c r="B86" s="321"/>
      <c r="C86" s="299" t="s">
        <v>3449</v>
      </c>
      <c r="D86" s="299"/>
      <c r="E86" s="299"/>
      <c r="F86" s="320" t="s">
        <v>3434</v>
      </c>
      <c r="G86" s="319"/>
      <c r="H86" s="299" t="s">
        <v>3450</v>
      </c>
      <c r="I86" s="299" t="s">
        <v>3430</v>
      </c>
      <c r="J86" s="299">
        <v>20</v>
      </c>
      <c r="K86" s="312"/>
    </row>
    <row r="87" ht="15" customHeight="1">
      <c r="B87" s="321"/>
      <c r="C87" s="299" t="s">
        <v>3451</v>
      </c>
      <c r="D87" s="299"/>
      <c r="E87" s="299"/>
      <c r="F87" s="320" t="s">
        <v>3434</v>
      </c>
      <c r="G87" s="319"/>
      <c r="H87" s="299" t="s">
        <v>3452</v>
      </c>
      <c r="I87" s="299" t="s">
        <v>3430</v>
      </c>
      <c r="J87" s="299">
        <v>20</v>
      </c>
      <c r="K87" s="312"/>
    </row>
    <row r="88" ht="15" customHeight="1">
      <c r="B88" s="321"/>
      <c r="C88" s="299" t="s">
        <v>3453</v>
      </c>
      <c r="D88" s="299"/>
      <c r="E88" s="299"/>
      <c r="F88" s="320" t="s">
        <v>3434</v>
      </c>
      <c r="G88" s="319"/>
      <c r="H88" s="299" t="s">
        <v>3454</v>
      </c>
      <c r="I88" s="299" t="s">
        <v>3430</v>
      </c>
      <c r="J88" s="299">
        <v>50</v>
      </c>
      <c r="K88" s="312"/>
    </row>
    <row r="89" ht="15" customHeight="1">
      <c r="B89" s="321"/>
      <c r="C89" s="299" t="s">
        <v>3455</v>
      </c>
      <c r="D89" s="299"/>
      <c r="E89" s="299"/>
      <c r="F89" s="320" t="s">
        <v>3434</v>
      </c>
      <c r="G89" s="319"/>
      <c r="H89" s="299" t="s">
        <v>3455</v>
      </c>
      <c r="I89" s="299" t="s">
        <v>3430</v>
      </c>
      <c r="J89" s="299">
        <v>50</v>
      </c>
      <c r="K89" s="312"/>
    </row>
    <row r="90" ht="15" customHeight="1">
      <c r="B90" s="321"/>
      <c r="C90" s="299" t="s">
        <v>168</v>
      </c>
      <c r="D90" s="299"/>
      <c r="E90" s="299"/>
      <c r="F90" s="320" t="s">
        <v>3434</v>
      </c>
      <c r="G90" s="319"/>
      <c r="H90" s="299" t="s">
        <v>3456</v>
      </c>
      <c r="I90" s="299" t="s">
        <v>3430</v>
      </c>
      <c r="J90" s="299">
        <v>255</v>
      </c>
      <c r="K90" s="312"/>
    </row>
    <row r="91" ht="15" customHeight="1">
      <c r="B91" s="321"/>
      <c r="C91" s="299" t="s">
        <v>3457</v>
      </c>
      <c r="D91" s="299"/>
      <c r="E91" s="299"/>
      <c r="F91" s="320" t="s">
        <v>3428</v>
      </c>
      <c r="G91" s="319"/>
      <c r="H91" s="299" t="s">
        <v>3458</v>
      </c>
      <c r="I91" s="299" t="s">
        <v>3459</v>
      </c>
      <c r="J91" s="299"/>
      <c r="K91" s="312"/>
    </row>
    <row r="92" ht="15" customHeight="1">
      <c r="B92" s="321"/>
      <c r="C92" s="299" t="s">
        <v>3460</v>
      </c>
      <c r="D92" s="299"/>
      <c r="E92" s="299"/>
      <c r="F92" s="320" t="s">
        <v>3428</v>
      </c>
      <c r="G92" s="319"/>
      <c r="H92" s="299" t="s">
        <v>3461</v>
      </c>
      <c r="I92" s="299" t="s">
        <v>3462</v>
      </c>
      <c r="J92" s="299"/>
      <c r="K92" s="312"/>
    </row>
    <row r="93" ht="15" customHeight="1">
      <c r="B93" s="321"/>
      <c r="C93" s="299" t="s">
        <v>3463</v>
      </c>
      <c r="D93" s="299"/>
      <c r="E93" s="299"/>
      <c r="F93" s="320" t="s">
        <v>3428</v>
      </c>
      <c r="G93" s="319"/>
      <c r="H93" s="299" t="s">
        <v>3463</v>
      </c>
      <c r="I93" s="299" t="s">
        <v>3462</v>
      </c>
      <c r="J93" s="299"/>
      <c r="K93" s="312"/>
    </row>
    <row r="94" ht="15" customHeight="1">
      <c r="B94" s="321"/>
      <c r="C94" s="299" t="s">
        <v>43</v>
      </c>
      <c r="D94" s="299"/>
      <c r="E94" s="299"/>
      <c r="F94" s="320" t="s">
        <v>3428</v>
      </c>
      <c r="G94" s="319"/>
      <c r="H94" s="299" t="s">
        <v>3464</v>
      </c>
      <c r="I94" s="299" t="s">
        <v>3462</v>
      </c>
      <c r="J94" s="299"/>
      <c r="K94" s="312"/>
    </row>
    <row r="95" ht="15" customHeight="1">
      <c r="B95" s="321"/>
      <c r="C95" s="299" t="s">
        <v>53</v>
      </c>
      <c r="D95" s="299"/>
      <c r="E95" s="299"/>
      <c r="F95" s="320" t="s">
        <v>3428</v>
      </c>
      <c r="G95" s="319"/>
      <c r="H95" s="299" t="s">
        <v>3465</v>
      </c>
      <c r="I95" s="299" t="s">
        <v>3462</v>
      </c>
      <c r="J95" s="299"/>
      <c r="K95" s="312"/>
    </row>
    <row r="96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ht="45" customHeight="1">
      <c r="B100" s="310"/>
      <c r="C100" s="311" t="s">
        <v>3466</v>
      </c>
      <c r="D100" s="311"/>
      <c r="E100" s="311"/>
      <c r="F100" s="311"/>
      <c r="G100" s="311"/>
      <c r="H100" s="311"/>
      <c r="I100" s="311"/>
      <c r="J100" s="311"/>
      <c r="K100" s="312"/>
    </row>
    <row r="101" ht="17.25" customHeight="1">
      <c r="B101" s="310"/>
      <c r="C101" s="313" t="s">
        <v>3422</v>
      </c>
      <c r="D101" s="313"/>
      <c r="E101" s="313"/>
      <c r="F101" s="313" t="s">
        <v>3423</v>
      </c>
      <c r="G101" s="314"/>
      <c r="H101" s="313" t="s">
        <v>163</v>
      </c>
      <c r="I101" s="313" t="s">
        <v>62</v>
      </c>
      <c r="J101" s="313" t="s">
        <v>3424</v>
      </c>
      <c r="K101" s="312"/>
    </row>
    <row r="102" ht="17.25" customHeight="1">
      <c r="B102" s="310"/>
      <c r="C102" s="315" t="s">
        <v>3425</v>
      </c>
      <c r="D102" s="315"/>
      <c r="E102" s="315"/>
      <c r="F102" s="316" t="s">
        <v>3426</v>
      </c>
      <c r="G102" s="317"/>
      <c r="H102" s="315"/>
      <c r="I102" s="315"/>
      <c r="J102" s="315" t="s">
        <v>3427</v>
      </c>
      <c r="K102" s="312"/>
    </row>
    <row r="103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ht="15" customHeight="1">
      <c r="B104" s="310"/>
      <c r="C104" s="299" t="s">
        <v>58</v>
      </c>
      <c r="D104" s="318"/>
      <c r="E104" s="318"/>
      <c r="F104" s="320" t="s">
        <v>3428</v>
      </c>
      <c r="G104" s="329"/>
      <c r="H104" s="299" t="s">
        <v>3467</v>
      </c>
      <c r="I104" s="299" t="s">
        <v>3430</v>
      </c>
      <c r="J104" s="299">
        <v>20</v>
      </c>
      <c r="K104" s="312"/>
    </row>
    <row r="105" ht="15" customHeight="1">
      <c r="B105" s="310"/>
      <c r="C105" s="299" t="s">
        <v>3431</v>
      </c>
      <c r="D105" s="299"/>
      <c r="E105" s="299"/>
      <c r="F105" s="320" t="s">
        <v>3428</v>
      </c>
      <c r="G105" s="299"/>
      <c r="H105" s="299" t="s">
        <v>3467</v>
      </c>
      <c r="I105" s="299" t="s">
        <v>3430</v>
      </c>
      <c r="J105" s="299">
        <v>120</v>
      </c>
      <c r="K105" s="312"/>
    </row>
    <row r="106" ht="15" customHeight="1">
      <c r="B106" s="321"/>
      <c r="C106" s="299" t="s">
        <v>3433</v>
      </c>
      <c r="D106" s="299"/>
      <c r="E106" s="299"/>
      <c r="F106" s="320" t="s">
        <v>3434</v>
      </c>
      <c r="G106" s="299"/>
      <c r="H106" s="299" t="s">
        <v>3467</v>
      </c>
      <c r="I106" s="299" t="s">
        <v>3430</v>
      </c>
      <c r="J106" s="299">
        <v>50</v>
      </c>
      <c r="K106" s="312"/>
    </row>
    <row r="107" ht="15" customHeight="1">
      <c r="B107" s="321"/>
      <c r="C107" s="299" t="s">
        <v>3436</v>
      </c>
      <c r="D107" s="299"/>
      <c r="E107" s="299"/>
      <c r="F107" s="320" t="s">
        <v>3428</v>
      </c>
      <c r="G107" s="299"/>
      <c r="H107" s="299" t="s">
        <v>3467</v>
      </c>
      <c r="I107" s="299" t="s">
        <v>3438</v>
      </c>
      <c r="J107" s="299"/>
      <c r="K107" s="312"/>
    </row>
    <row r="108" ht="15" customHeight="1">
      <c r="B108" s="321"/>
      <c r="C108" s="299" t="s">
        <v>3447</v>
      </c>
      <c r="D108" s="299"/>
      <c r="E108" s="299"/>
      <c r="F108" s="320" t="s">
        <v>3434</v>
      </c>
      <c r="G108" s="299"/>
      <c r="H108" s="299" t="s">
        <v>3467</v>
      </c>
      <c r="I108" s="299" t="s">
        <v>3430</v>
      </c>
      <c r="J108" s="299">
        <v>50</v>
      </c>
      <c r="K108" s="312"/>
    </row>
    <row r="109" ht="15" customHeight="1">
      <c r="B109" s="321"/>
      <c r="C109" s="299" t="s">
        <v>3455</v>
      </c>
      <c r="D109" s="299"/>
      <c r="E109" s="299"/>
      <c r="F109" s="320" t="s">
        <v>3434</v>
      </c>
      <c r="G109" s="299"/>
      <c r="H109" s="299" t="s">
        <v>3467</v>
      </c>
      <c r="I109" s="299" t="s">
        <v>3430</v>
      </c>
      <c r="J109" s="299">
        <v>50</v>
      </c>
      <c r="K109" s="312"/>
    </row>
    <row r="110" ht="15" customHeight="1">
      <c r="B110" s="321"/>
      <c r="C110" s="299" t="s">
        <v>3453</v>
      </c>
      <c r="D110" s="299"/>
      <c r="E110" s="299"/>
      <c r="F110" s="320" t="s">
        <v>3434</v>
      </c>
      <c r="G110" s="299"/>
      <c r="H110" s="299" t="s">
        <v>3467</v>
      </c>
      <c r="I110" s="299" t="s">
        <v>3430</v>
      </c>
      <c r="J110" s="299">
        <v>50</v>
      </c>
      <c r="K110" s="312"/>
    </row>
    <row r="111" ht="15" customHeight="1">
      <c r="B111" s="321"/>
      <c r="C111" s="299" t="s">
        <v>58</v>
      </c>
      <c r="D111" s="299"/>
      <c r="E111" s="299"/>
      <c r="F111" s="320" t="s">
        <v>3428</v>
      </c>
      <c r="G111" s="299"/>
      <c r="H111" s="299" t="s">
        <v>3468</v>
      </c>
      <c r="I111" s="299" t="s">
        <v>3430</v>
      </c>
      <c r="J111" s="299">
        <v>20</v>
      </c>
      <c r="K111" s="312"/>
    </row>
    <row r="112" ht="15" customHeight="1">
      <c r="B112" s="321"/>
      <c r="C112" s="299" t="s">
        <v>3469</v>
      </c>
      <c r="D112" s="299"/>
      <c r="E112" s="299"/>
      <c r="F112" s="320" t="s">
        <v>3428</v>
      </c>
      <c r="G112" s="299"/>
      <c r="H112" s="299" t="s">
        <v>3470</v>
      </c>
      <c r="I112" s="299" t="s">
        <v>3430</v>
      </c>
      <c r="J112" s="299">
        <v>120</v>
      </c>
      <c r="K112" s="312"/>
    </row>
    <row r="113" ht="15" customHeight="1">
      <c r="B113" s="321"/>
      <c r="C113" s="299" t="s">
        <v>43</v>
      </c>
      <c r="D113" s="299"/>
      <c r="E113" s="299"/>
      <c r="F113" s="320" t="s">
        <v>3428</v>
      </c>
      <c r="G113" s="299"/>
      <c r="H113" s="299" t="s">
        <v>3471</v>
      </c>
      <c r="I113" s="299" t="s">
        <v>3462</v>
      </c>
      <c r="J113" s="299"/>
      <c r="K113" s="312"/>
    </row>
    <row r="114" ht="15" customHeight="1">
      <c r="B114" s="321"/>
      <c r="C114" s="299" t="s">
        <v>53</v>
      </c>
      <c r="D114" s="299"/>
      <c r="E114" s="299"/>
      <c r="F114" s="320" t="s">
        <v>3428</v>
      </c>
      <c r="G114" s="299"/>
      <c r="H114" s="299" t="s">
        <v>3472</v>
      </c>
      <c r="I114" s="299" t="s">
        <v>3462</v>
      </c>
      <c r="J114" s="299"/>
      <c r="K114" s="312"/>
    </row>
    <row r="115" ht="15" customHeight="1">
      <c r="B115" s="321"/>
      <c r="C115" s="299" t="s">
        <v>62</v>
      </c>
      <c r="D115" s="299"/>
      <c r="E115" s="299"/>
      <c r="F115" s="320" t="s">
        <v>3428</v>
      </c>
      <c r="G115" s="299"/>
      <c r="H115" s="299" t="s">
        <v>3473</v>
      </c>
      <c r="I115" s="299" t="s">
        <v>3474</v>
      </c>
      <c r="J115" s="299"/>
      <c r="K115" s="312"/>
    </row>
    <row r="116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ht="45" customHeight="1">
      <c r="B120" s="336"/>
      <c r="C120" s="289" t="s">
        <v>3475</v>
      </c>
      <c r="D120" s="289"/>
      <c r="E120" s="289"/>
      <c r="F120" s="289"/>
      <c r="G120" s="289"/>
      <c r="H120" s="289"/>
      <c r="I120" s="289"/>
      <c r="J120" s="289"/>
      <c r="K120" s="337"/>
    </row>
    <row r="121" ht="17.25" customHeight="1">
      <c r="B121" s="338"/>
      <c r="C121" s="313" t="s">
        <v>3422</v>
      </c>
      <c r="D121" s="313"/>
      <c r="E121" s="313"/>
      <c r="F121" s="313" t="s">
        <v>3423</v>
      </c>
      <c r="G121" s="314"/>
      <c r="H121" s="313" t="s">
        <v>163</v>
      </c>
      <c r="I121" s="313" t="s">
        <v>62</v>
      </c>
      <c r="J121" s="313" t="s">
        <v>3424</v>
      </c>
      <c r="K121" s="339"/>
    </row>
    <row r="122" ht="17.25" customHeight="1">
      <c r="B122" s="338"/>
      <c r="C122" s="315" t="s">
        <v>3425</v>
      </c>
      <c r="D122" s="315"/>
      <c r="E122" s="315"/>
      <c r="F122" s="316" t="s">
        <v>3426</v>
      </c>
      <c r="G122" s="317"/>
      <c r="H122" s="315"/>
      <c r="I122" s="315"/>
      <c r="J122" s="315" t="s">
        <v>3427</v>
      </c>
      <c r="K122" s="339"/>
    </row>
    <row r="123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ht="15" customHeight="1">
      <c r="B124" s="340"/>
      <c r="C124" s="299" t="s">
        <v>3431</v>
      </c>
      <c r="D124" s="318"/>
      <c r="E124" s="318"/>
      <c r="F124" s="320" t="s">
        <v>3428</v>
      </c>
      <c r="G124" s="299"/>
      <c r="H124" s="299" t="s">
        <v>3467</v>
      </c>
      <c r="I124" s="299" t="s">
        <v>3430</v>
      </c>
      <c r="J124" s="299">
        <v>120</v>
      </c>
      <c r="K124" s="342"/>
    </row>
    <row r="125" ht="15" customHeight="1">
      <c r="B125" s="340"/>
      <c r="C125" s="299" t="s">
        <v>3476</v>
      </c>
      <c r="D125" s="299"/>
      <c r="E125" s="299"/>
      <c r="F125" s="320" t="s">
        <v>3428</v>
      </c>
      <c r="G125" s="299"/>
      <c r="H125" s="299" t="s">
        <v>3477</v>
      </c>
      <c r="I125" s="299" t="s">
        <v>3430</v>
      </c>
      <c r="J125" s="299" t="s">
        <v>3478</v>
      </c>
      <c r="K125" s="342"/>
    </row>
    <row r="126" ht="15" customHeight="1">
      <c r="B126" s="340"/>
      <c r="C126" s="299" t="s">
        <v>3377</v>
      </c>
      <c r="D126" s="299"/>
      <c r="E126" s="299"/>
      <c r="F126" s="320" t="s">
        <v>3428</v>
      </c>
      <c r="G126" s="299"/>
      <c r="H126" s="299" t="s">
        <v>3479</v>
      </c>
      <c r="I126" s="299" t="s">
        <v>3430</v>
      </c>
      <c r="J126" s="299" t="s">
        <v>3478</v>
      </c>
      <c r="K126" s="342"/>
    </row>
    <row r="127" ht="15" customHeight="1">
      <c r="B127" s="340"/>
      <c r="C127" s="299" t="s">
        <v>3439</v>
      </c>
      <c r="D127" s="299"/>
      <c r="E127" s="299"/>
      <c r="F127" s="320" t="s">
        <v>3434</v>
      </c>
      <c r="G127" s="299"/>
      <c r="H127" s="299" t="s">
        <v>3440</v>
      </c>
      <c r="I127" s="299" t="s">
        <v>3430</v>
      </c>
      <c r="J127" s="299">
        <v>15</v>
      </c>
      <c r="K127" s="342"/>
    </row>
    <row r="128" ht="15" customHeight="1">
      <c r="B128" s="340"/>
      <c r="C128" s="322" t="s">
        <v>3441</v>
      </c>
      <c r="D128" s="322"/>
      <c r="E128" s="322"/>
      <c r="F128" s="323" t="s">
        <v>3434</v>
      </c>
      <c r="G128" s="322"/>
      <c r="H128" s="322" t="s">
        <v>3442</v>
      </c>
      <c r="I128" s="322" t="s">
        <v>3430</v>
      </c>
      <c r="J128" s="322">
        <v>15</v>
      </c>
      <c r="K128" s="342"/>
    </row>
    <row r="129" ht="15" customHeight="1">
      <c r="B129" s="340"/>
      <c r="C129" s="322" t="s">
        <v>3443</v>
      </c>
      <c r="D129" s="322"/>
      <c r="E129" s="322"/>
      <c r="F129" s="323" t="s">
        <v>3434</v>
      </c>
      <c r="G129" s="322"/>
      <c r="H129" s="322" t="s">
        <v>3444</v>
      </c>
      <c r="I129" s="322" t="s">
        <v>3430</v>
      </c>
      <c r="J129" s="322">
        <v>20</v>
      </c>
      <c r="K129" s="342"/>
    </row>
    <row r="130" ht="15" customHeight="1">
      <c r="B130" s="340"/>
      <c r="C130" s="322" t="s">
        <v>3445</v>
      </c>
      <c r="D130" s="322"/>
      <c r="E130" s="322"/>
      <c r="F130" s="323" t="s">
        <v>3434</v>
      </c>
      <c r="G130" s="322"/>
      <c r="H130" s="322" t="s">
        <v>3446</v>
      </c>
      <c r="I130" s="322" t="s">
        <v>3430</v>
      </c>
      <c r="J130" s="322">
        <v>20</v>
      </c>
      <c r="K130" s="342"/>
    </row>
    <row r="131" ht="15" customHeight="1">
      <c r="B131" s="340"/>
      <c r="C131" s="299" t="s">
        <v>3433</v>
      </c>
      <c r="D131" s="299"/>
      <c r="E131" s="299"/>
      <c r="F131" s="320" t="s">
        <v>3434</v>
      </c>
      <c r="G131" s="299"/>
      <c r="H131" s="299" t="s">
        <v>3467</v>
      </c>
      <c r="I131" s="299" t="s">
        <v>3430</v>
      </c>
      <c r="J131" s="299">
        <v>50</v>
      </c>
      <c r="K131" s="342"/>
    </row>
    <row r="132" ht="15" customHeight="1">
      <c r="B132" s="340"/>
      <c r="C132" s="299" t="s">
        <v>3447</v>
      </c>
      <c r="D132" s="299"/>
      <c r="E132" s="299"/>
      <c r="F132" s="320" t="s">
        <v>3434</v>
      </c>
      <c r="G132" s="299"/>
      <c r="H132" s="299" t="s">
        <v>3467</v>
      </c>
      <c r="I132" s="299" t="s">
        <v>3430</v>
      </c>
      <c r="J132" s="299">
        <v>50</v>
      </c>
      <c r="K132" s="342"/>
    </row>
    <row r="133" ht="15" customHeight="1">
      <c r="B133" s="340"/>
      <c r="C133" s="299" t="s">
        <v>3453</v>
      </c>
      <c r="D133" s="299"/>
      <c r="E133" s="299"/>
      <c r="F133" s="320" t="s">
        <v>3434</v>
      </c>
      <c r="G133" s="299"/>
      <c r="H133" s="299" t="s">
        <v>3467</v>
      </c>
      <c r="I133" s="299" t="s">
        <v>3430</v>
      </c>
      <c r="J133" s="299">
        <v>50</v>
      </c>
      <c r="K133" s="342"/>
    </row>
    <row r="134" ht="15" customHeight="1">
      <c r="B134" s="340"/>
      <c r="C134" s="299" t="s">
        <v>3455</v>
      </c>
      <c r="D134" s="299"/>
      <c r="E134" s="299"/>
      <c r="F134" s="320" t="s">
        <v>3434</v>
      </c>
      <c r="G134" s="299"/>
      <c r="H134" s="299" t="s">
        <v>3467</v>
      </c>
      <c r="I134" s="299" t="s">
        <v>3430</v>
      </c>
      <c r="J134" s="299">
        <v>50</v>
      </c>
      <c r="K134" s="342"/>
    </row>
    <row r="135" ht="15" customHeight="1">
      <c r="B135" s="340"/>
      <c r="C135" s="299" t="s">
        <v>168</v>
      </c>
      <c r="D135" s="299"/>
      <c r="E135" s="299"/>
      <c r="F135" s="320" t="s">
        <v>3434</v>
      </c>
      <c r="G135" s="299"/>
      <c r="H135" s="299" t="s">
        <v>3480</v>
      </c>
      <c r="I135" s="299" t="s">
        <v>3430</v>
      </c>
      <c r="J135" s="299">
        <v>255</v>
      </c>
      <c r="K135" s="342"/>
    </row>
    <row r="136" ht="15" customHeight="1">
      <c r="B136" s="340"/>
      <c r="C136" s="299" t="s">
        <v>3457</v>
      </c>
      <c r="D136" s="299"/>
      <c r="E136" s="299"/>
      <c r="F136" s="320" t="s">
        <v>3428</v>
      </c>
      <c r="G136" s="299"/>
      <c r="H136" s="299" t="s">
        <v>3481</v>
      </c>
      <c r="I136" s="299" t="s">
        <v>3459</v>
      </c>
      <c r="J136" s="299"/>
      <c r="K136" s="342"/>
    </row>
    <row r="137" ht="15" customHeight="1">
      <c r="B137" s="340"/>
      <c r="C137" s="299" t="s">
        <v>3460</v>
      </c>
      <c r="D137" s="299"/>
      <c r="E137" s="299"/>
      <c r="F137" s="320" t="s">
        <v>3428</v>
      </c>
      <c r="G137" s="299"/>
      <c r="H137" s="299" t="s">
        <v>3482</v>
      </c>
      <c r="I137" s="299" t="s">
        <v>3462</v>
      </c>
      <c r="J137" s="299"/>
      <c r="K137" s="342"/>
    </row>
    <row r="138" ht="15" customHeight="1">
      <c r="B138" s="340"/>
      <c r="C138" s="299" t="s">
        <v>3463</v>
      </c>
      <c r="D138" s="299"/>
      <c r="E138" s="299"/>
      <c r="F138" s="320" t="s">
        <v>3428</v>
      </c>
      <c r="G138" s="299"/>
      <c r="H138" s="299" t="s">
        <v>3463</v>
      </c>
      <c r="I138" s="299" t="s">
        <v>3462</v>
      </c>
      <c r="J138" s="299"/>
      <c r="K138" s="342"/>
    </row>
    <row r="139" ht="15" customHeight="1">
      <c r="B139" s="340"/>
      <c r="C139" s="299" t="s">
        <v>43</v>
      </c>
      <c r="D139" s="299"/>
      <c r="E139" s="299"/>
      <c r="F139" s="320" t="s">
        <v>3428</v>
      </c>
      <c r="G139" s="299"/>
      <c r="H139" s="299" t="s">
        <v>3483</v>
      </c>
      <c r="I139" s="299" t="s">
        <v>3462</v>
      </c>
      <c r="J139" s="299"/>
      <c r="K139" s="342"/>
    </row>
    <row r="140" ht="15" customHeight="1">
      <c r="B140" s="340"/>
      <c r="C140" s="299" t="s">
        <v>3484</v>
      </c>
      <c r="D140" s="299"/>
      <c r="E140" s="299"/>
      <c r="F140" s="320" t="s">
        <v>3428</v>
      </c>
      <c r="G140" s="299"/>
      <c r="H140" s="299" t="s">
        <v>3485</v>
      </c>
      <c r="I140" s="299" t="s">
        <v>3462</v>
      </c>
      <c r="J140" s="299"/>
      <c r="K140" s="342"/>
    </row>
    <row r="14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ht="45" customHeight="1">
      <c r="B145" s="310"/>
      <c r="C145" s="311" t="s">
        <v>3486</v>
      </c>
      <c r="D145" s="311"/>
      <c r="E145" s="311"/>
      <c r="F145" s="311"/>
      <c r="G145" s="311"/>
      <c r="H145" s="311"/>
      <c r="I145" s="311"/>
      <c r="J145" s="311"/>
      <c r="K145" s="312"/>
    </row>
    <row r="146" ht="17.25" customHeight="1">
      <c r="B146" s="310"/>
      <c r="C146" s="313" t="s">
        <v>3422</v>
      </c>
      <c r="D146" s="313"/>
      <c r="E146" s="313"/>
      <c r="F146" s="313" t="s">
        <v>3423</v>
      </c>
      <c r="G146" s="314"/>
      <c r="H146" s="313" t="s">
        <v>163</v>
      </c>
      <c r="I146" s="313" t="s">
        <v>62</v>
      </c>
      <c r="J146" s="313" t="s">
        <v>3424</v>
      </c>
      <c r="K146" s="312"/>
    </row>
    <row r="147" ht="17.25" customHeight="1">
      <c r="B147" s="310"/>
      <c r="C147" s="315" t="s">
        <v>3425</v>
      </c>
      <c r="D147" s="315"/>
      <c r="E147" s="315"/>
      <c r="F147" s="316" t="s">
        <v>3426</v>
      </c>
      <c r="G147" s="317"/>
      <c r="H147" s="315"/>
      <c r="I147" s="315"/>
      <c r="J147" s="315" t="s">
        <v>3427</v>
      </c>
      <c r="K147" s="312"/>
    </row>
    <row r="148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ht="15" customHeight="1">
      <c r="B149" s="321"/>
      <c r="C149" s="346" t="s">
        <v>3431</v>
      </c>
      <c r="D149" s="299"/>
      <c r="E149" s="299"/>
      <c r="F149" s="347" t="s">
        <v>3428</v>
      </c>
      <c r="G149" s="299"/>
      <c r="H149" s="346" t="s">
        <v>3467</v>
      </c>
      <c r="I149" s="346" t="s">
        <v>3430</v>
      </c>
      <c r="J149" s="346">
        <v>120</v>
      </c>
      <c r="K149" s="342"/>
    </row>
    <row r="150" ht="15" customHeight="1">
      <c r="B150" s="321"/>
      <c r="C150" s="346" t="s">
        <v>3476</v>
      </c>
      <c r="D150" s="299"/>
      <c r="E150" s="299"/>
      <c r="F150" s="347" t="s">
        <v>3428</v>
      </c>
      <c r="G150" s="299"/>
      <c r="H150" s="346" t="s">
        <v>3487</v>
      </c>
      <c r="I150" s="346" t="s">
        <v>3430</v>
      </c>
      <c r="J150" s="346" t="s">
        <v>3478</v>
      </c>
      <c r="K150" s="342"/>
    </row>
    <row r="151" ht="15" customHeight="1">
      <c r="B151" s="321"/>
      <c r="C151" s="346" t="s">
        <v>3377</v>
      </c>
      <c r="D151" s="299"/>
      <c r="E151" s="299"/>
      <c r="F151" s="347" t="s">
        <v>3428</v>
      </c>
      <c r="G151" s="299"/>
      <c r="H151" s="346" t="s">
        <v>3488</v>
      </c>
      <c r="I151" s="346" t="s">
        <v>3430</v>
      </c>
      <c r="J151" s="346" t="s">
        <v>3478</v>
      </c>
      <c r="K151" s="342"/>
    </row>
    <row r="152" ht="15" customHeight="1">
      <c r="B152" s="321"/>
      <c r="C152" s="346" t="s">
        <v>3433</v>
      </c>
      <c r="D152" s="299"/>
      <c r="E152" s="299"/>
      <c r="F152" s="347" t="s">
        <v>3434</v>
      </c>
      <c r="G152" s="299"/>
      <c r="H152" s="346" t="s">
        <v>3467</v>
      </c>
      <c r="I152" s="346" t="s">
        <v>3430</v>
      </c>
      <c r="J152" s="346">
        <v>50</v>
      </c>
      <c r="K152" s="342"/>
    </row>
    <row r="153" ht="15" customHeight="1">
      <c r="B153" s="321"/>
      <c r="C153" s="346" t="s">
        <v>3436</v>
      </c>
      <c r="D153" s="299"/>
      <c r="E153" s="299"/>
      <c r="F153" s="347" t="s">
        <v>3428</v>
      </c>
      <c r="G153" s="299"/>
      <c r="H153" s="346" t="s">
        <v>3467</v>
      </c>
      <c r="I153" s="346" t="s">
        <v>3438</v>
      </c>
      <c r="J153" s="346"/>
      <c r="K153" s="342"/>
    </row>
    <row r="154" ht="15" customHeight="1">
      <c r="B154" s="321"/>
      <c r="C154" s="346" t="s">
        <v>3447</v>
      </c>
      <c r="D154" s="299"/>
      <c r="E154" s="299"/>
      <c r="F154" s="347" t="s">
        <v>3434</v>
      </c>
      <c r="G154" s="299"/>
      <c r="H154" s="346" t="s">
        <v>3467</v>
      </c>
      <c r="I154" s="346" t="s">
        <v>3430</v>
      </c>
      <c r="J154" s="346">
        <v>50</v>
      </c>
      <c r="K154" s="342"/>
    </row>
    <row r="155" ht="15" customHeight="1">
      <c r="B155" s="321"/>
      <c r="C155" s="346" t="s">
        <v>3455</v>
      </c>
      <c r="D155" s="299"/>
      <c r="E155" s="299"/>
      <c r="F155" s="347" t="s">
        <v>3434</v>
      </c>
      <c r="G155" s="299"/>
      <c r="H155" s="346" t="s">
        <v>3467</v>
      </c>
      <c r="I155" s="346" t="s">
        <v>3430</v>
      </c>
      <c r="J155" s="346">
        <v>50</v>
      </c>
      <c r="K155" s="342"/>
    </row>
    <row r="156" ht="15" customHeight="1">
      <c r="B156" s="321"/>
      <c r="C156" s="346" t="s">
        <v>3453</v>
      </c>
      <c r="D156" s="299"/>
      <c r="E156" s="299"/>
      <c r="F156" s="347" t="s">
        <v>3434</v>
      </c>
      <c r="G156" s="299"/>
      <c r="H156" s="346" t="s">
        <v>3467</v>
      </c>
      <c r="I156" s="346" t="s">
        <v>3430</v>
      </c>
      <c r="J156" s="346">
        <v>50</v>
      </c>
      <c r="K156" s="342"/>
    </row>
    <row r="157" ht="15" customHeight="1">
      <c r="B157" s="321"/>
      <c r="C157" s="346" t="s">
        <v>121</v>
      </c>
      <c r="D157" s="299"/>
      <c r="E157" s="299"/>
      <c r="F157" s="347" t="s">
        <v>3428</v>
      </c>
      <c r="G157" s="299"/>
      <c r="H157" s="346" t="s">
        <v>3489</v>
      </c>
      <c r="I157" s="346" t="s">
        <v>3430</v>
      </c>
      <c r="J157" s="346" t="s">
        <v>3490</v>
      </c>
      <c r="K157" s="342"/>
    </row>
    <row r="158" ht="15" customHeight="1">
      <c r="B158" s="321"/>
      <c r="C158" s="346" t="s">
        <v>3491</v>
      </c>
      <c r="D158" s="299"/>
      <c r="E158" s="299"/>
      <c r="F158" s="347" t="s">
        <v>3428</v>
      </c>
      <c r="G158" s="299"/>
      <c r="H158" s="346" t="s">
        <v>3492</v>
      </c>
      <c r="I158" s="346" t="s">
        <v>3462</v>
      </c>
      <c r="J158" s="346"/>
      <c r="K158" s="342"/>
    </row>
    <row r="159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ht="45" customHeight="1">
      <c r="B163" s="288"/>
      <c r="C163" s="289" t="s">
        <v>3493</v>
      </c>
      <c r="D163" s="289"/>
      <c r="E163" s="289"/>
      <c r="F163" s="289"/>
      <c r="G163" s="289"/>
      <c r="H163" s="289"/>
      <c r="I163" s="289"/>
      <c r="J163" s="289"/>
      <c r="K163" s="290"/>
    </row>
    <row r="164" ht="17.25" customHeight="1">
      <c r="B164" s="288"/>
      <c r="C164" s="313" t="s">
        <v>3422</v>
      </c>
      <c r="D164" s="313"/>
      <c r="E164" s="313"/>
      <c r="F164" s="313" t="s">
        <v>3423</v>
      </c>
      <c r="G164" s="350"/>
      <c r="H164" s="351" t="s">
        <v>163</v>
      </c>
      <c r="I164" s="351" t="s">
        <v>62</v>
      </c>
      <c r="J164" s="313" t="s">
        <v>3424</v>
      </c>
      <c r="K164" s="290"/>
    </row>
    <row r="165" ht="17.25" customHeight="1">
      <c r="B165" s="291"/>
      <c r="C165" s="315" t="s">
        <v>3425</v>
      </c>
      <c r="D165" s="315"/>
      <c r="E165" s="315"/>
      <c r="F165" s="316" t="s">
        <v>3426</v>
      </c>
      <c r="G165" s="352"/>
      <c r="H165" s="353"/>
      <c r="I165" s="353"/>
      <c r="J165" s="315" t="s">
        <v>3427</v>
      </c>
      <c r="K165" s="293"/>
    </row>
    <row r="166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ht="15" customHeight="1">
      <c r="B167" s="321"/>
      <c r="C167" s="299" t="s">
        <v>3431</v>
      </c>
      <c r="D167" s="299"/>
      <c r="E167" s="299"/>
      <c r="F167" s="320" t="s">
        <v>3428</v>
      </c>
      <c r="G167" s="299"/>
      <c r="H167" s="299" t="s">
        <v>3467</v>
      </c>
      <c r="I167" s="299" t="s">
        <v>3430</v>
      </c>
      <c r="J167" s="299">
        <v>120</v>
      </c>
      <c r="K167" s="342"/>
    </row>
    <row r="168" ht="15" customHeight="1">
      <c r="B168" s="321"/>
      <c r="C168" s="299" t="s">
        <v>3476</v>
      </c>
      <c r="D168" s="299"/>
      <c r="E168" s="299"/>
      <c r="F168" s="320" t="s">
        <v>3428</v>
      </c>
      <c r="G168" s="299"/>
      <c r="H168" s="299" t="s">
        <v>3477</v>
      </c>
      <c r="I168" s="299" t="s">
        <v>3430</v>
      </c>
      <c r="J168" s="299" t="s">
        <v>3478</v>
      </c>
      <c r="K168" s="342"/>
    </row>
    <row r="169" ht="15" customHeight="1">
      <c r="B169" s="321"/>
      <c r="C169" s="299" t="s">
        <v>3377</v>
      </c>
      <c r="D169" s="299"/>
      <c r="E169" s="299"/>
      <c r="F169" s="320" t="s">
        <v>3428</v>
      </c>
      <c r="G169" s="299"/>
      <c r="H169" s="299" t="s">
        <v>3494</v>
      </c>
      <c r="I169" s="299" t="s">
        <v>3430</v>
      </c>
      <c r="J169" s="299" t="s">
        <v>3478</v>
      </c>
      <c r="K169" s="342"/>
    </row>
    <row r="170" ht="15" customHeight="1">
      <c r="B170" s="321"/>
      <c r="C170" s="299" t="s">
        <v>3433</v>
      </c>
      <c r="D170" s="299"/>
      <c r="E170" s="299"/>
      <c r="F170" s="320" t="s">
        <v>3434</v>
      </c>
      <c r="G170" s="299"/>
      <c r="H170" s="299" t="s">
        <v>3494</v>
      </c>
      <c r="I170" s="299" t="s">
        <v>3430</v>
      </c>
      <c r="J170" s="299">
        <v>50</v>
      </c>
      <c r="K170" s="342"/>
    </row>
    <row r="171" ht="15" customHeight="1">
      <c r="B171" s="321"/>
      <c r="C171" s="299" t="s">
        <v>3436</v>
      </c>
      <c r="D171" s="299"/>
      <c r="E171" s="299"/>
      <c r="F171" s="320" t="s">
        <v>3428</v>
      </c>
      <c r="G171" s="299"/>
      <c r="H171" s="299" t="s">
        <v>3494</v>
      </c>
      <c r="I171" s="299" t="s">
        <v>3438</v>
      </c>
      <c r="J171" s="299"/>
      <c r="K171" s="342"/>
    </row>
    <row r="172" ht="15" customHeight="1">
      <c r="B172" s="321"/>
      <c r="C172" s="299" t="s">
        <v>3447</v>
      </c>
      <c r="D172" s="299"/>
      <c r="E172" s="299"/>
      <c r="F172" s="320" t="s">
        <v>3434</v>
      </c>
      <c r="G172" s="299"/>
      <c r="H172" s="299" t="s">
        <v>3494</v>
      </c>
      <c r="I172" s="299" t="s">
        <v>3430</v>
      </c>
      <c r="J172" s="299">
        <v>50</v>
      </c>
      <c r="K172" s="342"/>
    </row>
    <row r="173" ht="15" customHeight="1">
      <c r="B173" s="321"/>
      <c r="C173" s="299" t="s">
        <v>3455</v>
      </c>
      <c r="D173" s="299"/>
      <c r="E173" s="299"/>
      <c r="F173" s="320" t="s">
        <v>3434</v>
      </c>
      <c r="G173" s="299"/>
      <c r="H173" s="299" t="s">
        <v>3494</v>
      </c>
      <c r="I173" s="299" t="s">
        <v>3430</v>
      </c>
      <c r="J173" s="299">
        <v>50</v>
      </c>
      <c r="K173" s="342"/>
    </row>
    <row r="174" ht="15" customHeight="1">
      <c r="B174" s="321"/>
      <c r="C174" s="299" t="s">
        <v>3453</v>
      </c>
      <c r="D174" s="299"/>
      <c r="E174" s="299"/>
      <c r="F174" s="320" t="s">
        <v>3434</v>
      </c>
      <c r="G174" s="299"/>
      <c r="H174" s="299" t="s">
        <v>3494</v>
      </c>
      <c r="I174" s="299" t="s">
        <v>3430</v>
      </c>
      <c r="J174" s="299">
        <v>50</v>
      </c>
      <c r="K174" s="342"/>
    </row>
    <row r="175" ht="15" customHeight="1">
      <c r="B175" s="321"/>
      <c r="C175" s="299" t="s">
        <v>162</v>
      </c>
      <c r="D175" s="299"/>
      <c r="E175" s="299"/>
      <c r="F175" s="320" t="s">
        <v>3428</v>
      </c>
      <c r="G175" s="299"/>
      <c r="H175" s="299" t="s">
        <v>3495</v>
      </c>
      <c r="I175" s="299" t="s">
        <v>3496</v>
      </c>
      <c r="J175" s="299"/>
      <c r="K175" s="342"/>
    </row>
    <row r="176" ht="15" customHeight="1">
      <c r="B176" s="321"/>
      <c r="C176" s="299" t="s">
        <v>62</v>
      </c>
      <c r="D176" s="299"/>
      <c r="E176" s="299"/>
      <c r="F176" s="320" t="s">
        <v>3428</v>
      </c>
      <c r="G176" s="299"/>
      <c r="H176" s="299" t="s">
        <v>3497</v>
      </c>
      <c r="I176" s="299" t="s">
        <v>3498</v>
      </c>
      <c r="J176" s="299">
        <v>1</v>
      </c>
      <c r="K176" s="342"/>
    </row>
    <row r="177" ht="15" customHeight="1">
      <c r="B177" s="321"/>
      <c r="C177" s="299" t="s">
        <v>58</v>
      </c>
      <c r="D177" s="299"/>
      <c r="E177" s="299"/>
      <c r="F177" s="320" t="s">
        <v>3428</v>
      </c>
      <c r="G177" s="299"/>
      <c r="H177" s="299" t="s">
        <v>3499</v>
      </c>
      <c r="I177" s="299" t="s">
        <v>3430</v>
      </c>
      <c r="J177" s="299">
        <v>20</v>
      </c>
      <c r="K177" s="342"/>
    </row>
    <row r="178" ht="15" customHeight="1">
      <c r="B178" s="321"/>
      <c r="C178" s="299" t="s">
        <v>163</v>
      </c>
      <c r="D178" s="299"/>
      <c r="E178" s="299"/>
      <c r="F178" s="320" t="s">
        <v>3428</v>
      </c>
      <c r="G178" s="299"/>
      <c r="H178" s="299" t="s">
        <v>3500</v>
      </c>
      <c r="I178" s="299" t="s">
        <v>3430</v>
      </c>
      <c r="J178" s="299">
        <v>255</v>
      </c>
      <c r="K178" s="342"/>
    </row>
    <row r="179" ht="15" customHeight="1">
      <c r="B179" s="321"/>
      <c r="C179" s="299" t="s">
        <v>164</v>
      </c>
      <c r="D179" s="299"/>
      <c r="E179" s="299"/>
      <c r="F179" s="320" t="s">
        <v>3428</v>
      </c>
      <c r="G179" s="299"/>
      <c r="H179" s="299" t="s">
        <v>3393</v>
      </c>
      <c r="I179" s="299" t="s">
        <v>3430</v>
      </c>
      <c r="J179" s="299">
        <v>10</v>
      </c>
      <c r="K179" s="342"/>
    </row>
    <row r="180" ht="15" customHeight="1">
      <c r="B180" s="321"/>
      <c r="C180" s="299" t="s">
        <v>165</v>
      </c>
      <c r="D180" s="299"/>
      <c r="E180" s="299"/>
      <c r="F180" s="320" t="s">
        <v>3428</v>
      </c>
      <c r="G180" s="299"/>
      <c r="H180" s="299" t="s">
        <v>3501</v>
      </c>
      <c r="I180" s="299" t="s">
        <v>3462</v>
      </c>
      <c r="J180" s="299"/>
      <c r="K180" s="342"/>
    </row>
    <row r="181" ht="15" customHeight="1">
      <c r="B181" s="321"/>
      <c r="C181" s="299" t="s">
        <v>3502</v>
      </c>
      <c r="D181" s="299"/>
      <c r="E181" s="299"/>
      <c r="F181" s="320" t="s">
        <v>3428</v>
      </c>
      <c r="G181" s="299"/>
      <c r="H181" s="299" t="s">
        <v>3503</v>
      </c>
      <c r="I181" s="299" t="s">
        <v>3462</v>
      </c>
      <c r="J181" s="299"/>
      <c r="K181" s="342"/>
    </row>
    <row r="182" ht="15" customHeight="1">
      <c r="B182" s="321"/>
      <c r="C182" s="299" t="s">
        <v>3491</v>
      </c>
      <c r="D182" s="299"/>
      <c r="E182" s="299"/>
      <c r="F182" s="320" t="s">
        <v>3428</v>
      </c>
      <c r="G182" s="299"/>
      <c r="H182" s="299" t="s">
        <v>3504</v>
      </c>
      <c r="I182" s="299" t="s">
        <v>3462</v>
      </c>
      <c r="J182" s="299"/>
      <c r="K182" s="342"/>
    </row>
    <row r="183" ht="15" customHeight="1">
      <c r="B183" s="321"/>
      <c r="C183" s="299" t="s">
        <v>167</v>
      </c>
      <c r="D183" s="299"/>
      <c r="E183" s="299"/>
      <c r="F183" s="320" t="s">
        <v>3434</v>
      </c>
      <c r="G183" s="299"/>
      <c r="H183" s="299" t="s">
        <v>3505</v>
      </c>
      <c r="I183" s="299" t="s">
        <v>3430</v>
      </c>
      <c r="J183" s="299">
        <v>50</v>
      </c>
      <c r="K183" s="342"/>
    </row>
    <row r="184" ht="15" customHeight="1">
      <c r="B184" s="321"/>
      <c r="C184" s="299" t="s">
        <v>3506</v>
      </c>
      <c r="D184" s="299"/>
      <c r="E184" s="299"/>
      <c r="F184" s="320" t="s">
        <v>3434</v>
      </c>
      <c r="G184" s="299"/>
      <c r="H184" s="299" t="s">
        <v>3507</v>
      </c>
      <c r="I184" s="299" t="s">
        <v>3508</v>
      </c>
      <c r="J184" s="299"/>
      <c r="K184" s="342"/>
    </row>
    <row r="185" ht="15" customHeight="1">
      <c r="B185" s="321"/>
      <c r="C185" s="299" t="s">
        <v>3509</v>
      </c>
      <c r="D185" s="299"/>
      <c r="E185" s="299"/>
      <c r="F185" s="320" t="s">
        <v>3434</v>
      </c>
      <c r="G185" s="299"/>
      <c r="H185" s="299" t="s">
        <v>3510</v>
      </c>
      <c r="I185" s="299" t="s">
        <v>3508</v>
      </c>
      <c r="J185" s="299"/>
      <c r="K185" s="342"/>
    </row>
    <row r="186" ht="15" customHeight="1">
      <c r="B186" s="321"/>
      <c r="C186" s="299" t="s">
        <v>3511</v>
      </c>
      <c r="D186" s="299"/>
      <c r="E186" s="299"/>
      <c r="F186" s="320" t="s">
        <v>3434</v>
      </c>
      <c r="G186" s="299"/>
      <c r="H186" s="299" t="s">
        <v>3512</v>
      </c>
      <c r="I186" s="299" t="s">
        <v>3508</v>
      </c>
      <c r="J186" s="299"/>
      <c r="K186" s="342"/>
    </row>
    <row r="187" ht="15" customHeight="1">
      <c r="B187" s="321"/>
      <c r="C187" s="354" t="s">
        <v>3513</v>
      </c>
      <c r="D187" s="299"/>
      <c r="E187" s="299"/>
      <c r="F187" s="320" t="s">
        <v>3434</v>
      </c>
      <c r="G187" s="299"/>
      <c r="H187" s="299" t="s">
        <v>3514</v>
      </c>
      <c r="I187" s="299" t="s">
        <v>3515</v>
      </c>
      <c r="J187" s="355" t="s">
        <v>3516</v>
      </c>
      <c r="K187" s="342"/>
    </row>
    <row r="188" ht="15" customHeight="1">
      <c r="B188" s="321"/>
      <c r="C188" s="305" t="s">
        <v>47</v>
      </c>
      <c r="D188" s="299"/>
      <c r="E188" s="299"/>
      <c r="F188" s="320" t="s">
        <v>3428</v>
      </c>
      <c r="G188" s="299"/>
      <c r="H188" s="295" t="s">
        <v>3517</v>
      </c>
      <c r="I188" s="299" t="s">
        <v>3518</v>
      </c>
      <c r="J188" s="299"/>
      <c r="K188" s="342"/>
    </row>
    <row r="189" ht="15" customHeight="1">
      <c r="B189" s="321"/>
      <c r="C189" s="305" t="s">
        <v>3519</v>
      </c>
      <c r="D189" s="299"/>
      <c r="E189" s="299"/>
      <c r="F189" s="320" t="s">
        <v>3428</v>
      </c>
      <c r="G189" s="299"/>
      <c r="H189" s="299" t="s">
        <v>3520</v>
      </c>
      <c r="I189" s="299" t="s">
        <v>3462</v>
      </c>
      <c r="J189" s="299"/>
      <c r="K189" s="342"/>
    </row>
    <row r="190" ht="15" customHeight="1">
      <c r="B190" s="321"/>
      <c r="C190" s="305" t="s">
        <v>3521</v>
      </c>
      <c r="D190" s="299"/>
      <c r="E190" s="299"/>
      <c r="F190" s="320" t="s">
        <v>3428</v>
      </c>
      <c r="G190" s="299"/>
      <c r="H190" s="299" t="s">
        <v>3522</v>
      </c>
      <c r="I190" s="299" t="s">
        <v>3462</v>
      </c>
      <c r="J190" s="299"/>
      <c r="K190" s="342"/>
    </row>
    <row r="191" ht="15" customHeight="1">
      <c r="B191" s="321"/>
      <c r="C191" s="305" t="s">
        <v>3523</v>
      </c>
      <c r="D191" s="299"/>
      <c r="E191" s="299"/>
      <c r="F191" s="320" t="s">
        <v>3434</v>
      </c>
      <c r="G191" s="299"/>
      <c r="H191" s="299" t="s">
        <v>3524</v>
      </c>
      <c r="I191" s="299" t="s">
        <v>3462</v>
      </c>
      <c r="J191" s="299"/>
      <c r="K191" s="342"/>
    </row>
    <row r="192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ht="21">
      <c r="B197" s="288"/>
      <c r="C197" s="289" t="s">
        <v>3525</v>
      </c>
      <c r="D197" s="289"/>
      <c r="E197" s="289"/>
      <c r="F197" s="289"/>
      <c r="G197" s="289"/>
      <c r="H197" s="289"/>
      <c r="I197" s="289"/>
      <c r="J197" s="289"/>
      <c r="K197" s="290"/>
    </row>
    <row r="198" ht="25.5" customHeight="1">
      <c r="B198" s="288"/>
      <c r="C198" s="357" t="s">
        <v>3526</v>
      </c>
      <c r="D198" s="357"/>
      <c r="E198" s="357"/>
      <c r="F198" s="357" t="s">
        <v>3527</v>
      </c>
      <c r="G198" s="358"/>
      <c r="H198" s="357" t="s">
        <v>3528</v>
      </c>
      <c r="I198" s="357"/>
      <c r="J198" s="357"/>
      <c r="K198" s="290"/>
    </row>
    <row r="199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ht="15" customHeight="1">
      <c r="B200" s="321"/>
      <c r="C200" s="299" t="s">
        <v>3518</v>
      </c>
      <c r="D200" s="299"/>
      <c r="E200" s="299"/>
      <c r="F200" s="320" t="s">
        <v>48</v>
      </c>
      <c r="G200" s="299"/>
      <c r="H200" s="299" t="s">
        <v>3529</v>
      </c>
      <c r="I200" s="299"/>
      <c r="J200" s="299"/>
      <c r="K200" s="342"/>
    </row>
    <row r="201" ht="15" customHeight="1">
      <c r="B201" s="321"/>
      <c r="C201" s="327"/>
      <c r="D201" s="299"/>
      <c r="E201" s="299"/>
      <c r="F201" s="320" t="s">
        <v>49</v>
      </c>
      <c r="G201" s="299"/>
      <c r="H201" s="299" t="s">
        <v>3530</v>
      </c>
      <c r="I201" s="299"/>
      <c r="J201" s="299"/>
      <c r="K201" s="342"/>
    </row>
    <row r="202" ht="15" customHeight="1">
      <c r="B202" s="321"/>
      <c r="C202" s="327"/>
      <c r="D202" s="299"/>
      <c r="E202" s="299"/>
      <c r="F202" s="320" t="s">
        <v>52</v>
      </c>
      <c r="G202" s="299"/>
      <c r="H202" s="299" t="s">
        <v>3531</v>
      </c>
      <c r="I202" s="299"/>
      <c r="J202" s="299"/>
      <c r="K202" s="342"/>
    </row>
    <row r="203" ht="15" customHeight="1">
      <c r="B203" s="321"/>
      <c r="C203" s="299"/>
      <c r="D203" s="299"/>
      <c r="E203" s="299"/>
      <c r="F203" s="320" t="s">
        <v>50</v>
      </c>
      <c r="G203" s="299"/>
      <c r="H203" s="299" t="s">
        <v>3532</v>
      </c>
      <c r="I203" s="299"/>
      <c r="J203" s="299"/>
      <c r="K203" s="342"/>
    </row>
    <row r="204" ht="15" customHeight="1">
      <c r="B204" s="321"/>
      <c r="C204" s="299"/>
      <c r="D204" s="299"/>
      <c r="E204" s="299"/>
      <c r="F204" s="320" t="s">
        <v>51</v>
      </c>
      <c r="G204" s="299"/>
      <c r="H204" s="299" t="s">
        <v>3533</v>
      </c>
      <c r="I204" s="299"/>
      <c r="J204" s="299"/>
      <c r="K204" s="342"/>
    </row>
    <row r="205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ht="15" customHeight="1">
      <c r="B206" s="321"/>
      <c r="C206" s="299" t="s">
        <v>3474</v>
      </c>
      <c r="D206" s="299"/>
      <c r="E206" s="299"/>
      <c r="F206" s="320" t="s">
        <v>84</v>
      </c>
      <c r="G206" s="299"/>
      <c r="H206" s="299" t="s">
        <v>3534</v>
      </c>
      <c r="I206" s="299"/>
      <c r="J206" s="299"/>
      <c r="K206" s="342"/>
    </row>
    <row r="207" ht="15" customHeight="1">
      <c r="B207" s="321"/>
      <c r="C207" s="327"/>
      <c r="D207" s="299"/>
      <c r="E207" s="299"/>
      <c r="F207" s="320" t="s">
        <v>3371</v>
      </c>
      <c r="G207" s="299"/>
      <c r="H207" s="299" t="s">
        <v>3372</v>
      </c>
      <c r="I207" s="299"/>
      <c r="J207" s="299"/>
      <c r="K207" s="342"/>
    </row>
    <row r="208" ht="15" customHeight="1">
      <c r="B208" s="321"/>
      <c r="C208" s="299"/>
      <c r="D208" s="299"/>
      <c r="E208" s="299"/>
      <c r="F208" s="320" t="s">
        <v>3369</v>
      </c>
      <c r="G208" s="299"/>
      <c r="H208" s="299" t="s">
        <v>3535</v>
      </c>
      <c r="I208" s="299"/>
      <c r="J208" s="299"/>
      <c r="K208" s="342"/>
    </row>
    <row r="209" ht="15" customHeight="1">
      <c r="B209" s="359"/>
      <c r="C209" s="327"/>
      <c r="D209" s="327"/>
      <c r="E209" s="327"/>
      <c r="F209" s="320" t="s">
        <v>3373</v>
      </c>
      <c r="G209" s="305"/>
      <c r="H209" s="346" t="s">
        <v>3374</v>
      </c>
      <c r="I209" s="346"/>
      <c r="J209" s="346"/>
      <c r="K209" s="360"/>
    </row>
    <row r="210" ht="15" customHeight="1">
      <c r="B210" s="359"/>
      <c r="C210" s="327"/>
      <c r="D210" s="327"/>
      <c r="E210" s="327"/>
      <c r="F210" s="320" t="s">
        <v>3375</v>
      </c>
      <c r="G210" s="305"/>
      <c r="H210" s="346" t="s">
        <v>2797</v>
      </c>
      <c r="I210" s="346"/>
      <c r="J210" s="346"/>
      <c r="K210" s="360"/>
    </row>
    <row r="2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ht="15" customHeight="1">
      <c r="B212" s="359"/>
      <c r="C212" s="299" t="s">
        <v>3498</v>
      </c>
      <c r="D212" s="327"/>
      <c r="E212" s="327"/>
      <c r="F212" s="320">
        <v>1</v>
      </c>
      <c r="G212" s="305"/>
      <c r="H212" s="346" t="s">
        <v>3536</v>
      </c>
      <c r="I212" s="346"/>
      <c r="J212" s="346"/>
      <c r="K212" s="360"/>
    </row>
    <row r="213" ht="15" customHeight="1">
      <c r="B213" s="359"/>
      <c r="C213" s="327"/>
      <c r="D213" s="327"/>
      <c r="E213" s="327"/>
      <c r="F213" s="320">
        <v>2</v>
      </c>
      <c r="G213" s="305"/>
      <c r="H213" s="346" t="s">
        <v>3537</v>
      </c>
      <c r="I213" s="346"/>
      <c r="J213" s="346"/>
      <c r="K213" s="360"/>
    </row>
    <row r="214" ht="15" customHeight="1">
      <c r="B214" s="359"/>
      <c r="C214" s="327"/>
      <c r="D214" s="327"/>
      <c r="E214" s="327"/>
      <c r="F214" s="320">
        <v>3</v>
      </c>
      <c r="G214" s="305"/>
      <c r="H214" s="346" t="s">
        <v>3538</v>
      </c>
      <c r="I214" s="346"/>
      <c r="J214" s="346"/>
      <c r="K214" s="360"/>
    </row>
    <row r="215" ht="15" customHeight="1">
      <c r="B215" s="359"/>
      <c r="C215" s="327"/>
      <c r="D215" s="327"/>
      <c r="E215" s="327"/>
      <c r="F215" s="320">
        <v>4</v>
      </c>
      <c r="G215" s="305"/>
      <c r="H215" s="346" t="s">
        <v>3539</v>
      </c>
      <c r="I215" s="346"/>
      <c r="J215" s="346"/>
      <c r="K215" s="360"/>
    </row>
    <row r="216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PC1\PC</dc:creator>
  <cp:lastModifiedBy>PC1\PC</cp:lastModifiedBy>
  <dcterms:created xsi:type="dcterms:W3CDTF">2018-04-16T08:13:12Z</dcterms:created>
  <dcterms:modified xsi:type="dcterms:W3CDTF">2018-04-16T08:13:37Z</dcterms:modified>
</cp:coreProperties>
</file>