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Stavební úpravy v 2...." sheetId="2" r:id="rId2"/>
    <sheet name="02 - Zařízení vzduchotech..." sheetId="3" r:id="rId3"/>
    <sheet name="03 - Vedlejší rozpočtové ..."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'01 - Stavební úpravy v 2....'!$C$96:$K$261</definedName>
    <definedName name="_xlnm.Print_Area" localSheetId="1">'01 - Stavební úpravy v 2....'!$C$4:$J$39,'01 - Stavební úpravy v 2....'!$C$45:$J$78,'01 - Stavební úpravy v 2....'!$C$84:$K$261</definedName>
    <definedName name="_xlnm.Print_Titles" localSheetId="1">'01 - Stavební úpravy v 2....'!$96:$96</definedName>
    <definedName name="_xlnm._FilterDatabase" localSheetId="2" hidden="1">'02 - Zařízení vzduchotech...'!$C$79:$K$125</definedName>
    <definedName name="_xlnm.Print_Area" localSheetId="2">'02 - Zařízení vzduchotech...'!$C$4:$J$39,'02 - Zařízení vzduchotech...'!$C$45:$J$61,'02 - Zařízení vzduchotech...'!$C$67:$K$125</definedName>
    <definedName name="_xlnm.Print_Titles" localSheetId="2">'02 - Zařízení vzduchotech...'!$79:$79</definedName>
    <definedName name="_xlnm._FilterDatabase" localSheetId="3" hidden="1">'03 - Vedlejší rozpočtové ...'!$C$79:$K$90</definedName>
    <definedName name="_xlnm.Print_Area" localSheetId="3">'03 - Vedlejší rozpočtové ...'!$C$4:$J$39,'03 - Vedlejší rozpočtové ...'!$C$45:$J$61,'03 - Vedlejší rozpočtové ...'!$C$67:$K$90</definedName>
    <definedName name="_xlnm.Print_Titles" localSheetId="3">'03 - Vedlejší rozpočtové ...'!$79:$79</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r="J37"/>
  <c r="J36"/>
  <c i="1" r="AY57"/>
  <c i="4" r="J35"/>
  <c i="1" r="AX57"/>
  <c i="4"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F37"/>
  <c i="1" r="BD57"/>
  <c i="4" r="BH82"/>
  <c r="F36"/>
  <c i="1" r="BC57"/>
  <c i="4" r="BG82"/>
  <c r="F35"/>
  <c i="1" r="BB57"/>
  <c i="4" r="BF82"/>
  <c r="J34"/>
  <c i="1" r="AW57"/>
  <c i="4" r="F34"/>
  <c i="1" r="BA57"/>
  <c i="4" r="T82"/>
  <c r="T81"/>
  <c r="T80"/>
  <c r="R82"/>
  <c r="R81"/>
  <c r="R80"/>
  <c r="P82"/>
  <c r="P81"/>
  <c r="P80"/>
  <c i="1" r="AU57"/>
  <c i="4" r="BK82"/>
  <c r="BK81"/>
  <c r="J81"/>
  <c r="BK80"/>
  <c r="J80"/>
  <c r="J59"/>
  <c r="J30"/>
  <c i="1" r="AG57"/>
  <c i="4" r="J82"/>
  <c r="BE82"/>
  <c r="J33"/>
  <c i="1" r="AV57"/>
  <c i="4" r="F33"/>
  <c i="1" r="AZ57"/>
  <c i="4" r="J60"/>
  <c r="J77"/>
  <c r="F76"/>
  <c r="F74"/>
  <c r="E72"/>
  <c r="J55"/>
  <c r="F54"/>
  <c r="F52"/>
  <c r="E50"/>
  <c r="J39"/>
  <c r="J21"/>
  <c r="E21"/>
  <c r="J76"/>
  <c r="J54"/>
  <c r="J20"/>
  <c r="J18"/>
  <c r="E18"/>
  <c r="F77"/>
  <c r="F55"/>
  <c r="J17"/>
  <c r="J12"/>
  <c r="J74"/>
  <c r="J52"/>
  <c r="E7"/>
  <c r="E70"/>
  <c r="E48"/>
  <c i="3" r="J37"/>
  <c r="J36"/>
  <c i="1" r="AY56"/>
  <c i="3" r="J35"/>
  <c i="1" r="AX56"/>
  <c i="3"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F37"/>
  <c i="1" r="BD56"/>
  <c i="3" r="BH82"/>
  <c r="F36"/>
  <c i="1" r="BC56"/>
  <c i="3" r="BG82"/>
  <c r="F35"/>
  <c i="1" r="BB56"/>
  <c i="3" r="BF82"/>
  <c r="J34"/>
  <c i="1" r="AW56"/>
  <c i="3" r="F34"/>
  <c i="1" r="BA56"/>
  <c i="3" r="T82"/>
  <c r="T81"/>
  <c r="T80"/>
  <c r="R82"/>
  <c r="R81"/>
  <c r="R80"/>
  <c r="P82"/>
  <c r="P81"/>
  <c r="P80"/>
  <c i="1" r="AU56"/>
  <c i="3" r="BK82"/>
  <c r="BK81"/>
  <c r="J81"/>
  <c r="BK80"/>
  <c r="J80"/>
  <c r="J59"/>
  <c r="J30"/>
  <c i="1" r="AG56"/>
  <c i="3" r="J82"/>
  <c r="BE82"/>
  <c r="J33"/>
  <c i="1" r="AV56"/>
  <c i="3" r="F33"/>
  <c i="1" r="AZ56"/>
  <c i="3" r="J60"/>
  <c r="J77"/>
  <c r="F76"/>
  <c r="F74"/>
  <c r="E72"/>
  <c r="J55"/>
  <c r="F54"/>
  <c r="F52"/>
  <c r="E50"/>
  <c r="J39"/>
  <c r="J21"/>
  <c r="E21"/>
  <c r="J76"/>
  <c r="J54"/>
  <c r="J20"/>
  <c r="J18"/>
  <c r="E18"/>
  <c r="F77"/>
  <c r="F55"/>
  <c r="J17"/>
  <c r="J12"/>
  <c r="J74"/>
  <c r="J52"/>
  <c r="E7"/>
  <c r="E70"/>
  <c r="E48"/>
  <c i="2" r="J37"/>
  <c r="J36"/>
  <c i="1" r="AY55"/>
  <c i="2" r="J35"/>
  <c i="1" r="AX55"/>
  <c i="2" r="BI261"/>
  <c r="BH261"/>
  <c r="BG261"/>
  <c r="BF261"/>
  <c r="T261"/>
  <c r="T260"/>
  <c r="T259"/>
  <c r="R261"/>
  <c r="R260"/>
  <c r="R259"/>
  <c r="P261"/>
  <c r="P260"/>
  <c r="P259"/>
  <c r="BK261"/>
  <c r="BK260"/>
  <c r="J260"/>
  <c r="BK259"/>
  <c r="J259"/>
  <c r="J261"/>
  <c r="BE261"/>
  <c r="J77"/>
  <c r="J76"/>
  <c r="BI257"/>
  <c r="BH257"/>
  <c r="BG257"/>
  <c r="BF257"/>
  <c r="T257"/>
  <c r="R257"/>
  <c r="P257"/>
  <c r="BK257"/>
  <c r="J257"/>
  <c r="BE257"/>
  <c r="BI256"/>
  <c r="BH256"/>
  <c r="BG256"/>
  <c r="BF256"/>
  <c r="T256"/>
  <c r="T255"/>
  <c r="R256"/>
  <c r="R255"/>
  <c r="P256"/>
  <c r="P255"/>
  <c r="BK256"/>
  <c r="BK255"/>
  <c r="J255"/>
  <c r="J256"/>
  <c r="BE256"/>
  <c r="J75"/>
  <c r="BI253"/>
  <c r="BH253"/>
  <c r="BG253"/>
  <c r="BF253"/>
  <c r="T253"/>
  <c r="R253"/>
  <c r="P253"/>
  <c r="BK253"/>
  <c r="J253"/>
  <c r="BE253"/>
  <c r="BI252"/>
  <c r="BH252"/>
  <c r="BG252"/>
  <c r="BF252"/>
  <c r="T252"/>
  <c r="R252"/>
  <c r="P252"/>
  <c r="BK252"/>
  <c r="J252"/>
  <c r="BE252"/>
  <c r="BI251"/>
  <c r="BH251"/>
  <c r="BG251"/>
  <c r="BF251"/>
  <c r="T251"/>
  <c r="R251"/>
  <c r="P251"/>
  <c r="BK251"/>
  <c r="J251"/>
  <c r="BE251"/>
  <c r="BI249"/>
  <c r="BH249"/>
  <c r="BG249"/>
  <c r="BF249"/>
  <c r="T249"/>
  <c r="R249"/>
  <c r="P249"/>
  <c r="BK249"/>
  <c r="J249"/>
  <c r="BE249"/>
  <c r="BI247"/>
  <c r="BH247"/>
  <c r="BG247"/>
  <c r="BF247"/>
  <c r="T247"/>
  <c r="T246"/>
  <c r="R247"/>
  <c r="R246"/>
  <c r="P247"/>
  <c r="P246"/>
  <c r="BK247"/>
  <c r="BK246"/>
  <c r="J246"/>
  <c r="J247"/>
  <c r="BE247"/>
  <c r="J74"/>
  <c r="BI244"/>
  <c r="BH244"/>
  <c r="BG244"/>
  <c r="BF244"/>
  <c r="T244"/>
  <c r="R244"/>
  <c r="P244"/>
  <c r="BK244"/>
  <c r="J244"/>
  <c r="BE244"/>
  <c r="BI242"/>
  <c r="BH242"/>
  <c r="BG242"/>
  <c r="BF242"/>
  <c r="T242"/>
  <c r="R242"/>
  <c r="P242"/>
  <c r="BK242"/>
  <c r="J242"/>
  <c r="BE242"/>
  <c r="BI240"/>
  <c r="BH240"/>
  <c r="BG240"/>
  <c r="BF240"/>
  <c r="T240"/>
  <c r="R240"/>
  <c r="P240"/>
  <c r="BK240"/>
  <c r="J240"/>
  <c r="BE240"/>
  <c r="BI237"/>
  <c r="BH237"/>
  <c r="BG237"/>
  <c r="BF237"/>
  <c r="T237"/>
  <c r="R237"/>
  <c r="P237"/>
  <c r="BK237"/>
  <c r="J237"/>
  <c r="BE237"/>
  <c r="BI236"/>
  <c r="BH236"/>
  <c r="BG236"/>
  <c r="BF236"/>
  <c r="T236"/>
  <c r="R236"/>
  <c r="P236"/>
  <c r="BK236"/>
  <c r="J236"/>
  <c r="BE236"/>
  <c r="BI233"/>
  <c r="BH233"/>
  <c r="BG233"/>
  <c r="BF233"/>
  <c r="T233"/>
  <c r="T232"/>
  <c r="R233"/>
  <c r="R232"/>
  <c r="P233"/>
  <c r="P232"/>
  <c r="BK233"/>
  <c r="BK232"/>
  <c r="J232"/>
  <c r="J233"/>
  <c r="BE233"/>
  <c r="J73"/>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T227"/>
  <c r="R228"/>
  <c r="R227"/>
  <c r="P228"/>
  <c r="P227"/>
  <c r="BK228"/>
  <c r="BK227"/>
  <c r="J227"/>
  <c r="J228"/>
  <c r="BE228"/>
  <c r="J72"/>
  <c r="BI225"/>
  <c r="BH225"/>
  <c r="BG225"/>
  <c r="BF225"/>
  <c r="T225"/>
  <c r="R225"/>
  <c r="P225"/>
  <c r="BK225"/>
  <c r="J225"/>
  <c r="BE225"/>
  <c r="BI223"/>
  <c r="BH223"/>
  <c r="BG223"/>
  <c r="BF223"/>
  <c r="T223"/>
  <c r="R223"/>
  <c r="P223"/>
  <c r="BK223"/>
  <c r="J223"/>
  <c r="BE223"/>
  <c r="BI221"/>
  <c r="BH221"/>
  <c r="BG221"/>
  <c r="BF221"/>
  <c r="T221"/>
  <c r="R221"/>
  <c r="P221"/>
  <c r="BK221"/>
  <c r="J221"/>
  <c r="BE221"/>
  <c r="BI220"/>
  <c r="BH220"/>
  <c r="BG220"/>
  <c r="BF220"/>
  <c r="T220"/>
  <c r="T219"/>
  <c r="R220"/>
  <c r="R219"/>
  <c r="P220"/>
  <c r="P219"/>
  <c r="BK220"/>
  <c r="BK219"/>
  <c r="J219"/>
  <c r="J220"/>
  <c r="BE220"/>
  <c r="J71"/>
  <c r="BI217"/>
  <c r="BH217"/>
  <c r="BG217"/>
  <c r="BF217"/>
  <c r="T217"/>
  <c r="R217"/>
  <c r="P217"/>
  <c r="BK217"/>
  <c r="J217"/>
  <c r="BE217"/>
  <c r="BI215"/>
  <c r="BH215"/>
  <c r="BG215"/>
  <c r="BF215"/>
  <c r="T215"/>
  <c r="R215"/>
  <c r="P215"/>
  <c r="BK215"/>
  <c r="J215"/>
  <c r="BE215"/>
  <c r="BI212"/>
  <c r="BH212"/>
  <c r="BG212"/>
  <c r="BF212"/>
  <c r="T212"/>
  <c r="R212"/>
  <c r="P212"/>
  <c r="BK212"/>
  <c r="J212"/>
  <c r="BE212"/>
  <c r="BI210"/>
  <c r="BH210"/>
  <c r="BG210"/>
  <c r="BF210"/>
  <c r="T210"/>
  <c r="R210"/>
  <c r="P210"/>
  <c r="BK210"/>
  <c r="J210"/>
  <c r="BE210"/>
  <c r="BI207"/>
  <c r="BH207"/>
  <c r="BG207"/>
  <c r="BF207"/>
  <c r="T207"/>
  <c r="R207"/>
  <c r="P207"/>
  <c r="BK207"/>
  <c r="J207"/>
  <c r="BE207"/>
  <c r="BI202"/>
  <c r="BH202"/>
  <c r="BG202"/>
  <c r="BF202"/>
  <c r="T202"/>
  <c r="T201"/>
  <c r="R202"/>
  <c r="R201"/>
  <c r="P202"/>
  <c r="P201"/>
  <c r="BK202"/>
  <c r="BK201"/>
  <c r="J201"/>
  <c r="J202"/>
  <c r="BE202"/>
  <c r="J70"/>
  <c r="BI199"/>
  <c r="BH199"/>
  <c r="BG199"/>
  <c r="BF199"/>
  <c r="T199"/>
  <c r="R199"/>
  <c r="P199"/>
  <c r="BK199"/>
  <c r="J199"/>
  <c r="BE199"/>
  <c r="BI197"/>
  <c r="BH197"/>
  <c r="BG197"/>
  <c r="BF197"/>
  <c r="T197"/>
  <c r="R197"/>
  <c r="P197"/>
  <c r="BK197"/>
  <c r="J197"/>
  <c r="BE197"/>
  <c r="BI194"/>
  <c r="BH194"/>
  <c r="BG194"/>
  <c r="BF194"/>
  <c r="T194"/>
  <c r="R194"/>
  <c r="P194"/>
  <c r="BK194"/>
  <c r="J194"/>
  <c r="BE194"/>
  <c r="BI192"/>
  <c r="BH192"/>
  <c r="BG192"/>
  <c r="BF192"/>
  <c r="T192"/>
  <c r="T191"/>
  <c r="R192"/>
  <c r="R191"/>
  <c r="P192"/>
  <c r="P191"/>
  <c r="BK192"/>
  <c r="BK191"/>
  <c r="J191"/>
  <c r="J192"/>
  <c r="BE192"/>
  <c r="J69"/>
  <c r="BI190"/>
  <c r="BH190"/>
  <c r="BG190"/>
  <c r="BF190"/>
  <c r="T190"/>
  <c r="R190"/>
  <c r="P190"/>
  <c r="BK190"/>
  <c r="J190"/>
  <c r="BE190"/>
  <c r="BI189"/>
  <c r="BH189"/>
  <c r="BG189"/>
  <c r="BF189"/>
  <c r="T189"/>
  <c r="R189"/>
  <c r="P189"/>
  <c r="BK189"/>
  <c r="J189"/>
  <c r="BE189"/>
  <c r="BI187"/>
  <c r="BH187"/>
  <c r="BG187"/>
  <c r="BF187"/>
  <c r="T187"/>
  <c r="T186"/>
  <c r="R187"/>
  <c r="R186"/>
  <c r="P187"/>
  <c r="P186"/>
  <c r="BK187"/>
  <c r="BK186"/>
  <c r="J186"/>
  <c r="J187"/>
  <c r="BE187"/>
  <c r="J68"/>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T171"/>
  <c r="T170"/>
  <c r="R172"/>
  <c r="R171"/>
  <c r="R170"/>
  <c r="P172"/>
  <c r="P171"/>
  <c r="P170"/>
  <c r="BK172"/>
  <c r="BK171"/>
  <c r="J171"/>
  <c r="BK170"/>
  <c r="J170"/>
  <c r="J172"/>
  <c r="BE172"/>
  <c r="J67"/>
  <c r="J66"/>
  <c r="BI169"/>
  <c r="BH169"/>
  <c r="BG169"/>
  <c r="BF169"/>
  <c r="T169"/>
  <c r="T168"/>
  <c r="R169"/>
  <c r="R168"/>
  <c r="P169"/>
  <c r="P168"/>
  <c r="BK169"/>
  <c r="BK168"/>
  <c r="J168"/>
  <c r="J169"/>
  <c r="BE169"/>
  <c r="J65"/>
  <c r="BI166"/>
  <c r="BH166"/>
  <c r="BG166"/>
  <c r="BF166"/>
  <c r="T166"/>
  <c r="R166"/>
  <c r="P166"/>
  <c r="BK166"/>
  <c r="J166"/>
  <c r="BE166"/>
  <c r="BI164"/>
  <c r="BH164"/>
  <c r="BG164"/>
  <c r="BF164"/>
  <c r="T164"/>
  <c r="R164"/>
  <c r="P164"/>
  <c r="BK164"/>
  <c r="J164"/>
  <c r="BE164"/>
  <c r="BI163"/>
  <c r="BH163"/>
  <c r="BG163"/>
  <c r="BF163"/>
  <c r="T163"/>
  <c r="R163"/>
  <c r="P163"/>
  <c r="BK163"/>
  <c r="J163"/>
  <c r="BE163"/>
  <c r="BI162"/>
  <c r="BH162"/>
  <c r="BG162"/>
  <c r="BF162"/>
  <c r="T162"/>
  <c r="T161"/>
  <c r="R162"/>
  <c r="R161"/>
  <c r="P162"/>
  <c r="P161"/>
  <c r="BK162"/>
  <c r="BK161"/>
  <c r="J161"/>
  <c r="J162"/>
  <c r="BE162"/>
  <c r="J64"/>
  <c r="BI158"/>
  <c r="BH158"/>
  <c r="BG158"/>
  <c r="BF158"/>
  <c r="T158"/>
  <c r="R158"/>
  <c r="P158"/>
  <c r="BK158"/>
  <c r="J158"/>
  <c r="BE158"/>
  <c r="BI156"/>
  <c r="BH156"/>
  <c r="BG156"/>
  <c r="BF156"/>
  <c r="T156"/>
  <c r="R156"/>
  <c r="P156"/>
  <c r="BK156"/>
  <c r="J156"/>
  <c r="BE156"/>
  <c r="BI153"/>
  <c r="BH153"/>
  <c r="BG153"/>
  <c r="BF153"/>
  <c r="T153"/>
  <c r="R153"/>
  <c r="P153"/>
  <c r="BK153"/>
  <c r="J153"/>
  <c r="BE153"/>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5"/>
  <c r="BH145"/>
  <c r="BG145"/>
  <c r="BF145"/>
  <c r="T145"/>
  <c r="R145"/>
  <c r="P145"/>
  <c r="BK145"/>
  <c r="J145"/>
  <c r="BE145"/>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1"/>
  <c r="BH131"/>
  <c r="BG131"/>
  <c r="BF131"/>
  <c r="T131"/>
  <c r="R131"/>
  <c r="P131"/>
  <c r="BK131"/>
  <c r="J131"/>
  <c r="BE131"/>
  <c r="BI129"/>
  <c r="BH129"/>
  <c r="BG129"/>
  <c r="BF129"/>
  <c r="T129"/>
  <c r="R129"/>
  <c r="P129"/>
  <c r="BK129"/>
  <c r="J129"/>
  <c r="BE129"/>
  <c r="BI126"/>
  <c r="BH126"/>
  <c r="BG126"/>
  <c r="BF126"/>
  <c r="T126"/>
  <c r="T125"/>
  <c r="R126"/>
  <c r="R125"/>
  <c r="P126"/>
  <c r="P125"/>
  <c r="BK126"/>
  <c r="BK125"/>
  <c r="J125"/>
  <c r="J126"/>
  <c r="BE126"/>
  <c r="J63"/>
  <c r="BI124"/>
  <c r="BH124"/>
  <c r="BG124"/>
  <c r="BF124"/>
  <c r="T124"/>
  <c r="R124"/>
  <c r="P124"/>
  <c r="BK124"/>
  <c r="J124"/>
  <c r="BE124"/>
  <c r="BI122"/>
  <c r="BH122"/>
  <c r="BG122"/>
  <c r="BF122"/>
  <c r="T122"/>
  <c r="T121"/>
  <c r="R122"/>
  <c r="R121"/>
  <c r="P122"/>
  <c r="P121"/>
  <c r="BK122"/>
  <c r="BK121"/>
  <c r="J121"/>
  <c r="J122"/>
  <c r="BE122"/>
  <c r="J62"/>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7"/>
  <c r="BH107"/>
  <c r="BG107"/>
  <c r="BF107"/>
  <c r="T107"/>
  <c r="R107"/>
  <c r="P107"/>
  <c r="BK107"/>
  <c r="J107"/>
  <c r="BE107"/>
  <c r="BI105"/>
  <c r="BH105"/>
  <c r="BG105"/>
  <c r="BF105"/>
  <c r="T105"/>
  <c r="R105"/>
  <c r="P105"/>
  <c r="BK105"/>
  <c r="J105"/>
  <c r="BE105"/>
  <c r="BI103"/>
  <c r="BH103"/>
  <c r="BG103"/>
  <c r="BF103"/>
  <c r="T103"/>
  <c r="R103"/>
  <c r="P103"/>
  <c r="BK103"/>
  <c r="J103"/>
  <c r="BE103"/>
  <c r="BI100"/>
  <c r="F37"/>
  <c i="1" r="BD55"/>
  <c i="2" r="BH100"/>
  <c r="F36"/>
  <c i="1" r="BC55"/>
  <c i="2" r="BG100"/>
  <c r="F35"/>
  <c i="1" r="BB55"/>
  <c i="2" r="BF100"/>
  <c r="J34"/>
  <c i="1" r="AW55"/>
  <c i="2" r="F34"/>
  <c i="1" r="BA55"/>
  <c i="2" r="T100"/>
  <c r="T99"/>
  <c r="T98"/>
  <c r="T97"/>
  <c r="R100"/>
  <c r="R99"/>
  <c r="R98"/>
  <c r="R97"/>
  <c r="P100"/>
  <c r="P99"/>
  <c r="P98"/>
  <c r="P97"/>
  <c i="1" r="AU55"/>
  <c i="2" r="BK100"/>
  <c r="BK99"/>
  <c r="J99"/>
  <c r="BK98"/>
  <c r="J98"/>
  <c r="BK97"/>
  <c r="J97"/>
  <c r="J59"/>
  <c r="J30"/>
  <c i="1" r="AG55"/>
  <c i="2" r="J100"/>
  <c r="BE100"/>
  <c r="J33"/>
  <c i="1" r="AV55"/>
  <c i="2" r="F33"/>
  <c i="1" r="AZ55"/>
  <c i="2" r="J61"/>
  <c r="J60"/>
  <c r="J94"/>
  <c r="F93"/>
  <c r="F91"/>
  <c r="E89"/>
  <c r="J55"/>
  <c r="F54"/>
  <c r="F52"/>
  <c r="E50"/>
  <c r="J39"/>
  <c r="J21"/>
  <c r="E21"/>
  <c r="J93"/>
  <c r="J54"/>
  <c r="J20"/>
  <c r="J18"/>
  <c r="E18"/>
  <c r="F94"/>
  <c r="F55"/>
  <c r="J17"/>
  <c r="J12"/>
  <c r="J91"/>
  <c r="J52"/>
  <c r="E7"/>
  <c r="E87"/>
  <c r="E48"/>
  <c i="1" r="BD54"/>
  <c r="W33"/>
  <c r="BC54"/>
  <c r="W32"/>
  <c r="BB54"/>
  <c r="W31"/>
  <c r="BA54"/>
  <c r="W30"/>
  <c r="AZ54"/>
  <c r="W29"/>
  <c r="AY54"/>
  <c r="AX54"/>
  <c r="AW54"/>
  <c r="AK30"/>
  <c r="AV54"/>
  <c r="AK29"/>
  <c r="AU54"/>
  <c r="AT54"/>
  <c r="AS54"/>
  <c r="AG54"/>
  <c r="AK26"/>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<sst xmlns="http://schemas.openxmlformats.org/spreadsheetml/2006/main">
  <si>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</si>
  <si>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</si>
  <si>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</si>
  <si>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</si>
  <si>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</si>
  <si>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{411f675a-e719-4054-9952-044b43711f6d}</t>
  </si>
  <si>
    <t>0,01</t>
  </si>
  <si>
    <t>21</t>
  </si>
  <si>
    <t>15</t>
  </si>
  <si>
    <t>REKAPITULACE STAVBY</t>
  </si>
  <si>
    <t xml:space="preserve">v ---  níže se nacházejí doplnkové a pomocné údaje k sestavám  --- v</t>
  </si>
  <si>
    <t>Návod na vyplnění</t>
  </si>
  <si>
    <t>0,001</t>
  </si>
  <si>
    <t>Kód:</t>
  </si>
  <si>
    <t>L2019-10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</si>
  <si>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</si>
  <si>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</si>
  <si>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Stará radnice č.p. 144 - Stavební úpravy v 2.NP s instalaci VZT</t>
  </si>
  <si>
    <t>0,1</t>
  </si>
  <si>
    <t>KSO:</t>
  </si>
  <si>
    <t>801 61 13</t>
  </si>
  <si>
    <t>CC-CZ:</t>
  </si>
  <si>
    <t/>
  </si>
  <si>
    <t>1</t>
  </si>
  <si>
    <t>Místo:</t>
  </si>
  <si>
    <t>Město Jablunkov</t>
  </si>
  <si>
    <t>Datum:</t>
  </si>
  <si>
    <t>21. 1. 2019</t>
  </si>
  <si>
    <t>10</t>
  </si>
  <si>
    <t>100</t>
  </si>
  <si>
    <t>Zadavatel:</t>
  </si>
  <si>
    <t>IČ:</t>
  </si>
  <si>
    <t>00296759</t>
  </si>
  <si>
    <t>Město Jablunkov, Dukelská 144, 739 91 Jablunkov</t>
  </si>
  <si>
    <t>DIČ:</t>
  </si>
  <si>
    <t>Uchazeč:</t>
  </si>
  <si>
    <t>Vyplň údaj</t>
  </si>
  <si>
    <t>Projektant:</t>
  </si>
  <si>
    <t xml:space="preserve"> </t>
  </si>
  <si>
    <t>True</t>
  </si>
  <si>
    <t>Zpracovatel:</t>
  </si>
  <si>
    <t>Přemysl Cieslar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</si>
  <si>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</si>
  <si>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</si>
  <si>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</si>
  <si>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</si>
  <si>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</si>
  <si>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</si>
  <si>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</si>
  <si>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</si>
  <si>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</si>
  <si>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</si>
  <si>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</si>
  <si>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</si>
  <si>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</si>
  <si>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</si>
  <si>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</si>
  <si>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</si>
  <si>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</si>
  <si>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</si>
  <si>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</si>
  <si>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</si>
  <si>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</si>
  <si>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</si>
  <si>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</si>
  <si>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</si>
  <si>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</si>
  <si>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</si>
  <si>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</si>
  <si>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</si>
  <si>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</si>
  <si>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</si>
  <si>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</si>
  <si>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</si>
  <si>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</si>
  <si>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</si>
  <si>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</si>
  <si>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</si>
  <si>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</si>
  <si>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</si>
  <si>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</si>
  <si>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</si>
  <si>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</si>
  <si>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</si>
  <si>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úpravy v 2.NP - pro instalaci VZT</t>
  </si>
  <si>
    <t>STA</t>
  </si>
  <si>
    <t>{e115ea84-e1e2-4c5c-b2a8-efea2163916e}</t>
  </si>
  <si>
    <t>801 6</t>
  </si>
  <si>
    <t>2</t>
  </si>
  <si>
    <t>02</t>
  </si>
  <si>
    <t>Zařízení vzduchotechniky</t>
  </si>
  <si>
    <t>{53fe3e32-1cb1-4b36-9047-d25ddabd119b}</t>
  </si>
  <si>
    <t>03</t>
  </si>
  <si>
    <t>Vedlejší rozpočtové náklady</t>
  </si>
  <si>
    <t>{01aa8110-65bd-4bac-b866-2ee1d75784bf}</t>
  </si>
  <si>
    <t>KRYCÍ LIST SOUPISU PRACÍ</t>
  </si>
  <si>
    <t>Objekt:</t>
  </si>
  <si>
    <t>01 - Stavební úpravy v 2.NP - pro instalaci VZT</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</si>
  <si>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</si>
  <si>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</si>
  <si>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</si>
  <si>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</si>
  <si>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</si>
  <si>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</si>
  <si>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</si>
  <si>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</si>
  <si>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</si>
  <si>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</si>
  <si>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</si>
  <si>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</si>
  <si>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721 - Zdravotechnika - vnitřní kanalizace</t>
  </si>
  <si>
    <t xml:space="preserve">    751 - Vzduchotechnika</t>
  </si>
  <si>
    <t xml:space="preserve">    763 - Konstrukce suché výstavby</t>
  </si>
  <si>
    <t xml:space="preserve">    764 - Konstrukce klempířské</t>
  </si>
  <si>
    <t xml:space="preserve">    766 - Konstrukce truhlářské</t>
  </si>
  <si>
    <t xml:space="preserve">    767 - Konstrukce zámečnické</t>
  </si>
  <si>
    <t xml:space="preserve">    783 - Dokončovací práce - nátěry</t>
  </si>
  <si>
    <t>HZS - Hodinové zúčtovací sazby</t>
  </si>
  <si>
    <t>VRN - Vedlejší rozpočtové náklady</t>
  </si>
  <si>
    <t xml:space="preserve">    VRN1 - Průzkumné, geodetické a projektové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</si>
  <si>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</si>
  <si>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</si>
  <si>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</si>
  <si>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</si>
  <si>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</si>
  <si>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</si>
  <si>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</si>
  <si>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</si>
  <si>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</si>
  <si>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</si>
  <si>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</si>
  <si>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</si>
  <si>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</si>
  <si>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</si>
  <si>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</si>
  <si>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</si>
  <si>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</si>
  <si>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</si>
  <si>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</si>
  <si>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311231126</t>
  </si>
  <si>
    <t>Zdivo z cihel pálených nosné z cihel plných dl. 290 mm P 20 až 25, na maltu MC-5 nebo MC-10</t>
  </si>
  <si>
    <t>m3</t>
  </si>
  <si>
    <t>CS ÚRS 2019 01</t>
  </si>
  <si>
    <t>4</t>
  </si>
  <si>
    <t>-1164124710</t>
  </si>
  <si>
    <t>PSC</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</si>
  <si>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</si>
  <si>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VV</t>
  </si>
  <si>
    <t>1,82"viz. D.09</t>
  </si>
  <si>
    <t>317321511</t>
  </si>
  <si>
    <t>Překlady z betonu železového (bez výztuže) tř. C 20/25</t>
  </si>
  <si>
    <t>-2081514884</t>
  </si>
  <si>
    <t>4,6*0,15+0,3*0,3*5"tlaková zóna pod ocel. nosníky VZT</t>
  </si>
  <si>
    <t>317351107</t>
  </si>
  <si>
    <t>Bednění klenbových pásů, říms nebo překladů překladů neproměnného nebo proměnného průřezu nebo při tvaru zalomeném půdorysně nebo nárysně včetně podpěrné konstrukce do výše 4 m zřízení</t>
  </si>
  <si>
    <t>m2</t>
  </si>
  <si>
    <t>792018751</t>
  </si>
  <si>
    <t>7*0,15*2+0,65*0,15+0,3*0,15*5</t>
  </si>
  <si>
    <t>317351108</t>
  </si>
  <si>
    <t>Bednění klenbových pásů, říms nebo překladů překladů neproměnného nebo proměnného průřezu nebo při tvaru zalomeném půdorysně nebo nárysně včetně podpěrné konstrukce do výše 4 m odstranění</t>
  </si>
  <si>
    <t>-277208366</t>
  </si>
  <si>
    <t>5</t>
  </si>
  <si>
    <t>317362021</t>
  </si>
  <si>
    <t>Výztuž překladů, říms, žlabů, žlabových říms, klenbových pásů ze svařovaných sítí z drátů typu KARI</t>
  </si>
  <si>
    <t>t</t>
  </si>
  <si>
    <t>-1988594566</t>
  </si>
  <si>
    <t>6*4,335/1000*1,05</t>
  </si>
  <si>
    <t>6</t>
  </si>
  <si>
    <t>317941121</t>
  </si>
  <si>
    <t>Osazování ocelových válcovaných nosníků na zdivu I nebo IE nebo U nebo UE nebo L do č. 12 nebo výšky do 120 mm</t>
  </si>
  <si>
    <t>75054478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</si>
  <si>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</si>
  <si>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7</t>
  </si>
  <si>
    <t>M</t>
  </si>
  <si>
    <t>13010714</t>
  </si>
  <si>
    <t>ocel profilová IPN 120 jakost 11 375</t>
  </si>
  <si>
    <t>8</t>
  </si>
  <si>
    <t>-1187820807</t>
  </si>
  <si>
    <t>5*1,7*11,1/1000*1,1"OD 08 viz. D.08 + 10% na spojovací materiál PLO 50x5</t>
  </si>
  <si>
    <t>317941125</t>
  </si>
  <si>
    <t>Osazování ocelových válcovaných nosníků na zdivu I nebo IE nebo U nebo UE nebo L č. 24 a výše nebo výšky přes 220 mm</t>
  </si>
  <si>
    <t>-627027736</t>
  </si>
  <si>
    <t>9</t>
  </si>
  <si>
    <t>13011019</t>
  </si>
  <si>
    <t>ocel profilová IPN 320 jakost 11 375</t>
  </si>
  <si>
    <t>481493476</t>
  </si>
  <si>
    <t>8*5*61/1000*1,05"+5% montážní materiál - I32 viz. D.09</t>
  </si>
  <si>
    <t>346481111</t>
  </si>
  <si>
    <t>Zaplentování rýh, potrubí, válcovaných nosníků, výklenků nebo nik jakéhokoliv tvaru, na maltu ve stěnách nebo před stěnami rabicovým pletivem</t>
  </si>
  <si>
    <t>-1852928504</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</si>
  <si>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</si>
  <si>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1,7*(0,15*2+0,6)</t>
  </si>
  <si>
    <t>Úpravy povrchů, podlahy a osazování výplní</t>
  </si>
  <si>
    <t>11</t>
  </si>
  <si>
    <t>611325422</t>
  </si>
  <si>
    <t>Oprava vápenocementové nebo vápenné omítky vnitřních ploch štukové dvouvrstvé, tloušťky do 20 mm stropů, v rozsahu opravované plochy přes 10 do 30%</t>
  </si>
  <si>
    <t>1160961832</t>
  </si>
  <si>
    <t>(75,38+153,92+37,83+3,33+19,09+12,82+19,09+17,94)*0,25"viz. tab. místností 2.NP - Stávající stav, výkres D.04</t>
  </si>
  <si>
    <t>12</t>
  </si>
  <si>
    <t>612325422</t>
  </si>
  <si>
    <t>Oprava vápenocementové nebo vápenné omítky vnitřních ploch štukové dvouvrstvé, tloušťky do 20 mm stěn, v rozsahu opravované plochy přes 10 do 30%</t>
  </si>
  <si>
    <t>-828279713</t>
  </si>
  <si>
    <t>Ostatní konstrukce a práce, bourání</t>
  </si>
  <si>
    <t>13</t>
  </si>
  <si>
    <t>945421110</t>
  </si>
  <si>
    <t>Hydraulická zvedací plošina včetně obsluhy instalovaná na automobilovém podvozku, výšky zdvihu do 18 m</t>
  </si>
  <si>
    <t>hod</t>
  </si>
  <si>
    <t>-677289867</t>
  </si>
  <si>
    <t xml:space="preserve">Poznámka k souboru cen:_x000d_
1. Množství měrných jednotek se určuje v hodinách skutečného použití plošiny, přičemž každá započatá hodina se zaokrouhlí:_x000d_
a) na půlhodinu, trvá-li práce méně než 30 minut,_x000d_
b) na celou hodinu, trvá-li práce 30 minut a více._x000d_
</t>
  </si>
  <si>
    <t xml:space="preserve">8"odhad pro montáž okenních výplní a vnějších parapetů </t>
  </si>
  <si>
    <t>14</t>
  </si>
  <si>
    <t>946113114</t>
  </si>
  <si>
    <t>Montáž pojízdných věží trubkových nebo dílcových s maximálním zatížením podlahy do 200 kg/m2 o půdorysné ploše přes 5 m2, výšky přes 3,5 m do 4,5 m</t>
  </si>
  <si>
    <t>kus</t>
  </si>
  <si>
    <t>-1940497500</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</si>
  <si>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</si>
  <si>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946113214</t>
  </si>
  <si>
    <t>Montáž pojízdných věží trubkových nebo dílcových s maximálním zatížením podlahy do 200 kg/m2 Příplatek za první a každý další den použití pojízdného lešení k ceně -3114</t>
  </si>
  <si>
    <t>-889587335</t>
  </si>
  <si>
    <t>3*20</t>
  </si>
  <si>
    <t>16</t>
  </si>
  <si>
    <t>946113814</t>
  </si>
  <si>
    <t>Demontáž pojízdných věží trubkových nebo dílcových s maximálním zatížením podlahy do 200 kg/m2 o půdorysné ploše přes 5 m2, výšky přes 3,5 m do 4,5 m</t>
  </si>
  <si>
    <t>-657740324</t>
  </si>
  <si>
    <t xml:space="preserve">Poznámka k souboru cen:_x000d_
1. Demontáž lešení vyšších, než je uvedeno v souboru cen, se oceňuje individuálně, stejně tak jako konstrukce s vyšším požadovaným zatížením._x000d_
</t>
  </si>
  <si>
    <t>17</t>
  </si>
  <si>
    <t>952901114</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</si>
  <si>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přes 4 m</t>
  </si>
  <si>
    <t>1881069208</t>
  </si>
  <si>
    <t>119,98+32,81+77,67+153,04+37,83+27,74+19,09+17,94"viz. tab. mistnosti 2.NP - Návrh</t>
  </si>
  <si>
    <t>18</t>
  </si>
  <si>
    <t>963011512</t>
  </si>
  <si>
    <t>Bourání stropů z tvárnic pálených do nosníků ocelových, bez jejich vybourání a odklizení, tloušťky do 150 mm</t>
  </si>
  <si>
    <t>-707793399</t>
  </si>
  <si>
    <t>0,5*0,6</t>
  </si>
  <si>
    <t>19</t>
  </si>
  <si>
    <t>963012520</t>
  </si>
  <si>
    <t>Bourání stropů z desek nebo panelů železobetonových prefabrikovaných s dutinami z panelů, š. přes 300 mm tl. přes 140 mm</t>
  </si>
  <si>
    <t>1384026917</t>
  </si>
  <si>
    <t>0,5*0,5*0,3"OD 04 viz. D.02</t>
  </si>
  <si>
    <t>20</t>
  </si>
  <si>
    <t>968062246</t>
  </si>
  <si>
    <t>Vybourání dřevěných rámů oken s křídly, dveřních zárubní, vrat, stěn, ostění nebo obkladů rámů oken s křídly jednoduchých, plochy do 4 m2</t>
  </si>
  <si>
    <t>-1278998161</t>
  </si>
  <si>
    <t xml:space="preserve">Poznámka k souboru cen:_x000d_
1. V cenách -2244 až -2747 jsou započteny i náklady na vyvěšení křídel._x000d_
</t>
  </si>
  <si>
    <t>1,7*1,7</t>
  </si>
  <si>
    <t>971033361</t>
  </si>
  <si>
    <t>Vybourání otvorů ve zdivu základovém nebo nadzákladovém z cihel, tvárnic, příčkovek z cihel pálených na maltu vápennou nebo vápenocementovou plochy do 0,09 m2, tl. do 600 mm</t>
  </si>
  <si>
    <t>-1855490512</t>
  </si>
  <si>
    <t>22</t>
  </si>
  <si>
    <t>971033651</t>
  </si>
  <si>
    <t>Vybourání otvorů ve zdivu základovém nebo nadzákladovém z cihel, tvárnic, příčkovek z cihel pálených na maltu vápennou nebo vápenocementovou plochy do 4 m2, tl. do 600 mm</t>
  </si>
  <si>
    <t>320977753</t>
  </si>
  <si>
    <t>1,3*0,9*0,6"OD 08 viz. D.02</t>
  </si>
  <si>
    <t>23</t>
  </si>
  <si>
    <t>973031345</t>
  </si>
  <si>
    <t>Vysekání výklenků nebo kapes ve zdivu z cihel na maltu vápennou nebo vápenocementovou kapes, plochy do 0,25 m2, hl. do 300 mm</t>
  </si>
  <si>
    <t>-86488500</t>
  </si>
  <si>
    <t>7"viz. OD 09 - D.03</t>
  </si>
  <si>
    <t>24</t>
  </si>
  <si>
    <t>974031164</t>
  </si>
  <si>
    <t>Vysekání rýh ve zdivu cihelném na maltu vápennou nebo vápenocementovou do hl. 150 mm a šířky do 150 mm</t>
  </si>
  <si>
    <t>m</t>
  </si>
  <si>
    <t>-656700086</t>
  </si>
  <si>
    <t>5*1,7"OD 08 viz. D.08</t>
  </si>
  <si>
    <t>25</t>
  </si>
  <si>
    <t>974031664</t>
  </si>
  <si>
    <t>Vysekání rýh ve zdivu cihelném na maltu vápennou nebo vápenocementovou pro vtahování nosníků do zdí, před vybouráním otvoru do hl. 150 mm, při v. nosníku do 150 mm</t>
  </si>
  <si>
    <t>-563292597</t>
  </si>
  <si>
    <t>26</t>
  </si>
  <si>
    <t>975021311</t>
  </si>
  <si>
    <t>Podchycení nadzákladového zdiva pod stropem dřevěnou výztuhou nad vybouraným otvorem, pro jakoukoliv délku podchycení, při tl. zdiva přes 450 do 600 mm</t>
  </si>
  <si>
    <t>-435118112</t>
  </si>
  <si>
    <t xml:space="preserve">Poznámka k souboru cen:_x000d_
1. Ceny lze použít tehdy, provádí-li se přechodné vynesení hmotnosti zdiva nad otvorem v témž podlaží, v němž se zřizuje otvor a při výšce podchycení do 4 m. U otvorů s podchycením vyšším než 4 m a u otvorů, v nichž se nosníky tvořící překlad ukládají těsně pod strop a přechodné vynesení hmotnosti zdiva nad otvorem se proto provádí v besprostředně vyšším podlaží, jsou určeny ceny souboru cen 975 02-2 . Podchycení nadzákladového zdiva dřevěnou výztuhou_x000d_
2. V cenách jsou započteny i náklady na:_x000d_
a) vybourání otvorů pro provléknutí vynášecích trámů pro podchycení zdí,_x000d_
b) vynesení podchycené konstrukce._x000d_
3. Množství jednotek podchycování při vybourávání otvorů se určuje v m světlosti otvoru._x000d_
</t>
  </si>
  <si>
    <t>2*2</t>
  </si>
  <si>
    <t>27</t>
  </si>
  <si>
    <t>978012141</t>
  </si>
  <si>
    <t>Otlučení vápenných nebo vápenocementových omítek vnitřních ploch stropů rákosovaných, v rozsahu přes 10 do 30 %</t>
  </si>
  <si>
    <t>-1749240913</t>
  </si>
  <si>
    <t xml:space="preserve">Poznámka k souboru cen:_x000d_
1. Položky lze použít i pro ocenění otlučení sádrových, hliněných apod. vnitřních omítek._x000d_
</t>
  </si>
  <si>
    <t>28</t>
  </si>
  <si>
    <t>978013141</t>
  </si>
  <si>
    <t>Otlučení vápenných nebo vápenocementových omítek vnitřních ploch stěn s vyškrabáním spar, s očištěním zdiva, v rozsahu přes 10 do 30 %</t>
  </si>
  <si>
    <t>-623953132</t>
  </si>
  <si>
    <t>50"odhad</t>
  </si>
  <si>
    <t>997</t>
  </si>
  <si>
    <t>Přesun sutě</t>
  </si>
  <si>
    <t>29</t>
  </si>
  <si>
    <t>997013212</t>
  </si>
  <si>
    <t>Vnitrostaveništní doprava suti a vybouraných hmot vodorovně do 50 m svisle ručně (nošením po schodech) pro budovy a haly výšky přes 6 do 9 m</t>
  </si>
  <si>
    <t>903274622</t>
  </si>
  <si>
    <t>30</t>
  </si>
  <si>
    <t>997013501</t>
  </si>
  <si>
    <t>Odvoz suti a vybouraných hmot na skládku nebo meziskládku se složením, na vzdálenost do 1 km</t>
  </si>
  <si>
    <t>12894242</t>
  </si>
  <si>
    <t>31</t>
  </si>
  <si>
    <t>997013509</t>
  </si>
  <si>
    <t>Odvoz suti a vybouraných hmot na skládku nebo meziskládku se složením, na vzdálenost Příplatek k ceně za každý další i započatý 1 km přes 1 km</t>
  </si>
  <si>
    <t>1314895549</t>
  </si>
  <si>
    <t>5,884*10 'Přepočtené koeficientem množství</t>
  </si>
  <si>
    <t>32</t>
  </si>
  <si>
    <t>997013831</t>
  </si>
  <si>
    <t>Poplatek za uložení stavebního odpadu na skládce (skládkovné) směsného stavebního a demoličního zatříděného do Katalogu odpadů pod kódem 170 904</t>
  </si>
  <si>
    <t>529868083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</si>
  <si>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</si>
  <si>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</si>
  <si>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</si>
  <si>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33</t>
  </si>
  <si>
    <t>998018002</t>
  </si>
  <si>
    <t>Přesun hmot pro budovy občanské výstavby, bydlení, výrobu a služby ruční - bez užití mechanizace vodorovná dopravní vzdálenost do 100 m pro budovy s jakoukoliv nosnou konstrukcí výšky přes 6 do 12 m</t>
  </si>
  <si>
    <t>1415889841</t>
  </si>
  <si>
    <t>PSV</t>
  </si>
  <si>
    <t>Práce a dodávky PSV</t>
  </si>
  <si>
    <t>713</t>
  </si>
  <si>
    <t>Izolace tepelné</t>
  </si>
  <si>
    <t>34</t>
  </si>
  <si>
    <t>713111121</t>
  </si>
  <si>
    <t>Montáž tepelné izolace stropů rohožemi, pásy, dílci, deskami, bloky (izolační materiál ve specifikaci) rovných spodem s uchycením (drátem, páskou apod.)</t>
  </si>
  <si>
    <t>-1278601445</t>
  </si>
  <si>
    <t>77,67*2"dvě vrstvy TI</t>
  </si>
  <si>
    <t>35</t>
  </si>
  <si>
    <t>63141188</t>
  </si>
  <si>
    <t xml:space="preserve">deska tepelně izolační minerální do šikmých střech a stěn  λ=0,036-0,037 tl 100mm</t>
  </si>
  <si>
    <t>2105136476</t>
  </si>
  <si>
    <t>77,67"OD01 viz. D.02</t>
  </si>
  <si>
    <t>36</t>
  </si>
  <si>
    <t>63141190</t>
  </si>
  <si>
    <t xml:space="preserve">deska tepelně izolační minerální do šikmých střech a stěn  λ=0,036-0,037 tl 120mm</t>
  </si>
  <si>
    <t>1151039012</t>
  </si>
  <si>
    <t>77,670"OD01 viz. D.02</t>
  </si>
  <si>
    <t>37</t>
  </si>
  <si>
    <t>713191133</t>
  </si>
  <si>
    <t>Montáž tepelné izolace stavebních konstrukcí - doplňky a konstrukční součásti podlah, stropů vrchem nebo střech překrytím fólií položenou volně s přelepením spojů</t>
  </si>
  <si>
    <t>1109792169</t>
  </si>
  <si>
    <t>77,670"OD01 viz. D.01,02</t>
  </si>
  <si>
    <t>38</t>
  </si>
  <si>
    <t>28329027</t>
  </si>
  <si>
    <t>fólie PE vyztužená Al vrstvou pro parotěsnou vrstvu 150 g/m2</t>
  </si>
  <si>
    <t>-1513571008</t>
  </si>
  <si>
    <t>77,67*1,1 'Přepočtené koeficientem množství</t>
  </si>
  <si>
    <t>39</t>
  </si>
  <si>
    <t>998713101</t>
  </si>
  <si>
    <t>Přesun hmot pro izolace tepelné stanovený z hmotnosti přesunovaného materiálu vodorovná dopravní vzdálenost do 50 m v objektech výšky do 6 m</t>
  </si>
  <si>
    <t>-905268159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</si>
  <si>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</si>
  <si>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40</t>
  </si>
  <si>
    <t>998713181</t>
  </si>
  <si>
    <t>Přesun hmot pro izolace tepelné stanovený z hmotnosti přesunovaného materiálu Příplatek k cenám za přesun prováděný bez použití mechanizace pro jakoukoliv výšku objektu</t>
  </si>
  <si>
    <t>527029101</t>
  </si>
  <si>
    <t>721</t>
  </si>
  <si>
    <t>Zdravotechnika - vnitřní kanalizace</t>
  </si>
  <si>
    <t>41</t>
  </si>
  <si>
    <t>721174042</t>
  </si>
  <si>
    <t>Potrubí z plastových trub polypropylenové připojovací DN 40</t>
  </si>
  <si>
    <t>-1054770470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</si>
  <si>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</si>
  <si>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42</t>
  </si>
  <si>
    <t>998721102</t>
  </si>
  <si>
    <t>Přesun hmot pro vnitřní kanalizace stanovený z hmotnosti přesunovaného materiálu vodorovná dopravní vzdálenost do 50 m v objektech výšky přes 6 do 12 m</t>
  </si>
  <si>
    <t>-1729443410</t>
  </si>
  <si>
    <t>43</t>
  </si>
  <si>
    <t>998721181</t>
  </si>
  <si>
    <t>Přesun hmot pro vnitřní kanalizace stanovený z hmotnosti přesunovaného materiálu Příplatek k ceně za přesun prováděný bez použití mechanizace pro jakoukoliv výšku objektu</t>
  </si>
  <si>
    <t>-1000930845</t>
  </si>
  <si>
    <t>751</t>
  </si>
  <si>
    <t>Vzduchotechnika</t>
  </si>
  <si>
    <t>44</t>
  </si>
  <si>
    <t>751581336</t>
  </si>
  <si>
    <t>Protipožární ochrana vzduchotechnického potrubí prostup čtyřhranného potrubí stropem, průřezu potrubí přes 0,28 do 0,50 m2</t>
  </si>
  <si>
    <t>1678952322</t>
  </si>
  <si>
    <t xml:space="preserve">Poznámka k souboru cen:_x000d_
1. V cenách -1111 až -1215 nejsou započteny náklady na zřízení závěsných konstrukcích. U dodatečného obkladu je nutno posoudit nosnost stávajících nosných konstrukcí._x000d_
2. Ceny prostupů -1311 až -1358 jsou uvažovány pro tloušťku stěny nebo stropu minimálně 100 mm a pro šířku spáry 25 mm._x000d_
</t>
  </si>
  <si>
    <t>45</t>
  </si>
  <si>
    <t>751581358R01</t>
  </si>
  <si>
    <t>Protipožární ochrana vzduchotechnického potrubí prostup kruhového potrubí stropem, průměru potrubí přes 400 do 1000 mm</t>
  </si>
  <si>
    <t>489720978</t>
  </si>
  <si>
    <t>2*3 'Přepočtené koeficientem množství</t>
  </si>
  <si>
    <t>46</t>
  </si>
  <si>
    <t>998751101</t>
  </si>
  <si>
    <t>Přesun hmot pro vzduchotechniku stanovený z hmotnosti přesunovaného materiálu vodorovná dopravní vzdálenost do 100 m v objektech výšky do 12 m</t>
  </si>
  <si>
    <t>-1411173236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</si>
  <si>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</si>
  <si>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47</t>
  </si>
  <si>
    <t>998751181</t>
  </si>
  <si>
    <t>Přesun hmot pro vzduchotechniku stanovený z hmotnosti přesunovaného materiálu Příplatek k cenám za přesun prováděný bez použití mechanizace pro jakoukoliv výšku objektu</t>
  </si>
  <si>
    <t>1801238684</t>
  </si>
  <si>
    <t>763</t>
  </si>
  <si>
    <t>Konstrukce suché výstavby</t>
  </si>
  <si>
    <t>48</t>
  </si>
  <si>
    <t>763131411</t>
  </si>
  <si>
    <t>Podhled ze sádrokartonových desek dvouvrstvá zavěšená spodní konstrukce z ocelových profilů CD, UD jednoduše opláštěná deskou standardní A, tl. 12,5 mm, bez TI</t>
  </si>
  <si>
    <t>2069221793</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</si>
  <si>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</si>
  <si>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77,67"OD 01 - viz. D.02</t>
  </si>
  <si>
    <t>(2,6+0,7+2,2+0,3)*6,95"OD 02 - viz. D.02</t>
  </si>
  <si>
    <t>Součet</t>
  </si>
  <si>
    <t>49</t>
  </si>
  <si>
    <t>763131713</t>
  </si>
  <si>
    <t>Podhled ze sádrokartonových desek ostatní práce a konstrukce na podhledech ze sádrokartonových desek napojení na obvodové konstrukce profilem</t>
  </si>
  <si>
    <t>-121398507</t>
  </si>
  <si>
    <t>41,68"OD01 viz. D.02</t>
  </si>
  <si>
    <t>50</t>
  </si>
  <si>
    <t>763131765</t>
  </si>
  <si>
    <t>Podhled ze sádrokartonových desek Příplatek k cenám za výšku zavěšení přes 0,5 do 1,0 m</t>
  </si>
  <si>
    <t>311292775</t>
  </si>
  <si>
    <t>51</t>
  </si>
  <si>
    <t>763131822</t>
  </si>
  <si>
    <t>Demontáž podhledu nebo samostatného požárního předělu ze sádrokartonových desek s nosnou konstrukcí dvouvrstvou z ocelových profilů, opláštění dvojité</t>
  </si>
  <si>
    <t>1266019822</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</si>
  <si>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</si>
  <si>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77,67"OD 01 viz. D.02</t>
  </si>
  <si>
    <t>52</t>
  </si>
  <si>
    <t>998763301</t>
  </si>
  <si>
    <t>Přesun hmot pro konstrukce montované z desek sádrokartonových, sádrovláknitých, cementovláknitých nebo cementových stanovený z hmotnosti přesunovaného materiálu vodorovná dopravní vzdálenost do 50 m v objektech výšky do 6 m</t>
  </si>
  <si>
    <t>335933079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</si>
  <si>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</si>
  <si>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53</t>
  </si>
  <si>
    <t>998763381</t>
  </si>
  <si>
    <t>Přesun hmot pro konstrukce montované z desek sádrokartonových, sádrovláknitých, cementovláknitých nebo cementových Příplatek k cenám za přesun prováděný bez použití mechanizace pro jakoukoliv výšku objektu</t>
  </si>
  <si>
    <t>-317031129</t>
  </si>
  <si>
    <t>764</t>
  </si>
  <si>
    <t>Konstrukce klempířské</t>
  </si>
  <si>
    <t>54</t>
  </si>
  <si>
    <t>764226444</t>
  </si>
  <si>
    <t>Oplechování parapetů z hliníkového plechu rovných celoplošně lepené, bez rohů rš 330 mm</t>
  </si>
  <si>
    <t>-263334658</t>
  </si>
  <si>
    <t>55</t>
  </si>
  <si>
    <t>764227447</t>
  </si>
  <si>
    <t>Oplechování parapetů z hliníkového plechu oblých nebo ze segmentů, včetně rohů celoplošně lepené rš 670 mm</t>
  </si>
  <si>
    <t>-1998041727</t>
  </si>
  <si>
    <t>2,8"kruhové okno</t>
  </si>
  <si>
    <t>56</t>
  </si>
  <si>
    <t>998764102</t>
  </si>
  <si>
    <t>Přesun hmot pro konstrukce klempířské stanovený z hmotnosti přesunovaného materiálu vodorovná dopravní vzdálenost do 50 m v objektech výšky přes 6 do 12 m</t>
  </si>
  <si>
    <t>1102483965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</si>
  <si>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</si>
  <si>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57</t>
  </si>
  <si>
    <t>998764181</t>
  </si>
  <si>
    <t>Přesun hmot pro konstrukce klempířské stanovený z hmotnosti přesunovaného materiálu Příplatek k cenám za přesun prováděný bez použití mechanizace pro jakoukoliv výšku objektu</t>
  </si>
  <si>
    <t>-1131804189</t>
  </si>
  <si>
    <t>766</t>
  </si>
  <si>
    <t>Konstrukce truhlářské</t>
  </si>
  <si>
    <t>58</t>
  </si>
  <si>
    <t>76601R00</t>
  </si>
  <si>
    <t>T01 - Demontáž, úprava a zpětná míntáž_viz. specifikace</t>
  </si>
  <si>
    <t>ks</t>
  </si>
  <si>
    <t>-1665154324</t>
  </si>
  <si>
    <t>59</t>
  </si>
  <si>
    <t>76646R01</t>
  </si>
  <si>
    <t>Doprava výplní otvorů - oken na dílnu a zpět</t>
  </si>
  <si>
    <t>komplet</t>
  </si>
  <si>
    <t>1047977093</t>
  </si>
  <si>
    <t>60</t>
  </si>
  <si>
    <t>998766102</t>
  </si>
  <si>
    <t>Přesun hmot pro konstrukce truhlářské stanovený z hmotnosti přesunovaného materiálu vodorovná dopravní vzdálenost do 50 m v objektech výšky přes 6 do 12 m</t>
  </si>
  <si>
    <t>-134043531</t>
  </si>
  <si>
    <t>61</t>
  </si>
  <si>
    <t>998766181</t>
  </si>
  <si>
    <t>Přesun hmot pro konstrukce truhlářské stanovený z hmotnosti přesunovaného materiálu Příplatek k ceně za přesun prováděný bez použití mechanizace pro jakoukoliv výšku objektu</t>
  </si>
  <si>
    <t>739406499</t>
  </si>
  <si>
    <t>767</t>
  </si>
  <si>
    <t>Konstrukce zámečnické</t>
  </si>
  <si>
    <t>62</t>
  </si>
  <si>
    <t>767995115</t>
  </si>
  <si>
    <t>Montáž ostatních atypických zámečnických konstrukcí hmotnosti přes 50 do 100 kg</t>
  </si>
  <si>
    <t>kg</t>
  </si>
  <si>
    <t>-1885769467</t>
  </si>
  <si>
    <t xml:space="preserve">Poznámka k souboru cen:_x000d_
1. Určení cen se řídí hmotností jednotlivě montovaného dílu konstrukce._x000d_
</t>
  </si>
  <si>
    <t>70"odhad</t>
  </si>
  <si>
    <t>63</t>
  </si>
  <si>
    <t>6975R04</t>
  </si>
  <si>
    <t>Výroba atypického zámečnického prvku, včetně dodávky materiálů, kotevních prvků a nátěrů jako komplet dle specifikace včetně zaměření na stavbě - Z01 - zákryt okenního otvoru dle specifikace</t>
  </si>
  <si>
    <t>1970608933</t>
  </si>
  <si>
    <t>64</t>
  </si>
  <si>
    <t>767995114</t>
  </si>
  <si>
    <t>Montáž ostatních atypických zámečnických konstrukcí hmotnosti přes 20 do 50 kg</t>
  </si>
  <si>
    <t>-1917765036</t>
  </si>
  <si>
    <t>12*6*7,173*1,05"+5% montážní materiál viz. D.09</t>
  </si>
  <si>
    <t>65</t>
  </si>
  <si>
    <t>14550266</t>
  </si>
  <si>
    <t>profil ocelový čtvercový svařovaný 80x80x3mm</t>
  </si>
  <si>
    <t>1205318594</t>
  </si>
  <si>
    <t>12*6*7,173*1,05/1000</t>
  </si>
  <si>
    <t>66</t>
  </si>
  <si>
    <t>998767101</t>
  </si>
  <si>
    <t>Přesun hmot pro zámečnické konstrukce stanovený z hmotnosti přesunovaného materiálu vodorovná dopravní vzdálenost do 50 m v objektech výšky do 6 m</t>
  </si>
  <si>
    <t>-2138804685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</si>
  <si>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</si>
  <si>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67</t>
  </si>
  <si>
    <t>998767181</t>
  </si>
  <si>
    <t>Přesun hmot pro zámečnické konstrukce stanovený z hmotnosti přesunovaného materiálu Příplatek k cenám za přesun prováděný bez použití mechanizace pro jakoukoliv výšku objektu</t>
  </si>
  <si>
    <t>-829383998</t>
  </si>
  <si>
    <t>783</t>
  </si>
  <si>
    <t>Dokončovací práce - nátěry</t>
  </si>
  <si>
    <t>68</t>
  </si>
  <si>
    <t>783101201</t>
  </si>
  <si>
    <t>Příprava podkladu truhlářských konstrukcí před provedením nátěru broušení smirkovým papírem nebo plátnem hrubé</t>
  </si>
  <si>
    <t>942762239</t>
  </si>
  <si>
    <t>1*2"OD 07 viz. D.02</t>
  </si>
  <si>
    <t>69</t>
  </si>
  <si>
    <t>783301313</t>
  </si>
  <si>
    <t>Příprava podkladu zámečnických konstrukcí před provedením nátěru odmaštění odmašťovačem ředidlovým</t>
  </si>
  <si>
    <t>-1344774583</t>
  </si>
  <si>
    <t>6,8*8*2+2</t>
  </si>
  <si>
    <t>70</t>
  </si>
  <si>
    <t>783334201</t>
  </si>
  <si>
    <t>Základní antikorozní nátěr zámečnických konstrukcí jednonásobný epoxidový</t>
  </si>
  <si>
    <t>-1185380232</t>
  </si>
  <si>
    <t>71</t>
  </si>
  <si>
    <t>783335101</t>
  </si>
  <si>
    <t>Mezinátěr zámečnických konstrukcí jednonásobný epoxidový</t>
  </si>
  <si>
    <t>-451780654</t>
  </si>
  <si>
    <t>72</t>
  </si>
  <si>
    <t>783337101</t>
  </si>
  <si>
    <t>Krycí nátěr (email) zámečnických konstrukcí jednonásobný epoxidový</t>
  </si>
  <si>
    <t>2049569610</t>
  </si>
  <si>
    <t>110,8*3</t>
  </si>
  <si>
    <t>HZS</t>
  </si>
  <si>
    <t>Hodinové zúčtovací sazby</t>
  </si>
  <si>
    <t>73</t>
  </si>
  <si>
    <t>HZS4132</t>
  </si>
  <si>
    <t>Hodinové zúčtovací sazby ostatních profesí obsluha stavebních strojů a zařízení jeřábník specialista</t>
  </si>
  <si>
    <t>512</t>
  </si>
  <si>
    <t>-1247300783</t>
  </si>
  <si>
    <t>74</t>
  </si>
  <si>
    <t>HZS4132R01</t>
  </si>
  <si>
    <t>Hodinové zúčtovací sazby ostatních profesí - autojeřáb a obsluha stavebních strojů a zařízení jeřábník specialista</t>
  </si>
  <si>
    <t>1658777276</t>
  </si>
  <si>
    <t>10"odhad montáže ocel. nosníků do budovy</t>
  </si>
  <si>
    <t>VRN</t>
  </si>
  <si>
    <t>VRN1</t>
  </si>
  <si>
    <t>Průzkumné, geodetické a projektové práce</t>
  </si>
  <si>
    <t>75</t>
  </si>
  <si>
    <t>013203001</t>
  </si>
  <si>
    <t>Dílenská dokumentace OK se zaměřením prostorů a koordinace s projektem VZT jednotky a statické posouzení OK - 3x paré tisk</t>
  </si>
  <si>
    <t>1024</t>
  </si>
  <si>
    <t>-1696283553</t>
  </si>
  <si>
    <t>02 - Zařízení vzduchotechniky</t>
  </si>
  <si>
    <t>D1 - Zařízení č.1 VZT včetně chlazení pro místnosti 2.06, 2.07 a 2.08</t>
  </si>
  <si>
    <t>D1</t>
  </si>
  <si>
    <t>Zařízení č.1 VZT včetně chlazení pro místnosti 2.06, 2.07 a 2.08</t>
  </si>
  <si>
    <t>1.1</t>
  </si>
  <si>
    <t>Přívodní protihluková žaluzie 1000x1600x400mm (AxBxC) - provedení žaluzie Zn+RAL, akustický tlak ve venkovním prostředí 3m od žaluzie - 47.2 dB(A), tlaková ztráta 35,2 Pa - v době zpracování PD nebyl ještě přesně zadavatelem PD VZT určen odstín RAL, při zpracování CN kontaktovat zadavatele VŘ</t>
  </si>
  <si>
    <t>1.2</t>
  </si>
  <si>
    <t>Odvodní protidešťová žaluzie atypická kruhová o průměru 1250 mm</t>
  </si>
  <si>
    <t>1.3</t>
  </si>
  <si>
    <t>VZT jednotka s integrovaným chlazením, vyhovuje ErP 2018, Vp=7.000 m3/h, Vo= 7.000 m3/h - jednotka dodána v rozloženém stavu a sestavena v podkroví na místě realizace, realizační firma propojí rovněž Cu potrubím výměníky, kompresor a veškeré komponenty chladícího okruhu pro správnou funkci systému, podrobný popis VZT jednotky v TZ.</t>
  </si>
  <si>
    <t>kpl</t>
  </si>
  <si>
    <t>Část měření a regulace pro VZT jednotku</t>
  </si>
  <si>
    <t>1.3a</t>
  </si>
  <si>
    <t>Filtrační komora pro filtraci přisáváného čerstvého vzduchu, v letních extrémech určeného k odvedení odpadního tepla na kondenzátoru, který je ve VZT jednotce, rozměry komory 445x1000x600mm, připojovací rozměry potrubí 500x900mm, hmotnost 34 kg, v komoře filtr třídy G4 - kapsový filtr 360mm</t>
  </si>
  <si>
    <t>Pol1</t>
  </si>
  <si>
    <t>Konzola pod komoru</t>
  </si>
  <si>
    <t>1.4</t>
  </si>
  <si>
    <t>Přívodní tlumič hluku jádrový o rozměrech 400x1000x1000mm (AxBxC) - jádra jsou vyrobeny ve standardu z pozinkovaného plechu vždy v provedení s náběhy, standardní jádra jsou vhodné pro neabrasivní vzdušinu do max. teploty 200°C, tlaková ztráta tlumiče max. 26,9 Pa, hluk za tlumičem Lw=64,7 dB(A)</t>
  </si>
  <si>
    <t>P</t>
  </si>
  <si>
    <t>Poznámka k položce:_x000d_
Např. 2xJTH 400/500/1000</t>
  </si>
  <si>
    <t>1.4a</t>
  </si>
  <si>
    <t>Konzola pod tlumič hluku (dle rozměrů tlumiče)</t>
  </si>
  <si>
    <t>1.5</t>
  </si>
  <si>
    <t>Přívodní tlumič hluku jádrový pro pódium o rozměrech 500x500x1000mm (AxBxC) - jádra jsou vyrobeny ve standardu z pozinkovaného plechu vždy v provedení s náběhy, standardní jádra jsou vhodné pro neabrasivní vzdušinu do max. teploty 200°C, tlaková ztráta tlumiče max. 8,9 Pa, hluk za tlumičem Lw=50,5 dB(A)</t>
  </si>
  <si>
    <t>1.5a</t>
  </si>
  <si>
    <t>1.6</t>
  </si>
  <si>
    <t>Odvodní tlumič hluku (z místnosti do jednotky) jádrový o rozměrech 1000x600x2000mm (AxBxC) - jádra jsou vyrobeny ve standardu z pozinkovaného plechu vždy v provedení s náběhy, standardní jádra jsou vhodné pro neabrasivní vzdušinu do max. teploty 200°C, tlaková ztráta tlumiče max. 22,9 Pa, hluk za tlumičem Lw=52,8 dB(A)</t>
  </si>
  <si>
    <t>1.6a</t>
  </si>
  <si>
    <t>1.7</t>
  </si>
  <si>
    <t>Odvodní tlumič hluku (z jednotky na fasádu) jádrový o rozměrech 1200x500x2000mm (AxBxC) - jádra jsou vyrobeny ve standardu z pozinkovaného plechu vždy v provedení s náběhy, standardní jádra jsou vhodné pro neabrasivní vzdušinu do max. teploty 200°C, tlaková ztráta tlumiče max. 67,4 Pa, hluk za tlumičem Lw=60 dB(A)</t>
  </si>
  <si>
    <t>1.7a</t>
  </si>
  <si>
    <t>1.8</t>
  </si>
  <si>
    <t>Regulační klapka do čtyřhranného potrubí 400x400mm - ovládání ruční</t>
  </si>
  <si>
    <t>1.9</t>
  </si>
  <si>
    <t>Regulační klapka do kruhové potrubí o pr. 400mm - ovládání ruční</t>
  </si>
  <si>
    <t>1.9a</t>
  </si>
  <si>
    <t>Regulační klapka do čtyřhranného potrubí 500x500mm - ovládání ruční</t>
  </si>
  <si>
    <t>1.10</t>
  </si>
  <si>
    <t>Vířívý anemostat hranatý o rozměrech 600x600mm - 40 lamel včetně plenum boxu vybaveného vnější izolací pro snížení možné kondenzace při přívodu studeného vzduchu v letním období - anemostaty s nastavitelnými lamelami se používají jako koncové vzduchotechnické elementy pro distribuci tepelně upraveného vzduchu, jak pro přívod tak i odvod. Čelní deska je tvořena z nastavitelných lamel, které zajišťují rovnoměrný vířivý přívod vzduchu do větraného prostoru. Lamely lze jednotlivě natočit do libovolného úhlu a tím vytvořit požadovaný obraz proudění. Přestavení lamel se provádí z obytné zóny a není proto nutné demontovat čelní panel.</t>
  </si>
  <si>
    <t>1.11</t>
  </si>
  <si>
    <t>Dýza s dalekým dosahem o průměru 400mm, je vyrobena z hliníkového plechu s práškovým nátěrem RAL 9010, na vyžádání je možné dodat dýzu v jiném barevném provedení dle RAL - dýza se používá jako koncový vzduchotechnický element k přívodu tepelně upraveného vzduchu s dalekým dosahem. Pootočením vnitřního elementu lze nasměrovat proudění do požadovaného místa distribuce vzduchu. Konfigurace umožňuje otáčení trysky ve všech směrech až maximálně ± 30 ° ve vodorovném nebo svislém směru.</t>
  </si>
  <si>
    <t>1.12</t>
  </si>
  <si>
    <t>Požární klapka o rozměrech 400x400mm v provedení .11 - Tato provedení jsou rozšířením provedení .01 s mechanickým ovládáním. Jsou doplněna o signalizaci polohy listu klapky "ZAVŘENO" koncovým spínačem.</t>
  </si>
  <si>
    <t>1.13</t>
  </si>
  <si>
    <t>Požární klapka o rozměrech 400x500mm v provedení .11 - Tato provedení jsou rozšířením provedení .01 s mechanickým ovládáním. Jsou doplněna o signalizaci polohy listu klapky "ZAVŘENO" koncovým spínačem.</t>
  </si>
  <si>
    <t>1.14</t>
  </si>
  <si>
    <t>Požární klapka o rozměrech 500x500mm v provedení .11 - Tato provedení jsou rozšířením provedení .01 s mechanickým ovládáním. Jsou doplněna o signalizaci polohy listu klapky "ZAVŘENO" koncovým spínačem.</t>
  </si>
  <si>
    <t>1.15</t>
  </si>
  <si>
    <t>Požární klapka o průměru 400mm v provedení .11 - Tato provedení jsou rozšířením provedení .01 s mechanickým ovládáním. Jsou doplněna o signalizaci polohy listu klapky "ZAVŘENO" koncovým spínačem.</t>
  </si>
  <si>
    <t>1.16</t>
  </si>
  <si>
    <t>Krycí mřížka kruhová o průměru 1000mm slouží jako koncový element odvodního potrubí ve stropu</t>
  </si>
  <si>
    <t>1.17</t>
  </si>
  <si>
    <t>Potrubí do obvodu 4460mm/50% tv.</t>
  </si>
  <si>
    <t>bm</t>
  </si>
  <si>
    <t>1.18</t>
  </si>
  <si>
    <t>Potrubí do obvodu 2630mm/30% tv.</t>
  </si>
  <si>
    <t>1.19</t>
  </si>
  <si>
    <t>Potrubí do obvodu 3500mm/50% tv.</t>
  </si>
  <si>
    <t>1.20</t>
  </si>
  <si>
    <t>1.21</t>
  </si>
  <si>
    <t>Spiro do d400mm/50% tvarovek</t>
  </si>
  <si>
    <t>1.22</t>
  </si>
  <si>
    <t>200mm</t>
  </si>
  <si>
    <t>1.23</t>
  </si>
  <si>
    <t>Potrubí do obvodu 2630mm/10% tv.</t>
  </si>
  <si>
    <t>1.24</t>
  </si>
  <si>
    <t>Spiro do d400mm/10% tvarovek</t>
  </si>
  <si>
    <t>1.25</t>
  </si>
  <si>
    <t>1.26</t>
  </si>
  <si>
    <t>1.27</t>
  </si>
  <si>
    <t>1.28</t>
  </si>
  <si>
    <t>Potrubí do obvodu 3500mm/10% tv.</t>
  </si>
  <si>
    <t>1.29</t>
  </si>
  <si>
    <t>Tepelná izolace VZT potrubí pásy z pěnového polyethlenu o tloušťce 20mm v provedení s hliníkovou fólií se zesílenou mřížkou, z druhé strany izolace je laminována samolepící vrstva v šíři 100 mm</t>
  </si>
  <si>
    <t>1.30</t>
  </si>
  <si>
    <t>Montážní, spojovací a kotevní materiál (15% z ceny materiálu potrubí)</t>
  </si>
  <si>
    <t>76</t>
  </si>
  <si>
    <t>01.01.1931</t>
  </si>
  <si>
    <t>Jeřáb</t>
  </si>
  <si>
    <t>78</t>
  </si>
  <si>
    <t>01.01.1932</t>
  </si>
  <si>
    <t>Doprava (3,6% z dodávky materiálu)</t>
  </si>
  <si>
    <t>80</t>
  </si>
  <si>
    <t>01.01.1933</t>
  </si>
  <si>
    <t>Lešení nebo pronájem plošiny pro montáž ve výškách (3% z montáže)</t>
  </si>
  <si>
    <t>82</t>
  </si>
  <si>
    <t>01.01.1934</t>
  </si>
  <si>
    <t>Zaregulování zařízení</t>
  </si>
  <si>
    <t>84</t>
  </si>
  <si>
    <t>01.01.1935</t>
  </si>
  <si>
    <t>Komplexní vyzkoušení</t>
  </si>
  <si>
    <t>86</t>
  </si>
  <si>
    <t>03 - Vedlejší rozpočtové náklady</t>
  </si>
  <si>
    <t>0 - Vedlejší rozpočtové náklady</t>
  </si>
  <si>
    <t>013254000</t>
  </si>
  <si>
    <t>Dokumentace skutečného provedení stavby</t>
  </si>
  <si>
    <t>CS ÚRS 2016 01</t>
  </si>
  <si>
    <t>-937288298</t>
  </si>
  <si>
    <t>032002000</t>
  </si>
  <si>
    <t>Vybavení staveniště, buňkoviště, suché WC, apod..</t>
  </si>
  <si>
    <t>1093010727</t>
  </si>
  <si>
    <t>034103000</t>
  </si>
  <si>
    <t>Energie pro zařízení staveniště</t>
  </si>
  <si>
    <t>-423191968</t>
  </si>
  <si>
    <t>034203000</t>
  </si>
  <si>
    <t>Oplocení staveniště</t>
  </si>
  <si>
    <t>-494500376</t>
  </si>
  <si>
    <t>034403000</t>
  </si>
  <si>
    <t>Dočasné dopravní značení na staveništi - montáž + demontáž</t>
  </si>
  <si>
    <t>289264030</t>
  </si>
  <si>
    <t>034503000</t>
  </si>
  <si>
    <t>Informační tabule na staveništi</t>
  </si>
  <si>
    <t>-1775210878</t>
  </si>
  <si>
    <t>039002000</t>
  </si>
  <si>
    <t>Zrušení zařízení staveniště</t>
  </si>
  <si>
    <t>-1386736704</t>
  </si>
  <si>
    <t>039203000</t>
  </si>
  <si>
    <t>Úprava terénu po zrušení zařízení staveniště</t>
  </si>
  <si>
    <t>701366429</t>
  </si>
  <si>
    <t>065002000</t>
  </si>
  <si>
    <t>Mimostaveništní doprava materiálů</t>
  </si>
  <si>
    <t>Komplet</t>
  </si>
  <si>
    <t>392478356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</si>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</sst>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39" fillId="0" borderId="0" applyNumberFormat="0" applyFill="0" applyBorder="0" applyAlignment="0" applyProtection="0"/>
  </cellStyleXfs>
  <cellXfs count="33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5"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5"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4"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28" fillId="0" borderId="13" xfId="0" applyNumberFormat="1" applyFont="1" applyBorder="1" applyAlignment="1" applyProtection="1"/>
    <xf numFmtId="166" fontId="28" fillId="0" borderId="14" xfId="0" applyNumberFormat="1" applyFont="1" applyBorder="1" applyAlignment="1" applyProtection="1"/>
    <xf numFmtId="4" fontId="17"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31" fillId="0" borderId="23" xfId="0" applyFont="1" applyBorder="1" applyAlignment="1" applyProtection="1">
      <alignment horizontal="center" vertical="center"/>
    </xf>
    <xf numFmtId="49" fontId="31" fillId="0" borderId="23" xfId="0" applyNumberFormat="1" applyFont="1" applyBorder="1" applyAlignment="1" applyProtection="1">
      <alignment horizontal="left" vertical="center" wrapText="1"/>
    </xf>
    <xf numFmtId="0" fontId="31" fillId="0" borderId="23" xfId="0" applyFont="1" applyBorder="1" applyAlignment="1" applyProtection="1">
      <alignment horizontal="left" vertical="center" wrapText="1"/>
    </xf>
    <xf numFmtId="0" fontId="31" fillId="0" borderId="23" xfId="0" applyFont="1" applyBorder="1" applyAlignment="1" applyProtection="1">
      <alignment horizontal="center" vertical="center" wrapText="1"/>
    </xf>
    <xf numFmtId="167" fontId="31" fillId="0" borderId="23" xfId="0" applyNumberFormat="1" applyFont="1" applyBorder="1" applyAlignment="1" applyProtection="1">
      <alignment vertical="center"/>
    </xf>
    <xf numFmtId="4" fontId="31" fillId="2" borderId="23" xfId="0" applyNumberFormat="1" applyFont="1" applyFill="1" applyBorder="1" applyAlignment="1" applyProtection="1">
      <alignment vertical="center"/>
      <protection locked="0"/>
    </xf>
    <xf numFmtId="4" fontId="31" fillId="0" borderId="23" xfId="0" applyNumberFormat="1" applyFont="1" applyBorder="1" applyAlignment="1" applyProtection="1">
      <alignment vertical="center"/>
    </xf>
    <xf numFmtId="0" fontId="31" fillId="0" borderId="4" xfId="0" applyFont="1" applyBorder="1" applyAlignment="1">
      <alignment vertical="center"/>
    </xf>
    <xf numFmtId="0" fontId="31" fillId="2" borderId="15"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0" borderId="27"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vertical="center" wrapText="1"/>
    </xf>
    <xf numFmtId="0" fontId="34" fillId="0" borderId="29" xfId="0" applyFont="1" applyBorder="1" applyAlignment="1">
      <alignment horizontal="left" wrapText="1"/>
    </xf>
    <xf numFmtId="0" fontId="32" fillId="0" borderId="28" xfId="0" applyFont="1" applyBorder="1" applyAlignment="1">
      <alignmen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27" xfId="0" applyFont="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horizontal="left" vertical="center"/>
    </xf>
    <xf numFmtId="0" fontId="35" fillId="0" borderId="1" xfId="0" applyFont="1" applyBorder="1" applyAlignment="1">
      <alignment vertical="center"/>
    </xf>
    <xf numFmtId="49" fontId="35" fillId="0" borderId="1" xfId="0" applyNumberFormat="1" applyFont="1" applyBorder="1" applyAlignment="1">
      <alignment horizontal="left" vertical="center" wrapText="1"/>
    </xf>
    <xf numFmtId="49" fontId="35" fillId="0" borderId="1" xfId="0" applyNumberFormat="1" applyFont="1" applyBorder="1" applyAlignment="1">
      <alignment vertical="center" wrapText="1"/>
    </xf>
    <xf numFmtId="0" fontId="32" fillId="0" borderId="30" xfId="0" applyFont="1" applyBorder="1" applyAlignment="1">
      <alignment vertical="center" wrapText="1"/>
    </xf>
    <xf numFmtId="0" fontId="36" fillId="0" borderId="29" xfId="0" applyFont="1" applyBorder="1" applyAlignment="1">
      <alignment vertical="center" wrapText="1"/>
    </xf>
    <xf numFmtId="0" fontId="32" fillId="0" borderId="31" xfId="0" applyFont="1" applyBorder="1" applyAlignment="1">
      <alignment vertical="center" wrapText="1"/>
    </xf>
    <xf numFmtId="0" fontId="32" fillId="0" borderId="1" xfId="0" applyFont="1" applyBorder="1" applyAlignment="1">
      <alignment vertical="top"/>
    </xf>
    <xf numFmtId="0" fontId="32" fillId="0" borderId="0" xfId="0" applyFont="1" applyAlignment="1">
      <alignment vertical="top"/>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6" xfId="0" applyFont="1" applyBorder="1" applyAlignment="1">
      <alignment horizontal="left" vertical="center"/>
    </xf>
    <xf numFmtId="0" fontId="32" fillId="0" borderId="27" xfId="0" applyFont="1" applyBorder="1" applyAlignment="1">
      <alignment horizontal="left" vertical="center"/>
    </xf>
    <xf numFmtId="0" fontId="33" fillId="0" borderId="1" xfId="0" applyFont="1" applyBorder="1" applyAlignment="1">
      <alignment horizontal="center" vertical="center"/>
    </xf>
    <xf numFmtId="0" fontId="32" fillId="0" borderId="28" xfId="0" applyFont="1" applyBorder="1" applyAlignment="1">
      <alignment horizontal="left" vertical="center"/>
    </xf>
    <xf numFmtId="0" fontId="34" fillId="0" borderId="1" xfId="0" applyFont="1" applyBorder="1" applyAlignment="1">
      <alignment horizontal="left" vertical="center"/>
    </xf>
    <xf numFmtId="0" fontId="37" fillId="0" borderId="0" xfId="0" applyFont="1" applyAlignment="1">
      <alignment horizontal="left" vertical="center"/>
    </xf>
    <xf numFmtId="0" fontId="34" fillId="0" borderId="29" xfId="0" applyFont="1" applyBorder="1" applyAlignment="1">
      <alignment horizontal="left" vertical="center"/>
    </xf>
    <xf numFmtId="0" fontId="34" fillId="0" borderId="29" xfId="0" applyFont="1" applyBorder="1" applyAlignment="1">
      <alignment horizontal="center" vertical="center"/>
    </xf>
    <xf numFmtId="0" fontId="37" fillId="0" borderId="29" xfId="0" applyFont="1" applyBorder="1" applyAlignment="1">
      <alignment horizontal="left" vertical="center"/>
    </xf>
    <xf numFmtId="0" fontId="38" fillId="0" borderId="1" xfId="0" applyFont="1" applyBorder="1" applyAlignment="1">
      <alignment horizontal="left" vertical="center"/>
    </xf>
    <xf numFmtId="0" fontId="35" fillId="0" borderId="0" xfId="0" applyFont="1" applyAlignment="1">
      <alignment horizontal="left" vertical="center"/>
    </xf>
    <xf numFmtId="0" fontId="35" fillId="0" borderId="1" xfId="0" applyFont="1" applyBorder="1" applyAlignment="1">
      <alignment horizontal="center" vertical="center"/>
    </xf>
    <xf numFmtId="0" fontId="35" fillId="0" borderId="27" xfId="0" applyFont="1" applyBorder="1" applyAlignment="1">
      <alignment horizontal="left" vertical="center"/>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2" fillId="0" borderId="30" xfId="0" applyFont="1" applyBorder="1" applyAlignment="1">
      <alignment horizontal="left" vertical="center"/>
    </xf>
    <xf numFmtId="0" fontId="36" fillId="0" borderId="29" xfId="0" applyFont="1" applyBorder="1" applyAlignment="1">
      <alignment horizontal="left" vertical="center"/>
    </xf>
    <xf numFmtId="0" fontId="32" fillId="0" borderId="31" xfId="0" applyFont="1" applyBorder="1" applyAlignment="1">
      <alignment horizontal="left" vertical="center"/>
    </xf>
    <xf numFmtId="0" fontId="32" fillId="0" borderId="1" xfId="0" applyFont="1" applyBorder="1" applyAlignment="1">
      <alignment horizontal="left" vertical="center"/>
    </xf>
    <xf numFmtId="0" fontId="36" fillId="0" borderId="1" xfId="0" applyFont="1" applyBorder="1" applyAlignment="1">
      <alignment horizontal="left" vertical="center"/>
    </xf>
    <xf numFmtId="0" fontId="37" fillId="0" borderId="1" xfId="0" applyFont="1" applyBorder="1" applyAlignment="1">
      <alignment horizontal="left" vertical="center"/>
    </xf>
    <xf numFmtId="0" fontId="35" fillId="0" borderId="29" xfId="0" applyFont="1" applyBorder="1" applyAlignment="1">
      <alignment horizontal="left" vertical="center"/>
    </xf>
    <xf numFmtId="0" fontId="32" fillId="0" borderId="1" xfId="0" applyFont="1" applyBorder="1" applyAlignment="1">
      <alignment horizontal="left" vertical="center" wrapText="1"/>
    </xf>
    <xf numFmtId="0" fontId="35" fillId="0" borderId="1" xfId="0" applyFont="1" applyBorder="1" applyAlignment="1">
      <alignment horizontal="center"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6" xfId="0" applyFont="1" applyBorder="1" applyAlignment="1">
      <alignment horizontal="left"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5" fillId="0" borderId="28" xfId="0" applyFont="1" applyBorder="1" applyAlignment="1">
      <alignment horizontal="left" vertical="center"/>
    </xf>
    <xf numFmtId="0" fontId="35" fillId="0" borderId="30" xfId="0" applyFont="1" applyBorder="1" applyAlignment="1">
      <alignment horizontal="left" vertical="center" wrapText="1"/>
    </xf>
    <xf numFmtId="0" fontId="35" fillId="0" borderId="29" xfId="0" applyFont="1" applyBorder="1" applyAlignment="1">
      <alignment horizontal="left" vertical="center" wrapText="1"/>
    </xf>
    <xf numFmtId="0" fontId="35" fillId="0" borderId="31" xfId="0" applyFont="1" applyBorder="1" applyAlignment="1">
      <alignment horizontal="left" vertical="center" wrapText="1"/>
    </xf>
    <xf numFmtId="0" fontId="35" fillId="0" borderId="1" xfId="0" applyFont="1" applyBorder="1" applyAlignment="1">
      <alignment horizontal="left" vertical="top"/>
    </xf>
    <xf numFmtId="0" fontId="35" fillId="0" borderId="1" xfId="0" applyFont="1" applyBorder="1" applyAlignment="1">
      <alignment horizontal="center" vertical="top"/>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37" fillId="0" borderId="0" xfId="0" applyFont="1" applyAlignment="1">
      <alignment vertical="center"/>
    </xf>
    <xf numFmtId="0" fontId="34" fillId="0" borderId="1" xfId="0" applyFont="1" applyBorder="1" applyAlignment="1">
      <alignment vertical="center"/>
    </xf>
    <xf numFmtId="0" fontId="37" fillId="0" borderId="29" xfId="0" applyFont="1" applyBorder="1" applyAlignment="1">
      <alignment vertical="center"/>
    </xf>
    <xf numFmtId="0" fontId="34" fillId="0" borderId="29" xfId="0" applyFont="1" applyBorder="1" applyAlignment="1">
      <alignment vertical="center"/>
    </xf>
    <xf numFmtId="0" fontId="0" fillId="0" borderId="1" xfId="0" applyBorder="1" applyAlignment="1">
      <alignment vertical="top"/>
    </xf>
    <xf numFmtId="49" fontId="35" fillId="0" borderId="1" xfId="0" applyNumberFormat="1" applyFont="1" applyBorder="1" applyAlignment="1">
      <alignment horizontal="left" vertical="center"/>
    </xf>
    <xf numFmtId="0" fontId="0" fillId="0" borderId="29" xfId="0" applyBorder="1" applyAlignment="1">
      <alignment vertical="top"/>
    </xf>
    <xf numFmtId="0" fontId="34" fillId="0" borderId="29" xfId="0" applyFont="1" applyBorder="1" applyAlignment="1">
      <alignment horizontal="left"/>
    </xf>
    <xf numFmtId="0" fontId="37" fillId="0" borderId="29" xfId="0" applyFont="1" applyBorder="1" applyAlignment="1"/>
    <xf numFmtId="0" fontId="32" fillId="0" borderId="27" xfId="0" applyFont="1" applyBorder="1" applyAlignment="1">
      <alignment vertical="top"/>
    </xf>
    <xf numFmtId="0" fontId="32" fillId="0" borderId="28" xfId="0" applyFont="1" applyBorder="1" applyAlignment="1">
      <alignment vertical="top"/>
    </xf>
    <xf numFmtId="0" fontId="32" fillId="0" borderId="1" xfId="0" applyFont="1" applyBorder="1" applyAlignment="1">
      <alignment horizontal="center" vertical="center"/>
    </xf>
    <xf numFmtId="0" fontId="32" fillId="0" borderId="1" xfId="0" applyFont="1" applyBorder="1" applyAlignment="1">
      <alignment horizontal="left" vertical="top"/>
    </xf>
    <xf numFmtId="0" fontId="32" fillId="0" borderId="30" xfId="0" applyFont="1" applyBorder="1" applyAlignment="1">
      <alignment vertical="top"/>
    </xf>
    <xf numFmtId="0" fontId="32" fillId="0" borderId="29" xfId="0" applyFont="1" applyBorder="1" applyAlignment="1">
      <alignment vertical="top"/>
    </xf>
    <xf numFmtId="0" fontId="3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4" t="s">
        <v>0</v>
      </c>
      <c r="AZ1" s="14" t="s">
        <v>1</v>
      </c>
      <c r="BA1" s="14" t="s">
        <v>2</v>
      </c>
      <c r="BB1" s="14" t="s">
        <v>3</v>
      </c>
      <c r="BT1" s="14" t="s">
        <v>4</v>
      </c>
      <c r="BU1" s="14" t="s">
        <v>4</v>
      </c>
      <c r="BV1" s="14" t="s">
        <v>5</v>
      </c>
    </row>
    <row r="2" ht="36.96" customHeight="1">
      <c r="AR2"/>
      <c r="BS2" s="15" t="s">
        <v>6</v>
      </c>
      <c r="BT2" s="15" t="s">
        <v>7</v>
      </c>
    </row>
    <row r="3"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18</v>
      </c>
    </row>
    <row r="7" ht="12" customHeight="1">
      <c r="B7" s="19"/>
      <c r="C7" s="20"/>
      <c r="D7" s="30" t="s">
        <v>19</v>
      </c>
      <c r="E7" s="20"/>
      <c r="F7" s="20"/>
      <c r="G7" s="20"/>
      <c r="H7" s="20"/>
      <c r="I7" s="20"/>
      <c r="J7" s="20"/>
      <c r="K7" s="25" t="s">
        <v>20</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21</v>
      </c>
      <c r="AL7" s="20"/>
      <c r="AM7" s="20"/>
      <c r="AN7" s="25" t="s">
        <v>22</v>
      </c>
      <c r="AO7" s="20"/>
      <c r="AP7" s="20"/>
      <c r="AQ7" s="20"/>
      <c r="AR7" s="18"/>
      <c r="BE7" s="29"/>
      <c r="BS7" s="15" t="s">
        <v>23</v>
      </c>
    </row>
    <row r="8" ht="12" customHeight="1">
      <c r="B8" s="19"/>
      <c r="C8" s="20"/>
      <c r="D8" s="30" t="s">
        <v>24</v>
      </c>
      <c r="E8" s="20"/>
      <c r="F8" s="20"/>
      <c r="G8" s="20"/>
      <c r="H8" s="20"/>
      <c r="I8" s="20"/>
      <c r="J8" s="20"/>
      <c r="K8" s="25" t="s">
        <v>25</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26</v>
      </c>
      <c r="AL8" s="20"/>
      <c r="AM8" s="20"/>
      <c r="AN8" s="31" t="s">
        <v>27</v>
      </c>
      <c r="AO8" s="20"/>
      <c r="AP8" s="20"/>
      <c r="AQ8" s="20"/>
      <c r="AR8" s="18"/>
      <c r="BE8" s="29"/>
      <c r="BS8" s="15" t="s">
        <v>28</v>
      </c>
    </row>
    <row r="9"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29</v>
      </c>
    </row>
    <row r="10" ht="12" customHeight="1">
      <c r="B10" s="19"/>
      <c r="C10" s="20"/>
      <c r="D10" s="30"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31</v>
      </c>
      <c r="AL10" s="20"/>
      <c r="AM10" s="20"/>
      <c r="AN10" s="25" t="s">
        <v>32</v>
      </c>
      <c r="AO10" s="20"/>
      <c r="AP10" s="20"/>
      <c r="AQ10" s="20"/>
      <c r="AR10" s="18"/>
      <c r="BE10" s="29"/>
      <c r="BS10" s="15" t="s">
        <v>18</v>
      </c>
    </row>
    <row r="11" ht="18.48" customHeight="1">
      <c r="B11" s="19"/>
      <c r="C11" s="20"/>
      <c r="D11" s="20"/>
      <c r="E11" s="25" t="s">
        <v>33</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34</v>
      </c>
      <c r="AL11" s="20"/>
      <c r="AM11" s="20"/>
      <c r="AN11" s="25" t="s">
        <v>22</v>
      </c>
      <c r="AO11" s="20"/>
      <c r="AP11" s="20"/>
      <c r="AQ11" s="20"/>
      <c r="AR11" s="18"/>
      <c r="BE11" s="29"/>
      <c r="BS11" s="15" t="s">
        <v>18</v>
      </c>
    </row>
    <row r="12"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18</v>
      </c>
    </row>
    <row r="13" ht="12" customHeight="1">
      <c r="B13" s="19"/>
      <c r="C13" s="20"/>
      <c r="D13" s="30" t="s">
        <v>35</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31</v>
      </c>
      <c r="AL13" s="20"/>
      <c r="AM13" s="20"/>
      <c r="AN13" s="32" t="s">
        <v>36</v>
      </c>
      <c r="AO13" s="20"/>
      <c r="AP13" s="20"/>
      <c r="AQ13" s="20"/>
      <c r="AR13" s="18"/>
      <c r="BE13" s="29"/>
      <c r="BS13" s="15" t="s">
        <v>18</v>
      </c>
    </row>
    <row r="14">
      <c r="B14" s="19"/>
      <c r="C14" s="20"/>
      <c r="D14" s="20"/>
      <c r="E14" s="32" t="s">
        <v>36</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34</v>
      </c>
      <c r="AL14" s="20"/>
      <c r="AM14" s="20"/>
      <c r="AN14" s="32" t="s">
        <v>36</v>
      </c>
      <c r="AO14" s="20"/>
      <c r="AP14" s="20"/>
      <c r="AQ14" s="20"/>
      <c r="AR14" s="18"/>
      <c r="BE14" s="29"/>
      <c r="BS14" s="15" t="s">
        <v>18</v>
      </c>
    </row>
    <row r="15"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ht="12" customHeight="1">
      <c r="B16" s="19"/>
      <c r="C16" s="20"/>
      <c r="D16" s="30" t="s">
        <v>37</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31</v>
      </c>
      <c r="AL16" s="20"/>
      <c r="AM16" s="20"/>
      <c r="AN16" s="25" t="s">
        <v>22</v>
      </c>
      <c r="AO16" s="20"/>
      <c r="AP16" s="20"/>
      <c r="AQ16" s="20"/>
      <c r="AR16" s="18"/>
      <c r="BE16" s="29"/>
      <c r="BS16" s="15" t="s">
        <v>4</v>
      </c>
    </row>
    <row r="17" ht="18.48" customHeight="1">
      <c r="B17" s="19"/>
      <c r="C17" s="20"/>
      <c r="D17" s="20"/>
      <c r="E17" s="25" t="s">
        <v>38</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34</v>
      </c>
      <c r="AL17" s="20"/>
      <c r="AM17" s="20"/>
      <c r="AN17" s="25" t="s">
        <v>22</v>
      </c>
      <c r="AO17" s="20"/>
      <c r="AP17" s="20"/>
      <c r="AQ17" s="20"/>
      <c r="AR17" s="18"/>
      <c r="BE17" s="29"/>
      <c r="BS17" s="15" t="s">
        <v>39</v>
      </c>
    </row>
    <row r="18"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ht="12" customHeight="1">
      <c r="B19" s="19"/>
      <c r="C19" s="20"/>
      <c r="D19" s="30" t="s">
        <v>40</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31</v>
      </c>
      <c r="AL19" s="20"/>
      <c r="AM19" s="20"/>
      <c r="AN19" s="25" t="s">
        <v>22</v>
      </c>
      <c r="AO19" s="20"/>
      <c r="AP19" s="20"/>
      <c r="AQ19" s="20"/>
      <c r="AR19" s="18"/>
      <c r="BE19" s="29"/>
      <c r="BS19" s="15" t="s">
        <v>6</v>
      </c>
    </row>
    <row r="20" ht="18.48" customHeight="1">
      <c r="B20" s="19"/>
      <c r="C20" s="20"/>
      <c r="D20" s="20"/>
      <c r="E20" s="25" t="s">
        <v>41</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34</v>
      </c>
      <c r="AL20" s="20"/>
      <c r="AM20" s="20"/>
      <c r="AN20" s="25" t="s">
        <v>22</v>
      </c>
      <c r="AO20" s="20"/>
      <c r="AP20" s="20"/>
      <c r="AQ20" s="20"/>
      <c r="AR20" s="18"/>
      <c r="BE20" s="29"/>
      <c r="BS20" s="15" t="s">
        <v>4</v>
      </c>
    </row>
    <row r="2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ht="12" customHeight="1">
      <c r="B22" s="19"/>
      <c r="C22" s="20"/>
      <c r="D22" s="30" t="s">
        <v>42</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ht="45" customHeight="1">
      <c r="B23" s="19"/>
      <c r="C23" s="20"/>
      <c r="D23" s="20"/>
      <c r="E23" s="34" t="s">
        <v>43</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1" customFormat="1" ht="25.92" customHeight="1">
      <c r="B26" s="36"/>
      <c r="C26" s="37"/>
      <c r="D26" s="38" t="s">
        <v>44</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P26" s="37"/>
      <c r="AQ26" s="37"/>
      <c r="AR26" s="41"/>
      <c r="BE26" s="29"/>
    </row>
    <row r="27" s="1" customFormat="1" ht="6.96" customHeight="1">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9"/>
    </row>
    <row r="28" s="1" customFormat="1">
      <c r="B28" s="36"/>
      <c r="C28" s="37"/>
      <c r="D28" s="37"/>
      <c r="E28" s="37"/>
      <c r="F28" s="37"/>
      <c r="G28" s="37"/>
      <c r="H28" s="37"/>
      <c r="I28" s="37"/>
      <c r="J28" s="37"/>
      <c r="K28" s="37"/>
      <c r="L28" s="42" t="s">
        <v>45</v>
      </c>
      <c r="M28" s="42"/>
      <c r="N28" s="42"/>
      <c r="O28" s="42"/>
      <c r="P28" s="42"/>
      <c r="Q28" s="37"/>
      <c r="R28" s="37"/>
      <c r="S28" s="37"/>
      <c r="T28" s="37"/>
      <c r="U28" s="37"/>
      <c r="V28" s="37"/>
      <c r="W28" s="42" t="s">
        <v>46</v>
      </c>
      <c r="X28" s="42"/>
      <c r="Y28" s="42"/>
      <c r="Z28" s="42"/>
      <c r="AA28" s="42"/>
      <c r="AB28" s="42"/>
      <c r="AC28" s="42"/>
      <c r="AD28" s="42"/>
      <c r="AE28" s="42"/>
      <c r="AF28" s="37"/>
      <c r="AG28" s="37"/>
      <c r="AH28" s="37"/>
      <c r="AI28" s="37"/>
      <c r="AJ28" s="37"/>
      <c r="AK28" s="42" t="s">
        <v>47</v>
      </c>
      <c r="AL28" s="42"/>
      <c r="AM28" s="42"/>
      <c r="AN28" s="42"/>
      <c r="AO28" s="42"/>
      <c r="AP28" s="37"/>
      <c r="AQ28" s="37"/>
      <c r="AR28" s="41"/>
      <c r="BE28" s="29"/>
    </row>
    <row r="29" s="2" customFormat="1" ht="14.4" customHeight="1">
      <c r="B29" s="43"/>
      <c r="C29" s="44"/>
      <c r="D29" s="30" t="s">
        <v>48</v>
      </c>
      <c r="E29" s="44"/>
      <c r="F29" s="30" t="s">
        <v>49</v>
      </c>
      <c r="G29" s="44"/>
      <c r="H29" s="44"/>
      <c r="I29" s="44"/>
      <c r="J29" s="44"/>
      <c r="K29" s="44"/>
      <c r="L29" s="45">
        <v>0.20999999999999999</v>
      </c>
      <c r="M29" s="44"/>
      <c r="N29" s="44"/>
      <c r="O29" s="44"/>
      <c r="P29" s="44"/>
      <c r="Q29" s="44"/>
      <c r="R29" s="44"/>
      <c r="S29" s="44"/>
      <c r="T29" s="44"/>
      <c r="U29" s="44"/>
      <c r="V29" s="44"/>
      <c r="W29" s="46">
        <f>ROUND(AZ54, 2)</f>
        <v>0</v>
      </c>
      <c r="X29" s="44"/>
      <c r="Y29" s="44"/>
      <c r="Z29" s="44"/>
      <c r="AA29" s="44"/>
      <c r="AB29" s="44"/>
      <c r="AC29" s="44"/>
      <c r="AD29" s="44"/>
      <c r="AE29" s="44"/>
      <c r="AF29" s="44"/>
      <c r="AG29" s="44"/>
      <c r="AH29" s="44"/>
      <c r="AI29" s="44"/>
      <c r="AJ29" s="44"/>
      <c r="AK29" s="46">
        <f>ROUND(AV54, 2)</f>
        <v>0</v>
      </c>
      <c r="AL29" s="44"/>
      <c r="AM29" s="44"/>
      <c r="AN29" s="44"/>
      <c r="AO29" s="44"/>
      <c r="AP29" s="44"/>
      <c r="AQ29" s="44"/>
      <c r="AR29" s="47"/>
      <c r="BE29" s="29"/>
    </row>
    <row r="30" s="2" customFormat="1" ht="14.4" customHeight="1">
      <c r="B30" s="43"/>
      <c r="C30" s="44"/>
      <c r="D30" s="44"/>
      <c r="E30" s="44"/>
      <c r="F30" s="30" t="s">
        <v>50</v>
      </c>
      <c r="G30" s="44"/>
      <c r="H30" s="44"/>
      <c r="I30" s="44"/>
      <c r="J30" s="44"/>
      <c r="K30" s="44"/>
      <c r="L30" s="45">
        <v>0.14999999999999999</v>
      </c>
      <c r="M30" s="44"/>
      <c r="N30" s="44"/>
      <c r="O30" s="44"/>
      <c r="P30" s="44"/>
      <c r="Q30" s="44"/>
      <c r="R30" s="44"/>
      <c r="S30" s="44"/>
      <c r="T30" s="44"/>
      <c r="U30" s="44"/>
      <c r="V30" s="44"/>
      <c r="W30" s="46">
        <f>ROUND(BA54, 2)</f>
        <v>0</v>
      </c>
      <c r="X30" s="44"/>
      <c r="Y30" s="44"/>
      <c r="Z30" s="44"/>
      <c r="AA30" s="44"/>
      <c r="AB30" s="44"/>
      <c r="AC30" s="44"/>
      <c r="AD30" s="44"/>
      <c r="AE30" s="44"/>
      <c r="AF30" s="44"/>
      <c r="AG30" s="44"/>
      <c r="AH30" s="44"/>
      <c r="AI30" s="44"/>
      <c r="AJ30" s="44"/>
      <c r="AK30" s="46">
        <f>ROUND(AW54, 2)</f>
        <v>0</v>
      </c>
      <c r="AL30" s="44"/>
      <c r="AM30" s="44"/>
      <c r="AN30" s="44"/>
      <c r="AO30" s="44"/>
      <c r="AP30" s="44"/>
      <c r="AQ30" s="44"/>
      <c r="AR30" s="47"/>
      <c r="BE30" s="29"/>
    </row>
    <row r="31" hidden="1" s="2" customFormat="1" ht="14.4" customHeight="1">
      <c r="B31" s="43"/>
      <c r="C31" s="44"/>
      <c r="D31" s="44"/>
      <c r="E31" s="44"/>
      <c r="F31" s="30" t="s">
        <v>51</v>
      </c>
      <c r="G31" s="44"/>
      <c r="H31" s="44"/>
      <c r="I31" s="44"/>
      <c r="J31" s="44"/>
      <c r="K31" s="44"/>
      <c r="L31" s="45">
        <v>0.20999999999999999</v>
      </c>
      <c r="M31" s="44"/>
      <c r="N31" s="44"/>
      <c r="O31" s="44"/>
      <c r="P31" s="44"/>
      <c r="Q31" s="44"/>
      <c r="R31" s="44"/>
      <c r="S31" s="44"/>
      <c r="T31" s="44"/>
      <c r="U31" s="44"/>
      <c r="V31" s="44"/>
      <c r="W31" s="46">
        <f>ROUND(BB54, 2)</f>
        <v>0</v>
      </c>
      <c r="X31" s="44"/>
      <c r="Y31" s="44"/>
      <c r="Z31" s="44"/>
      <c r="AA31" s="44"/>
      <c r="AB31" s="44"/>
      <c r="AC31" s="44"/>
      <c r="AD31" s="44"/>
      <c r="AE31" s="44"/>
      <c r="AF31" s="44"/>
      <c r="AG31" s="44"/>
      <c r="AH31" s="44"/>
      <c r="AI31" s="44"/>
      <c r="AJ31" s="44"/>
      <c r="AK31" s="46">
        <v>0</v>
      </c>
      <c r="AL31" s="44"/>
      <c r="AM31" s="44"/>
      <c r="AN31" s="44"/>
      <c r="AO31" s="44"/>
      <c r="AP31" s="44"/>
      <c r="AQ31" s="44"/>
      <c r="AR31" s="47"/>
      <c r="BE31" s="29"/>
    </row>
    <row r="32" hidden="1" s="2" customFormat="1" ht="14.4" customHeight="1">
      <c r="B32" s="43"/>
      <c r="C32" s="44"/>
      <c r="D32" s="44"/>
      <c r="E32" s="44"/>
      <c r="F32" s="30" t="s">
        <v>52</v>
      </c>
      <c r="G32" s="44"/>
      <c r="H32" s="44"/>
      <c r="I32" s="44"/>
      <c r="J32" s="44"/>
      <c r="K32" s="44"/>
      <c r="L32" s="45">
        <v>0.14999999999999999</v>
      </c>
      <c r="M32" s="44"/>
      <c r="N32" s="44"/>
      <c r="O32" s="44"/>
      <c r="P32" s="44"/>
      <c r="Q32" s="44"/>
      <c r="R32" s="44"/>
      <c r="S32" s="44"/>
      <c r="T32" s="44"/>
      <c r="U32" s="44"/>
      <c r="V32" s="44"/>
      <c r="W32" s="46">
        <f>ROUND(BC54, 2)</f>
        <v>0</v>
      </c>
      <c r="X32" s="44"/>
      <c r="Y32" s="44"/>
      <c r="Z32" s="44"/>
      <c r="AA32" s="44"/>
      <c r="AB32" s="44"/>
      <c r="AC32" s="44"/>
      <c r="AD32" s="44"/>
      <c r="AE32" s="44"/>
      <c r="AF32" s="44"/>
      <c r="AG32" s="44"/>
      <c r="AH32" s="44"/>
      <c r="AI32" s="44"/>
      <c r="AJ32" s="44"/>
      <c r="AK32" s="46">
        <v>0</v>
      </c>
      <c r="AL32" s="44"/>
      <c r="AM32" s="44"/>
      <c r="AN32" s="44"/>
      <c r="AO32" s="44"/>
      <c r="AP32" s="44"/>
      <c r="AQ32" s="44"/>
      <c r="AR32" s="47"/>
      <c r="BE32" s="29"/>
    </row>
    <row r="33" hidden="1" s="2" customFormat="1" ht="14.4" customHeight="1">
      <c r="B33" s="43"/>
      <c r="C33" s="44"/>
      <c r="D33" s="44"/>
      <c r="E33" s="44"/>
      <c r="F33" s="30" t="s">
        <v>53</v>
      </c>
      <c r="G33" s="44"/>
      <c r="H33" s="44"/>
      <c r="I33" s="44"/>
      <c r="J33" s="44"/>
      <c r="K33" s="44"/>
      <c r="L33" s="45">
        <v>0</v>
      </c>
      <c r="M33" s="44"/>
      <c r="N33" s="44"/>
      <c r="O33" s="44"/>
      <c r="P33" s="44"/>
      <c r="Q33" s="44"/>
      <c r="R33" s="44"/>
      <c r="S33" s="44"/>
      <c r="T33" s="44"/>
      <c r="U33" s="44"/>
      <c r="V33" s="44"/>
      <c r="W33" s="46">
        <f>ROUND(BD54, 2)</f>
        <v>0</v>
      </c>
      <c r="X33" s="44"/>
      <c r="Y33" s="44"/>
      <c r="Z33" s="44"/>
      <c r="AA33" s="44"/>
      <c r="AB33" s="44"/>
      <c r="AC33" s="44"/>
      <c r="AD33" s="44"/>
      <c r="AE33" s="44"/>
      <c r="AF33" s="44"/>
      <c r="AG33" s="44"/>
      <c r="AH33" s="44"/>
      <c r="AI33" s="44"/>
      <c r="AJ33" s="44"/>
      <c r="AK33" s="46">
        <v>0</v>
      </c>
      <c r="AL33" s="44"/>
      <c r="AM33" s="44"/>
      <c r="AN33" s="44"/>
      <c r="AO33" s="44"/>
      <c r="AP33" s="44"/>
      <c r="AQ33" s="44"/>
      <c r="AR33" s="47"/>
    </row>
    <row r="34" s="1" customFormat="1" ht="6.96" customHeight="1">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row>
    <row r="35" s="1" customFormat="1" ht="25.92" customHeight="1">
      <c r="B35" s="36"/>
      <c r="C35" s="48"/>
      <c r="D35" s="49" t="s">
        <v>54</v>
      </c>
      <c r="E35" s="50"/>
      <c r="F35" s="50"/>
      <c r="G35" s="50"/>
      <c r="H35" s="50"/>
      <c r="I35" s="50"/>
      <c r="J35" s="50"/>
      <c r="K35" s="50"/>
      <c r="L35" s="50"/>
      <c r="M35" s="50"/>
      <c r="N35" s="50"/>
      <c r="O35" s="50"/>
      <c r="P35" s="50"/>
      <c r="Q35" s="50"/>
      <c r="R35" s="50"/>
      <c r="S35" s="50"/>
      <c r="T35" s="51" t="s">
        <v>55</v>
      </c>
      <c r="U35" s="50"/>
      <c r="V35" s="50"/>
      <c r="W35" s="50"/>
      <c r="X35" s="52" t="s">
        <v>56</v>
      </c>
      <c r="Y35" s="50"/>
      <c r="Z35" s="50"/>
      <c r="AA35" s="50"/>
      <c r="AB35" s="50"/>
      <c r="AC35" s="50"/>
      <c r="AD35" s="50"/>
      <c r="AE35" s="50"/>
      <c r="AF35" s="50"/>
      <c r="AG35" s="50"/>
      <c r="AH35" s="50"/>
      <c r="AI35" s="50"/>
      <c r="AJ35" s="50"/>
      <c r="AK35" s="53">
        <f>SUM(AK26:AK33)</f>
        <v>0</v>
      </c>
      <c r="AL35" s="50"/>
      <c r="AM35" s="50"/>
      <c r="AN35" s="50"/>
      <c r="AO35" s="54"/>
      <c r="AP35" s="48"/>
      <c r="AQ35" s="48"/>
      <c r="AR35" s="41"/>
    </row>
    <row r="36" s="1" customFormat="1" ht="6.96" customHeight="1">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row>
    <row r="37" s="1" customFormat="1" ht="6.96" customHeight="1">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41"/>
    </row>
    <row r="41" s="1" customFormat="1" ht="6.96" customHeight="1">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41"/>
    </row>
    <row r="42" s="1" customFormat="1" ht="24.96" customHeight="1">
      <c r="B42" s="36"/>
      <c r="C42" s="21" t="s">
        <v>57</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1"/>
    </row>
    <row r="43" s="1" customFormat="1" ht="6.96" customHeight="1">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1"/>
    </row>
    <row r="44" s="1" customFormat="1" ht="12" customHeight="1">
      <c r="B44" s="36"/>
      <c r="C44" s="30" t="s">
        <v>13</v>
      </c>
      <c r="D44" s="37"/>
      <c r="E44" s="37"/>
      <c r="F44" s="37"/>
      <c r="G44" s="37"/>
      <c r="H44" s="37"/>
      <c r="I44" s="37"/>
      <c r="J44" s="37"/>
      <c r="K44" s="37"/>
      <c r="L44" s="37" t="str">
        <f>K5</f>
        <v>L2019-10</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41"/>
    </row>
    <row r="45" s="3" customFormat="1" ht="36.96" customHeight="1">
      <c r="B45" s="59"/>
      <c r="C45" s="60" t="s">
        <v>16</v>
      </c>
      <c r="D45" s="61"/>
      <c r="E45" s="61"/>
      <c r="F45" s="61"/>
      <c r="G45" s="61"/>
      <c r="H45" s="61"/>
      <c r="I45" s="61"/>
      <c r="J45" s="61"/>
      <c r="K45" s="61"/>
      <c r="L45" s="62" t="str">
        <f>K6</f>
        <v>Stará radnice č.p. 144 - Stavební úpravy v 2.NP s instalaci VZT</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3"/>
    </row>
    <row r="46" s="1" customFormat="1" ht="6.96" customHeight="1">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1"/>
    </row>
    <row r="47" s="1" customFormat="1" ht="12" customHeight="1">
      <c r="B47" s="36"/>
      <c r="C47" s="30" t="s">
        <v>24</v>
      </c>
      <c r="D47" s="37"/>
      <c r="E47" s="37"/>
      <c r="F47" s="37"/>
      <c r="G47" s="37"/>
      <c r="H47" s="37"/>
      <c r="I47" s="37"/>
      <c r="J47" s="37"/>
      <c r="K47" s="37"/>
      <c r="L47" s="64" t="str">
        <f>IF(K8="","",K8)</f>
        <v>Město Jablunkov</v>
      </c>
      <c r="M47" s="37"/>
      <c r="N47" s="37"/>
      <c r="O47" s="37"/>
      <c r="P47" s="37"/>
      <c r="Q47" s="37"/>
      <c r="R47" s="37"/>
      <c r="S47" s="37"/>
      <c r="T47" s="37"/>
      <c r="U47" s="37"/>
      <c r="V47" s="37"/>
      <c r="W47" s="37"/>
      <c r="X47" s="37"/>
      <c r="Y47" s="37"/>
      <c r="Z47" s="37"/>
      <c r="AA47" s="37"/>
      <c r="AB47" s="37"/>
      <c r="AC47" s="37"/>
      <c r="AD47" s="37"/>
      <c r="AE47" s="37"/>
      <c r="AF47" s="37"/>
      <c r="AG47" s="37"/>
      <c r="AH47" s="37"/>
      <c r="AI47" s="30" t="s">
        <v>26</v>
      </c>
      <c r="AJ47" s="37"/>
      <c r="AK47" s="37"/>
      <c r="AL47" s="37"/>
      <c r="AM47" s="65" t="str">
        <f>IF(AN8= "","",AN8)</f>
        <v>21. 1. 2019</v>
      </c>
      <c r="AN47" s="65"/>
      <c r="AO47" s="37"/>
      <c r="AP47" s="37"/>
      <c r="AQ47" s="37"/>
      <c r="AR47" s="41"/>
    </row>
    <row r="48" s="1" customFormat="1" ht="6.96" customHeight="1">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1"/>
    </row>
    <row r="49" s="1" customFormat="1" ht="13.65" customHeight="1">
      <c r="B49" s="36"/>
      <c r="C49" s="30" t="s">
        <v>30</v>
      </c>
      <c r="D49" s="37"/>
      <c r="E49" s="37"/>
      <c r="F49" s="37"/>
      <c r="G49" s="37"/>
      <c r="H49" s="37"/>
      <c r="I49" s="37"/>
      <c r="J49" s="37"/>
      <c r="K49" s="37"/>
      <c r="L49" s="37" t="str">
        <f>IF(E11= "","",E11)</f>
        <v>Město Jablunkov, Dukelská 144, 739 91 Jablunkov</v>
      </c>
      <c r="M49" s="37"/>
      <c r="N49" s="37"/>
      <c r="O49" s="37"/>
      <c r="P49" s="37"/>
      <c r="Q49" s="37"/>
      <c r="R49" s="37"/>
      <c r="S49" s="37"/>
      <c r="T49" s="37"/>
      <c r="U49" s="37"/>
      <c r="V49" s="37"/>
      <c r="W49" s="37"/>
      <c r="X49" s="37"/>
      <c r="Y49" s="37"/>
      <c r="Z49" s="37"/>
      <c r="AA49" s="37"/>
      <c r="AB49" s="37"/>
      <c r="AC49" s="37"/>
      <c r="AD49" s="37"/>
      <c r="AE49" s="37"/>
      <c r="AF49" s="37"/>
      <c r="AG49" s="37"/>
      <c r="AH49" s="37"/>
      <c r="AI49" s="30" t="s">
        <v>37</v>
      </c>
      <c r="AJ49" s="37"/>
      <c r="AK49" s="37"/>
      <c r="AL49" s="37"/>
      <c r="AM49" s="66" t="str">
        <f>IF(E17="","",E17)</f>
        <v xml:space="preserve"> </v>
      </c>
      <c r="AN49" s="37"/>
      <c r="AO49" s="37"/>
      <c r="AP49" s="37"/>
      <c r="AQ49" s="37"/>
      <c r="AR49" s="41"/>
      <c r="AS49" s="67" t="s">
        <v>58</v>
      </c>
      <c r="AT49" s="68"/>
      <c r="AU49" s="69"/>
      <c r="AV49" s="69"/>
      <c r="AW49" s="69"/>
      <c r="AX49" s="69"/>
      <c r="AY49" s="69"/>
      <c r="AZ49" s="69"/>
      <c r="BA49" s="69"/>
      <c r="BB49" s="69"/>
      <c r="BC49" s="69"/>
      <c r="BD49" s="70"/>
    </row>
    <row r="50" s="1" customFormat="1" ht="13.65" customHeight="1">
      <c r="B50" s="36"/>
      <c r="C50" s="30" t="s">
        <v>35</v>
      </c>
      <c r="D50" s="37"/>
      <c r="E50" s="37"/>
      <c r="F50" s="37"/>
      <c r="G50" s="37"/>
      <c r="H50" s="37"/>
      <c r="I50" s="37"/>
      <c r="J50" s="37"/>
      <c r="K50" s="37"/>
      <c r="L50" s="37"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40</v>
      </c>
      <c r="AJ50" s="37"/>
      <c r="AK50" s="37"/>
      <c r="AL50" s="37"/>
      <c r="AM50" s="66" t="str">
        <f>IF(E20="","",E20)</f>
        <v>Přemysl Cieslar</v>
      </c>
      <c r="AN50" s="37"/>
      <c r="AO50" s="37"/>
      <c r="AP50" s="37"/>
      <c r="AQ50" s="37"/>
      <c r="AR50" s="41"/>
      <c r="AS50" s="71"/>
      <c r="AT50" s="72"/>
      <c r="AU50" s="73"/>
      <c r="AV50" s="73"/>
      <c r="AW50" s="73"/>
      <c r="AX50" s="73"/>
      <c r="AY50" s="73"/>
      <c r="AZ50" s="73"/>
      <c r="BA50" s="73"/>
      <c r="BB50" s="73"/>
      <c r="BC50" s="73"/>
      <c r="BD50" s="74"/>
    </row>
    <row r="51" s="1" customFormat="1" ht="10.8" customHeight="1">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1"/>
      <c r="AS51" s="75"/>
      <c r="AT51" s="76"/>
      <c r="AU51" s="77"/>
      <c r="AV51" s="77"/>
      <c r="AW51" s="77"/>
      <c r="AX51" s="77"/>
      <c r="AY51" s="77"/>
      <c r="AZ51" s="77"/>
      <c r="BA51" s="77"/>
      <c r="BB51" s="77"/>
      <c r="BC51" s="77"/>
      <c r="BD51" s="78"/>
    </row>
    <row r="52" s="1" customFormat="1" ht="29.28" customHeight="1">
      <c r="B52" s="36"/>
      <c r="C52" s="79" t="s">
        <v>59</v>
      </c>
      <c r="D52" s="80"/>
      <c r="E52" s="80"/>
      <c r="F52" s="80"/>
      <c r="G52" s="80"/>
      <c r="H52" s="81"/>
      <c r="I52" s="82" t="s">
        <v>60</v>
      </c>
      <c r="J52" s="80"/>
      <c r="K52" s="80"/>
      <c r="L52" s="80"/>
      <c r="M52" s="80"/>
      <c r="N52" s="80"/>
      <c r="O52" s="80"/>
      <c r="P52" s="80"/>
      <c r="Q52" s="80"/>
      <c r="R52" s="80"/>
      <c r="S52" s="80"/>
      <c r="T52" s="80"/>
      <c r="U52" s="80"/>
      <c r="V52" s="80"/>
      <c r="W52" s="80"/>
      <c r="X52" s="80"/>
      <c r="Y52" s="80"/>
      <c r="Z52" s="80"/>
      <c r="AA52" s="80"/>
      <c r="AB52" s="80"/>
      <c r="AC52" s="80"/>
      <c r="AD52" s="80"/>
      <c r="AE52" s="80"/>
      <c r="AF52" s="80"/>
      <c r="AG52" s="83" t="s">
        <v>61</v>
      </c>
      <c r="AH52" s="80"/>
      <c r="AI52" s="80"/>
      <c r="AJ52" s="80"/>
      <c r="AK52" s="80"/>
      <c r="AL52" s="80"/>
      <c r="AM52" s="80"/>
      <c r="AN52" s="82" t="s">
        <v>62</v>
      </c>
      <c r="AO52" s="80"/>
      <c r="AP52" s="80"/>
      <c r="AQ52" s="84" t="s">
        <v>63</v>
      </c>
      <c r="AR52" s="41"/>
      <c r="AS52" s="85" t="s">
        <v>64</v>
      </c>
      <c r="AT52" s="86" t="s">
        <v>65</v>
      </c>
      <c r="AU52" s="86" t="s">
        <v>66</v>
      </c>
      <c r="AV52" s="86" t="s">
        <v>67</v>
      </c>
      <c r="AW52" s="86" t="s">
        <v>68</v>
      </c>
      <c r="AX52" s="86" t="s">
        <v>69</v>
      </c>
      <c r="AY52" s="86" t="s">
        <v>70</v>
      </c>
      <c r="AZ52" s="86" t="s">
        <v>71</v>
      </c>
      <c r="BA52" s="86" t="s">
        <v>72</v>
      </c>
      <c r="BB52" s="86" t="s">
        <v>73</v>
      </c>
      <c r="BC52" s="86" t="s">
        <v>74</v>
      </c>
      <c r="BD52" s="87" t="s">
        <v>75</v>
      </c>
    </row>
    <row r="53" s="1" customFormat="1" ht="10.8" customHeight="1">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1"/>
      <c r="AS53" s="88"/>
      <c r="AT53" s="89"/>
      <c r="AU53" s="89"/>
      <c r="AV53" s="89"/>
      <c r="AW53" s="89"/>
      <c r="AX53" s="89"/>
      <c r="AY53" s="89"/>
      <c r="AZ53" s="89"/>
      <c r="BA53" s="89"/>
      <c r="BB53" s="89"/>
      <c r="BC53" s="89"/>
      <c r="BD53" s="90"/>
    </row>
    <row r="54" s="4" customFormat="1" ht="32.4" customHeight="1">
      <c r="B54" s="91"/>
      <c r="C54" s="92" t="s">
        <v>76</v>
      </c>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4">
        <f>ROUND(SUM(AG55:AG57),2)</f>
        <v>0</v>
      </c>
      <c r="AH54" s="94"/>
      <c r="AI54" s="94"/>
      <c r="AJ54" s="94"/>
      <c r="AK54" s="94"/>
      <c r="AL54" s="94"/>
      <c r="AM54" s="94"/>
      <c r="AN54" s="95">
        <f>SUM(AG54,AT54)</f>
        <v>0</v>
      </c>
      <c r="AO54" s="95"/>
      <c r="AP54" s="95"/>
      <c r="AQ54" s="96" t="s">
        <v>22</v>
      </c>
      <c r="AR54" s="97"/>
      <c r="AS54" s="98">
        <f>ROUND(SUM(AS55:AS57),2)</f>
        <v>0</v>
      </c>
      <c r="AT54" s="99">
        <f>ROUND(SUM(AV54:AW54),2)</f>
        <v>0</v>
      </c>
      <c r="AU54" s="100">
        <f>ROUND(SUM(AU55:AU57),5)</f>
        <v>0</v>
      </c>
      <c r="AV54" s="99">
        <f>ROUND(AZ54*L29,2)</f>
        <v>0</v>
      </c>
      <c r="AW54" s="99">
        <f>ROUND(BA54*L30,2)</f>
        <v>0</v>
      </c>
      <c r="AX54" s="99">
        <f>ROUND(BB54*L29,2)</f>
        <v>0</v>
      </c>
      <c r="AY54" s="99">
        <f>ROUND(BC54*L30,2)</f>
        <v>0</v>
      </c>
      <c r="AZ54" s="99">
        <f>ROUND(SUM(AZ55:AZ57),2)</f>
        <v>0</v>
      </c>
      <c r="BA54" s="99">
        <f>ROUND(SUM(BA55:BA57),2)</f>
        <v>0</v>
      </c>
      <c r="BB54" s="99">
        <f>ROUND(SUM(BB55:BB57),2)</f>
        <v>0</v>
      </c>
      <c r="BC54" s="99">
        <f>ROUND(SUM(BC55:BC57),2)</f>
        <v>0</v>
      </c>
      <c r="BD54" s="101">
        <f>ROUND(SUM(BD55:BD57),2)</f>
        <v>0</v>
      </c>
      <c r="BS54" s="102" t="s">
        <v>77</v>
      </c>
      <c r="BT54" s="102" t="s">
        <v>78</v>
      </c>
      <c r="BU54" s="103" t="s">
        <v>79</v>
      </c>
      <c r="BV54" s="102" t="s">
        <v>80</v>
      </c>
      <c r="BW54" s="102" t="s">
        <v>5</v>
      </c>
      <c r="BX54" s="102" t="s">
        <v>81</v>
      </c>
      <c r="CL54" s="102" t="s">
        <v>20</v>
      </c>
    </row>
    <row r="55" s="5" customFormat="1" ht="27" customHeight="1">
      <c r="A55" s="104" t="s">
        <v>82</v>
      </c>
      <c r="B55" s="105"/>
      <c r="C55" s="106"/>
      <c r="D55" s="107" t="s">
        <v>83</v>
      </c>
      <c r="E55" s="107"/>
      <c r="F55" s="107"/>
      <c r="G55" s="107"/>
      <c r="H55" s="107"/>
      <c r="I55" s="108"/>
      <c r="J55" s="107" t="s">
        <v>84</v>
      </c>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9">
        <f>'01 - Stavební úpravy v 2....'!J30</f>
        <v>0</v>
      </c>
      <c r="AH55" s="108"/>
      <c r="AI55" s="108"/>
      <c r="AJ55" s="108"/>
      <c r="AK55" s="108"/>
      <c r="AL55" s="108"/>
      <c r="AM55" s="108"/>
      <c r="AN55" s="109">
        <f>SUM(AG55,AT55)</f>
        <v>0</v>
      </c>
      <c r="AO55" s="108"/>
      <c r="AP55" s="108"/>
      <c r="AQ55" s="110" t="s">
        <v>85</v>
      </c>
      <c r="AR55" s="111"/>
      <c r="AS55" s="112">
        <v>0</v>
      </c>
      <c r="AT55" s="113">
        <f>ROUND(SUM(AV55:AW55),2)</f>
        <v>0</v>
      </c>
      <c r="AU55" s="114">
        <f>'01 - Stavební úpravy v 2....'!P97</f>
        <v>0</v>
      </c>
      <c r="AV55" s="113">
        <f>'01 - Stavební úpravy v 2....'!J33</f>
        <v>0</v>
      </c>
      <c r="AW55" s="113">
        <f>'01 - Stavební úpravy v 2....'!J34</f>
        <v>0</v>
      </c>
      <c r="AX55" s="113">
        <f>'01 - Stavební úpravy v 2....'!J35</f>
        <v>0</v>
      </c>
      <c r="AY55" s="113">
        <f>'01 - Stavební úpravy v 2....'!J36</f>
        <v>0</v>
      </c>
      <c r="AZ55" s="113">
        <f>'01 - Stavební úpravy v 2....'!F33</f>
        <v>0</v>
      </c>
      <c r="BA55" s="113">
        <f>'01 - Stavební úpravy v 2....'!F34</f>
        <v>0</v>
      </c>
      <c r="BB55" s="113">
        <f>'01 - Stavební úpravy v 2....'!F35</f>
        <v>0</v>
      </c>
      <c r="BC55" s="113">
        <f>'01 - Stavební úpravy v 2....'!F36</f>
        <v>0</v>
      </c>
      <c r="BD55" s="115">
        <f>'01 - Stavební úpravy v 2....'!F37</f>
        <v>0</v>
      </c>
      <c r="BT55" s="116" t="s">
        <v>23</v>
      </c>
      <c r="BV55" s="116" t="s">
        <v>80</v>
      </c>
      <c r="BW55" s="116" t="s">
        <v>86</v>
      </c>
      <c r="BX55" s="116" t="s">
        <v>5</v>
      </c>
      <c r="CL55" s="116" t="s">
        <v>87</v>
      </c>
      <c r="CM55" s="116" t="s">
        <v>88</v>
      </c>
    </row>
    <row r="56" s="5" customFormat="1" ht="16.5" customHeight="1">
      <c r="A56" s="104" t="s">
        <v>82</v>
      </c>
      <c r="B56" s="105"/>
      <c r="C56" s="106"/>
      <c r="D56" s="107" t="s">
        <v>89</v>
      </c>
      <c r="E56" s="107"/>
      <c r="F56" s="107"/>
      <c r="G56" s="107"/>
      <c r="H56" s="107"/>
      <c r="I56" s="108"/>
      <c r="J56" s="107" t="s">
        <v>90</v>
      </c>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9">
        <f>'02 - Zařízení vzduchotech...'!J30</f>
        <v>0</v>
      </c>
      <c r="AH56" s="108"/>
      <c r="AI56" s="108"/>
      <c r="AJ56" s="108"/>
      <c r="AK56" s="108"/>
      <c r="AL56" s="108"/>
      <c r="AM56" s="108"/>
      <c r="AN56" s="109">
        <f>SUM(AG56,AT56)</f>
        <v>0</v>
      </c>
      <c r="AO56" s="108"/>
      <c r="AP56" s="108"/>
      <c r="AQ56" s="110" t="s">
        <v>85</v>
      </c>
      <c r="AR56" s="111"/>
      <c r="AS56" s="112">
        <v>0</v>
      </c>
      <c r="AT56" s="113">
        <f>ROUND(SUM(AV56:AW56),2)</f>
        <v>0</v>
      </c>
      <c r="AU56" s="114">
        <f>'02 - Zařízení vzduchotech...'!P80</f>
        <v>0</v>
      </c>
      <c r="AV56" s="113">
        <f>'02 - Zařízení vzduchotech...'!J33</f>
        <v>0</v>
      </c>
      <c r="AW56" s="113">
        <f>'02 - Zařízení vzduchotech...'!J34</f>
        <v>0</v>
      </c>
      <c r="AX56" s="113">
        <f>'02 - Zařízení vzduchotech...'!J35</f>
        <v>0</v>
      </c>
      <c r="AY56" s="113">
        <f>'02 - Zařízení vzduchotech...'!J36</f>
        <v>0</v>
      </c>
      <c r="AZ56" s="113">
        <f>'02 - Zařízení vzduchotech...'!F33</f>
        <v>0</v>
      </c>
      <c r="BA56" s="113">
        <f>'02 - Zařízení vzduchotech...'!F34</f>
        <v>0</v>
      </c>
      <c r="BB56" s="113">
        <f>'02 - Zařízení vzduchotech...'!F35</f>
        <v>0</v>
      </c>
      <c r="BC56" s="113">
        <f>'02 - Zařízení vzduchotech...'!F36</f>
        <v>0</v>
      </c>
      <c r="BD56" s="115">
        <f>'02 - Zařízení vzduchotech...'!F37</f>
        <v>0</v>
      </c>
      <c r="BT56" s="116" t="s">
        <v>23</v>
      </c>
      <c r="BV56" s="116" t="s">
        <v>80</v>
      </c>
      <c r="BW56" s="116" t="s">
        <v>91</v>
      </c>
      <c r="BX56" s="116" t="s">
        <v>5</v>
      </c>
      <c r="CL56" s="116" t="s">
        <v>22</v>
      </c>
      <c r="CM56" s="116" t="s">
        <v>88</v>
      </c>
    </row>
    <row r="57" s="5" customFormat="1" ht="16.5" customHeight="1">
      <c r="A57" s="104" t="s">
        <v>82</v>
      </c>
      <c r="B57" s="105"/>
      <c r="C57" s="106"/>
      <c r="D57" s="107" t="s">
        <v>92</v>
      </c>
      <c r="E57" s="107"/>
      <c r="F57" s="107"/>
      <c r="G57" s="107"/>
      <c r="H57" s="107"/>
      <c r="I57" s="108"/>
      <c r="J57" s="107" t="s">
        <v>93</v>
      </c>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9">
        <f>'03 - Vedlejší rozpočtové ...'!J30</f>
        <v>0</v>
      </c>
      <c r="AH57" s="108"/>
      <c r="AI57" s="108"/>
      <c r="AJ57" s="108"/>
      <c r="AK57" s="108"/>
      <c r="AL57" s="108"/>
      <c r="AM57" s="108"/>
      <c r="AN57" s="109">
        <f>SUM(AG57,AT57)</f>
        <v>0</v>
      </c>
      <c r="AO57" s="108"/>
      <c r="AP57" s="108"/>
      <c r="AQ57" s="110" t="s">
        <v>85</v>
      </c>
      <c r="AR57" s="111"/>
      <c r="AS57" s="117">
        <v>0</v>
      </c>
      <c r="AT57" s="118">
        <f>ROUND(SUM(AV57:AW57),2)</f>
        <v>0</v>
      </c>
      <c r="AU57" s="119">
        <f>'03 - Vedlejší rozpočtové ...'!P80</f>
        <v>0</v>
      </c>
      <c r="AV57" s="118">
        <f>'03 - Vedlejší rozpočtové ...'!J33</f>
        <v>0</v>
      </c>
      <c r="AW57" s="118">
        <f>'03 - Vedlejší rozpočtové ...'!J34</f>
        <v>0</v>
      </c>
      <c r="AX57" s="118">
        <f>'03 - Vedlejší rozpočtové ...'!J35</f>
        <v>0</v>
      </c>
      <c r="AY57" s="118">
        <f>'03 - Vedlejší rozpočtové ...'!J36</f>
        <v>0</v>
      </c>
      <c r="AZ57" s="118">
        <f>'03 - Vedlejší rozpočtové ...'!F33</f>
        <v>0</v>
      </c>
      <c r="BA57" s="118">
        <f>'03 - Vedlejší rozpočtové ...'!F34</f>
        <v>0</v>
      </c>
      <c r="BB57" s="118">
        <f>'03 - Vedlejší rozpočtové ...'!F35</f>
        <v>0</v>
      </c>
      <c r="BC57" s="118">
        <f>'03 - Vedlejší rozpočtové ...'!F36</f>
        <v>0</v>
      </c>
      <c r="BD57" s="120">
        <f>'03 - Vedlejší rozpočtové ...'!F37</f>
        <v>0</v>
      </c>
      <c r="BT57" s="116" t="s">
        <v>23</v>
      </c>
      <c r="BV57" s="116" t="s">
        <v>80</v>
      </c>
      <c r="BW57" s="116" t="s">
        <v>94</v>
      </c>
      <c r="BX57" s="116" t="s">
        <v>5</v>
      </c>
      <c r="CL57" s="116" t="s">
        <v>87</v>
      </c>
      <c r="CM57" s="116" t="s">
        <v>88</v>
      </c>
    </row>
    <row r="58" s="1" customFormat="1" ht="30" customHeight="1">
      <c r="B58" s="36"/>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41"/>
    </row>
    <row r="59" s="1" customFormat="1" ht="6.96" customHeight="1">
      <c r="B59" s="5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41"/>
    </row>
  </sheetData>
  <sheetProtection sheet="1" formatColumns="0" formatRows="0" objects="1" scenarios="1" spinCount="100000" saltValue="PS5A8x+9fVs2dFXVbERkMan6KJ1yiO/S7IM/QETT1eXVXJX+NvNBSDdIJJ6gckyMf9Ng2m8UmqTZk2bxmnjyOQ==" hashValue="Q3sugr54LXamQw+ZTQskq416qyQ1NDPZygclmYnsxg3lpi5h4EjJwKOH0iUT3hWDlqnzliOwerJdSXJsxQcLZA==" algorithmName="SHA-512" password="CC35"/>
  <mergeCells count="5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G54:AM54"/>
    <mergeCell ref="AN54:AP54"/>
    <mergeCell ref="C52:G52"/>
    <mergeCell ref="I52:AF52"/>
    <mergeCell ref="D55:H55"/>
    <mergeCell ref="J55:AF55"/>
    <mergeCell ref="D56:H56"/>
    <mergeCell ref="J56:AF56"/>
    <mergeCell ref="D57:H57"/>
    <mergeCell ref="J57:AF57"/>
  </mergeCells>
  <hyperlinks>
    <hyperlink ref="A55" location="'01 - Stavební úpravy v 2....'!C2" display="/"/>
    <hyperlink ref="A56" location="'02 - Zařízení vzduchotech...'!C2" display="/"/>
    <hyperlink ref="A57" location="'03 - Vedlejší rozpočtové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1"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86</v>
      </c>
    </row>
    <row r="3" ht="6.96" customHeight="1">
      <c r="B3" s="122"/>
      <c r="C3" s="123"/>
      <c r="D3" s="123"/>
      <c r="E3" s="123"/>
      <c r="F3" s="123"/>
      <c r="G3" s="123"/>
      <c r="H3" s="123"/>
      <c r="I3" s="124"/>
      <c r="J3" s="123"/>
      <c r="K3" s="123"/>
      <c r="L3" s="18"/>
      <c r="AT3" s="15" t="s">
        <v>88</v>
      </c>
    </row>
    <row r="4" ht="24.96" customHeight="1">
      <c r="B4" s="18"/>
      <c r="D4" s="125" t="s">
        <v>95</v>
      </c>
      <c r="L4" s="18"/>
      <c r="M4" s="22" t="s">
        <v>10</v>
      </c>
      <c r="AT4" s="15" t="s">
        <v>4</v>
      </c>
    </row>
    <row r="5" ht="6.96" customHeight="1">
      <c r="B5" s="18"/>
      <c r="L5" s="18"/>
    </row>
    <row r="6" ht="12" customHeight="1">
      <c r="B6" s="18"/>
      <c r="D6" s="126" t="s">
        <v>16</v>
      </c>
      <c r="L6" s="18"/>
    </row>
    <row r="7" ht="16.5" customHeight="1">
      <c r="B7" s="18"/>
      <c r="E7" s="127" t="str">
        <f>'Rekapitulace stavby'!K6</f>
        <v>Stará radnice č.p. 144 - Stavební úpravy v 2.NP s instalaci VZT</v>
      </c>
      <c r="F7" s="126"/>
      <c r="G7" s="126"/>
      <c r="H7" s="126"/>
      <c r="L7" s="18"/>
    </row>
    <row r="8" s="1" customFormat="1" ht="12" customHeight="1">
      <c r="B8" s="41"/>
      <c r="D8" s="126" t="s">
        <v>96</v>
      </c>
      <c r="I8" s="128"/>
      <c r="L8" s="41"/>
    </row>
    <row r="9" s="1" customFormat="1" ht="36.96" customHeight="1">
      <c r="B9" s="41"/>
      <c r="E9" s="129" t="s">
        <v>97</v>
      </c>
      <c r="F9" s="1"/>
      <c r="G9" s="1"/>
      <c r="H9" s="1"/>
      <c r="I9" s="128"/>
      <c r="L9" s="41"/>
    </row>
    <row r="10" s="1" customFormat="1">
      <c r="B10" s="41"/>
      <c r="I10" s="128"/>
      <c r="L10" s="41"/>
    </row>
    <row r="11" s="1" customFormat="1" ht="12" customHeight="1">
      <c r="B11" s="41"/>
      <c r="D11" s="126" t="s">
        <v>19</v>
      </c>
      <c r="F11" s="15" t="s">
        <v>87</v>
      </c>
      <c r="I11" s="130" t="s">
        <v>21</v>
      </c>
      <c r="J11" s="15" t="s">
        <v>22</v>
      </c>
      <c r="L11" s="41"/>
    </row>
    <row r="12" s="1" customFormat="1" ht="12" customHeight="1">
      <c r="B12" s="41"/>
      <c r="D12" s="126" t="s">
        <v>24</v>
      </c>
      <c r="F12" s="15" t="s">
        <v>25</v>
      </c>
      <c r="I12" s="130" t="s">
        <v>26</v>
      </c>
      <c r="J12" s="131" t="str">
        <f>'Rekapitulace stavby'!AN8</f>
        <v>21. 1. 2019</v>
      </c>
      <c r="L12" s="41"/>
    </row>
    <row r="13" s="1" customFormat="1" ht="10.8" customHeight="1">
      <c r="B13" s="41"/>
      <c r="I13" s="128"/>
      <c r="L13" s="41"/>
    </row>
    <row r="14" s="1" customFormat="1" ht="12" customHeight="1">
      <c r="B14" s="41"/>
      <c r="D14" s="126" t="s">
        <v>30</v>
      </c>
      <c r="I14" s="130" t="s">
        <v>31</v>
      </c>
      <c r="J14" s="15" t="s">
        <v>32</v>
      </c>
      <c r="L14" s="41"/>
    </row>
    <row r="15" s="1" customFormat="1" ht="18" customHeight="1">
      <c r="B15" s="41"/>
      <c r="E15" s="15" t="s">
        <v>33</v>
      </c>
      <c r="I15" s="130" t="s">
        <v>34</v>
      </c>
      <c r="J15" s="15" t="s">
        <v>22</v>
      </c>
      <c r="L15" s="41"/>
    </row>
    <row r="16" s="1" customFormat="1" ht="6.96" customHeight="1">
      <c r="B16" s="41"/>
      <c r="I16" s="128"/>
      <c r="L16" s="41"/>
    </row>
    <row r="17" s="1" customFormat="1" ht="12" customHeight="1">
      <c r="B17" s="41"/>
      <c r="D17" s="126" t="s">
        <v>35</v>
      </c>
      <c r="I17" s="130" t="s">
        <v>31</v>
      </c>
      <c r="J17" s="31" t="str">
        <f>'Rekapitulace stavby'!AN13</f>
        <v>Vyplň údaj</v>
      </c>
      <c r="L17" s="41"/>
    </row>
    <row r="18" s="1" customFormat="1" ht="18" customHeight="1">
      <c r="B18" s="41"/>
      <c r="E18" s="31" t="str">
        <f>'Rekapitulace stavby'!E14</f>
        <v>Vyplň údaj</v>
      </c>
      <c r="F18" s="15"/>
      <c r="G18" s="15"/>
      <c r="H18" s="15"/>
      <c r="I18" s="130" t="s">
        <v>34</v>
      </c>
      <c r="J18" s="31" t="str">
        <f>'Rekapitulace stavby'!AN14</f>
        <v>Vyplň údaj</v>
      </c>
      <c r="L18" s="41"/>
    </row>
    <row r="19" s="1" customFormat="1" ht="6.96" customHeight="1">
      <c r="B19" s="41"/>
      <c r="I19" s="128"/>
      <c r="L19" s="41"/>
    </row>
    <row r="20" s="1" customFormat="1" ht="12" customHeight="1">
      <c r="B20" s="41"/>
      <c r="D20" s="126" t="s">
        <v>37</v>
      </c>
      <c r="I20" s="130" t="s">
        <v>31</v>
      </c>
      <c r="J20" s="15" t="str">
        <f>IF('Rekapitulace stavby'!AN16="","",'Rekapitulace stavby'!AN16)</f>
        <v/>
      </c>
      <c r="L20" s="41"/>
    </row>
    <row r="21" s="1" customFormat="1" ht="18" customHeight="1">
      <c r="B21" s="41"/>
      <c r="E21" s="15" t="str">
        <f>IF('Rekapitulace stavby'!E17="","",'Rekapitulace stavby'!E17)</f>
        <v xml:space="preserve"> </v>
      </c>
      <c r="I21" s="130" t="s">
        <v>34</v>
      </c>
      <c r="J21" s="15" t="str">
        <f>IF('Rekapitulace stavby'!AN17="","",'Rekapitulace stavby'!AN17)</f>
        <v/>
      </c>
      <c r="L21" s="41"/>
    </row>
    <row r="22" s="1" customFormat="1" ht="6.96" customHeight="1">
      <c r="B22" s="41"/>
      <c r="I22" s="128"/>
      <c r="L22" s="41"/>
    </row>
    <row r="23" s="1" customFormat="1" ht="12" customHeight="1">
      <c r="B23" s="41"/>
      <c r="D23" s="126" t="s">
        <v>40</v>
      </c>
      <c r="I23" s="130" t="s">
        <v>31</v>
      </c>
      <c r="J23" s="15" t="s">
        <v>22</v>
      </c>
      <c r="L23" s="41"/>
    </row>
    <row r="24" s="1" customFormat="1" ht="18" customHeight="1">
      <c r="B24" s="41"/>
      <c r="E24" s="15" t="s">
        <v>41</v>
      </c>
      <c r="I24" s="130" t="s">
        <v>34</v>
      </c>
      <c r="J24" s="15" t="s">
        <v>22</v>
      </c>
      <c r="L24" s="41"/>
    </row>
    <row r="25" s="1" customFormat="1" ht="6.96" customHeight="1">
      <c r="B25" s="41"/>
      <c r="I25" s="128"/>
      <c r="L25" s="41"/>
    </row>
    <row r="26" s="1" customFormat="1" ht="12" customHeight="1">
      <c r="B26" s="41"/>
      <c r="D26" s="126" t="s">
        <v>42</v>
      </c>
      <c r="I26" s="128"/>
      <c r="L26" s="41"/>
    </row>
    <row r="27" s="6" customFormat="1" ht="16.5" customHeight="1">
      <c r="B27" s="132"/>
      <c r="E27" s="133" t="s">
        <v>22</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44</v>
      </c>
      <c r="I30" s="128"/>
      <c r="J30" s="137">
        <f>ROUND(J97, 2)</f>
        <v>0</v>
      </c>
      <c r="L30" s="41"/>
    </row>
    <row r="31" s="1" customFormat="1" ht="6.96" customHeight="1">
      <c r="B31" s="41"/>
      <c r="D31" s="69"/>
      <c r="E31" s="69"/>
      <c r="F31" s="69"/>
      <c r="G31" s="69"/>
      <c r="H31" s="69"/>
      <c r="I31" s="135"/>
      <c r="J31" s="69"/>
      <c r="K31" s="69"/>
      <c r="L31" s="41"/>
    </row>
    <row r="32" s="1" customFormat="1" ht="14.4" customHeight="1">
      <c r="B32" s="41"/>
      <c r="F32" s="138" t="s">
        <v>46</v>
      </c>
      <c r="I32" s="139" t="s">
        <v>45</v>
      </c>
      <c r="J32" s="138" t="s">
        <v>47</v>
      </c>
      <c r="L32" s="41"/>
    </row>
    <row r="33" s="1" customFormat="1" ht="14.4" customHeight="1">
      <c r="B33" s="41"/>
      <c r="D33" s="126" t="s">
        <v>48</v>
      </c>
      <c r="E33" s="126" t="s">
        <v>49</v>
      </c>
      <c r="F33" s="140">
        <f>ROUND((SUM(BE97:BE261)),  2)</f>
        <v>0</v>
      </c>
      <c r="I33" s="141">
        <v>0.20999999999999999</v>
      </c>
      <c r="J33" s="140">
        <f>ROUND(((SUM(BE97:BE261))*I33),  2)</f>
        <v>0</v>
      </c>
      <c r="L33" s="41"/>
    </row>
    <row r="34" s="1" customFormat="1" ht="14.4" customHeight="1">
      <c r="B34" s="41"/>
      <c r="E34" s="126" t="s">
        <v>50</v>
      </c>
      <c r="F34" s="140">
        <f>ROUND((SUM(BF97:BF261)),  2)</f>
        <v>0</v>
      </c>
      <c r="I34" s="141">
        <v>0.14999999999999999</v>
      </c>
      <c r="J34" s="140">
        <f>ROUND(((SUM(BF97:BF261))*I34),  2)</f>
        <v>0</v>
      </c>
      <c r="L34" s="41"/>
    </row>
    <row r="35" hidden="1" s="1" customFormat="1" ht="14.4" customHeight="1">
      <c r="B35" s="41"/>
      <c r="E35" s="126" t="s">
        <v>51</v>
      </c>
      <c r="F35" s="140">
        <f>ROUND((SUM(BG97:BG261)),  2)</f>
        <v>0</v>
      </c>
      <c r="I35" s="141">
        <v>0.20999999999999999</v>
      </c>
      <c r="J35" s="140">
        <f>0</f>
        <v>0</v>
      </c>
      <c r="L35" s="41"/>
    </row>
    <row r="36" hidden="1" s="1" customFormat="1" ht="14.4" customHeight="1">
      <c r="B36" s="41"/>
      <c r="E36" s="126" t="s">
        <v>52</v>
      </c>
      <c r="F36" s="140">
        <f>ROUND((SUM(BH97:BH261)),  2)</f>
        <v>0</v>
      </c>
      <c r="I36" s="141">
        <v>0.14999999999999999</v>
      </c>
      <c r="J36" s="140">
        <f>0</f>
        <v>0</v>
      </c>
      <c r="L36" s="41"/>
    </row>
    <row r="37" hidden="1" s="1" customFormat="1" ht="14.4" customHeight="1">
      <c r="B37" s="41"/>
      <c r="E37" s="126" t="s">
        <v>53</v>
      </c>
      <c r="F37" s="140">
        <f>ROUND((SUM(BI97:BI261)),  2)</f>
        <v>0</v>
      </c>
      <c r="I37" s="141">
        <v>0</v>
      </c>
      <c r="J37" s="140">
        <f>0</f>
        <v>0</v>
      </c>
      <c r="L37" s="41"/>
    </row>
    <row r="38" s="1" customFormat="1" ht="6.96" customHeight="1">
      <c r="B38" s="41"/>
      <c r="I38" s="128"/>
      <c r="L38" s="41"/>
    </row>
    <row r="39" s="1" customFormat="1" ht="25.44" customHeight="1">
      <c r="B39" s="41"/>
      <c r="C39" s="142"/>
      <c r="D39" s="143" t="s">
        <v>54</v>
      </c>
      <c r="E39" s="144"/>
      <c r="F39" s="144"/>
      <c r="G39" s="145" t="s">
        <v>55</v>
      </c>
      <c r="H39" s="146" t="s">
        <v>56</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98</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6.5" customHeight="1">
      <c r="B48" s="36"/>
      <c r="C48" s="37"/>
      <c r="D48" s="37"/>
      <c r="E48" s="156" t="str">
        <f>E7</f>
        <v>Stará radnice č.p. 144 - Stavební úpravy v 2.NP s instalaci VZT</v>
      </c>
      <c r="F48" s="30"/>
      <c r="G48" s="30"/>
      <c r="H48" s="30"/>
      <c r="I48" s="128"/>
      <c r="J48" s="37"/>
      <c r="K48" s="37"/>
      <c r="L48" s="41"/>
    </row>
    <row r="49" s="1" customFormat="1" ht="12" customHeight="1">
      <c r="B49" s="36"/>
      <c r="C49" s="30" t="s">
        <v>96</v>
      </c>
      <c r="D49" s="37"/>
      <c r="E49" s="37"/>
      <c r="F49" s="37"/>
      <c r="G49" s="37"/>
      <c r="H49" s="37"/>
      <c r="I49" s="128"/>
      <c r="J49" s="37"/>
      <c r="K49" s="37"/>
      <c r="L49" s="41"/>
    </row>
    <row r="50" s="1" customFormat="1" ht="16.5" customHeight="1">
      <c r="B50" s="36"/>
      <c r="C50" s="37"/>
      <c r="D50" s="37"/>
      <c r="E50" s="62" t="str">
        <f>E9</f>
        <v>01 - Stavební úpravy v 2.NP - pro instalaci VZT</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24</v>
      </c>
      <c r="D52" s="37"/>
      <c r="E52" s="37"/>
      <c r="F52" s="25" t="str">
        <f>F12</f>
        <v>Město Jablunkov</v>
      </c>
      <c r="G52" s="37"/>
      <c r="H52" s="37"/>
      <c r="I52" s="130" t="s">
        <v>26</v>
      </c>
      <c r="J52" s="65" t="str">
        <f>IF(J12="","",J12)</f>
        <v>21. 1. 2019</v>
      </c>
      <c r="K52" s="37"/>
      <c r="L52" s="41"/>
    </row>
    <row r="53" s="1" customFormat="1" ht="6.96" customHeight="1">
      <c r="B53" s="36"/>
      <c r="C53" s="37"/>
      <c r="D53" s="37"/>
      <c r="E53" s="37"/>
      <c r="F53" s="37"/>
      <c r="G53" s="37"/>
      <c r="H53" s="37"/>
      <c r="I53" s="128"/>
      <c r="J53" s="37"/>
      <c r="K53" s="37"/>
      <c r="L53" s="41"/>
    </row>
    <row r="54" s="1" customFormat="1" ht="13.65" customHeight="1">
      <c r="B54" s="36"/>
      <c r="C54" s="30" t="s">
        <v>30</v>
      </c>
      <c r="D54" s="37"/>
      <c r="E54" s="37"/>
      <c r="F54" s="25" t="str">
        <f>E15</f>
        <v>Město Jablunkov, Dukelská 144, 739 91 Jablunkov</v>
      </c>
      <c r="G54" s="37"/>
      <c r="H54" s="37"/>
      <c r="I54" s="130" t="s">
        <v>37</v>
      </c>
      <c r="J54" s="34" t="str">
        <f>E21</f>
        <v xml:space="preserve"> </v>
      </c>
      <c r="K54" s="37"/>
      <c r="L54" s="41"/>
    </row>
    <row r="55" s="1" customFormat="1" ht="13.65" customHeight="1">
      <c r="B55" s="36"/>
      <c r="C55" s="30" t="s">
        <v>35</v>
      </c>
      <c r="D55" s="37"/>
      <c r="E55" s="37"/>
      <c r="F55" s="25" t="str">
        <f>IF(E18="","",E18)</f>
        <v>Vyplň údaj</v>
      </c>
      <c r="G55" s="37"/>
      <c r="H55" s="37"/>
      <c r="I55" s="130" t="s">
        <v>40</v>
      </c>
      <c r="J55" s="34" t="str">
        <f>E24</f>
        <v>Přemysl Cieslar</v>
      </c>
      <c r="K55" s="37"/>
      <c r="L55" s="41"/>
    </row>
    <row r="56" s="1" customFormat="1" ht="10.32" customHeight="1">
      <c r="B56" s="36"/>
      <c r="C56" s="37"/>
      <c r="D56" s="37"/>
      <c r="E56" s="37"/>
      <c r="F56" s="37"/>
      <c r="G56" s="37"/>
      <c r="H56" s="37"/>
      <c r="I56" s="128"/>
      <c r="J56" s="37"/>
      <c r="K56" s="37"/>
      <c r="L56" s="41"/>
    </row>
    <row r="57" s="1" customFormat="1" ht="29.28" customHeight="1">
      <c r="B57" s="36"/>
      <c r="C57" s="157" t="s">
        <v>99</v>
      </c>
      <c r="D57" s="158"/>
      <c r="E57" s="158"/>
      <c r="F57" s="158"/>
      <c r="G57" s="158"/>
      <c r="H57" s="158"/>
      <c r="I57" s="159"/>
      <c r="J57" s="160" t="s">
        <v>100</v>
      </c>
      <c r="K57" s="158"/>
      <c r="L57" s="41"/>
    </row>
    <row r="58" s="1" customFormat="1" ht="10.32" customHeight="1">
      <c r="B58" s="36"/>
      <c r="C58" s="37"/>
      <c r="D58" s="37"/>
      <c r="E58" s="37"/>
      <c r="F58" s="37"/>
      <c r="G58" s="37"/>
      <c r="H58" s="37"/>
      <c r="I58" s="128"/>
      <c r="J58" s="37"/>
      <c r="K58" s="37"/>
      <c r="L58" s="41"/>
    </row>
    <row r="59" s="1" customFormat="1" ht="22.8" customHeight="1">
      <c r="B59" s="36"/>
      <c r="C59" s="161" t="s">
        <v>76</v>
      </c>
      <c r="D59" s="37"/>
      <c r="E59" s="37"/>
      <c r="F59" s="37"/>
      <c r="G59" s="37"/>
      <c r="H59" s="37"/>
      <c r="I59" s="128"/>
      <c r="J59" s="95">
        <f>J97</f>
        <v>0</v>
      </c>
      <c r="K59" s="37"/>
      <c r="L59" s="41"/>
      <c r="AU59" s="15" t="s">
        <v>101</v>
      </c>
    </row>
    <row r="60" s="7" customFormat="1" ht="24.96" customHeight="1">
      <c r="B60" s="162"/>
      <c r="C60" s="163"/>
      <c r="D60" s="164" t="s">
        <v>102</v>
      </c>
      <c r="E60" s="165"/>
      <c r="F60" s="165"/>
      <c r="G60" s="165"/>
      <c r="H60" s="165"/>
      <c r="I60" s="166"/>
      <c r="J60" s="167">
        <f>J98</f>
        <v>0</v>
      </c>
      <c r="K60" s="163"/>
      <c r="L60" s="168"/>
    </row>
    <row r="61" s="8" customFormat="1" ht="19.92" customHeight="1">
      <c r="B61" s="169"/>
      <c r="C61" s="170"/>
      <c r="D61" s="171" t="s">
        <v>103</v>
      </c>
      <c r="E61" s="172"/>
      <c r="F61" s="172"/>
      <c r="G61" s="172"/>
      <c r="H61" s="172"/>
      <c r="I61" s="173"/>
      <c r="J61" s="174">
        <f>J99</f>
        <v>0</v>
      </c>
      <c r="K61" s="170"/>
      <c r="L61" s="175"/>
    </row>
    <row r="62" s="8" customFormat="1" ht="19.92" customHeight="1">
      <c r="B62" s="169"/>
      <c r="C62" s="170"/>
      <c r="D62" s="171" t="s">
        <v>104</v>
      </c>
      <c r="E62" s="172"/>
      <c r="F62" s="172"/>
      <c r="G62" s="172"/>
      <c r="H62" s="172"/>
      <c r="I62" s="173"/>
      <c r="J62" s="174">
        <f>J121</f>
        <v>0</v>
      </c>
      <c r="K62" s="170"/>
      <c r="L62" s="175"/>
    </row>
    <row r="63" s="8" customFormat="1" ht="19.92" customHeight="1">
      <c r="B63" s="169"/>
      <c r="C63" s="170"/>
      <c r="D63" s="171" t="s">
        <v>105</v>
      </c>
      <c r="E63" s="172"/>
      <c r="F63" s="172"/>
      <c r="G63" s="172"/>
      <c r="H63" s="172"/>
      <c r="I63" s="173"/>
      <c r="J63" s="174">
        <f>J125</f>
        <v>0</v>
      </c>
      <c r="K63" s="170"/>
      <c r="L63" s="175"/>
    </row>
    <row r="64" s="8" customFormat="1" ht="19.92" customHeight="1">
      <c r="B64" s="169"/>
      <c r="C64" s="170"/>
      <c r="D64" s="171" t="s">
        <v>106</v>
      </c>
      <c r="E64" s="172"/>
      <c r="F64" s="172"/>
      <c r="G64" s="172"/>
      <c r="H64" s="172"/>
      <c r="I64" s="173"/>
      <c r="J64" s="174">
        <f>J161</f>
        <v>0</v>
      </c>
      <c r="K64" s="170"/>
      <c r="L64" s="175"/>
    </row>
    <row r="65" s="8" customFormat="1" ht="19.92" customHeight="1">
      <c r="B65" s="169"/>
      <c r="C65" s="170"/>
      <c r="D65" s="171" t="s">
        <v>107</v>
      </c>
      <c r="E65" s="172"/>
      <c r="F65" s="172"/>
      <c r="G65" s="172"/>
      <c r="H65" s="172"/>
      <c r="I65" s="173"/>
      <c r="J65" s="174">
        <f>J168</f>
        <v>0</v>
      </c>
      <c r="K65" s="170"/>
      <c r="L65" s="175"/>
    </row>
    <row r="66" s="7" customFormat="1" ht="24.96" customHeight="1">
      <c r="B66" s="162"/>
      <c r="C66" s="163"/>
      <c r="D66" s="164" t="s">
        <v>108</v>
      </c>
      <c r="E66" s="165"/>
      <c r="F66" s="165"/>
      <c r="G66" s="165"/>
      <c r="H66" s="165"/>
      <c r="I66" s="166"/>
      <c r="J66" s="167">
        <f>J170</f>
        <v>0</v>
      </c>
      <c r="K66" s="163"/>
      <c r="L66" s="168"/>
    </row>
    <row r="67" s="8" customFormat="1" ht="19.92" customHeight="1">
      <c r="B67" s="169"/>
      <c r="C67" s="170"/>
      <c r="D67" s="171" t="s">
        <v>109</v>
      </c>
      <c r="E67" s="172"/>
      <c r="F67" s="172"/>
      <c r="G67" s="172"/>
      <c r="H67" s="172"/>
      <c r="I67" s="173"/>
      <c r="J67" s="174">
        <f>J171</f>
        <v>0</v>
      </c>
      <c r="K67" s="170"/>
      <c r="L67" s="175"/>
    </row>
    <row r="68" s="8" customFormat="1" ht="19.92" customHeight="1">
      <c r="B68" s="169"/>
      <c r="C68" s="170"/>
      <c r="D68" s="171" t="s">
        <v>110</v>
      </c>
      <c r="E68" s="172"/>
      <c r="F68" s="172"/>
      <c r="G68" s="172"/>
      <c r="H68" s="172"/>
      <c r="I68" s="173"/>
      <c r="J68" s="174">
        <f>J186</f>
        <v>0</v>
      </c>
      <c r="K68" s="170"/>
      <c r="L68" s="175"/>
    </row>
    <row r="69" s="8" customFormat="1" ht="19.92" customHeight="1">
      <c r="B69" s="169"/>
      <c r="C69" s="170"/>
      <c r="D69" s="171" t="s">
        <v>111</v>
      </c>
      <c r="E69" s="172"/>
      <c r="F69" s="172"/>
      <c r="G69" s="172"/>
      <c r="H69" s="172"/>
      <c r="I69" s="173"/>
      <c r="J69" s="174">
        <f>J191</f>
        <v>0</v>
      </c>
      <c r="K69" s="170"/>
      <c r="L69" s="175"/>
    </row>
    <row r="70" s="8" customFormat="1" ht="19.92" customHeight="1">
      <c r="B70" s="169"/>
      <c r="C70" s="170"/>
      <c r="D70" s="171" t="s">
        <v>112</v>
      </c>
      <c r="E70" s="172"/>
      <c r="F70" s="172"/>
      <c r="G70" s="172"/>
      <c r="H70" s="172"/>
      <c r="I70" s="173"/>
      <c r="J70" s="174">
        <f>J201</f>
        <v>0</v>
      </c>
      <c r="K70" s="170"/>
      <c r="L70" s="175"/>
    </row>
    <row r="71" s="8" customFormat="1" ht="19.92" customHeight="1">
      <c r="B71" s="169"/>
      <c r="C71" s="170"/>
      <c r="D71" s="171" t="s">
        <v>113</v>
      </c>
      <c r="E71" s="172"/>
      <c r="F71" s="172"/>
      <c r="G71" s="172"/>
      <c r="H71" s="172"/>
      <c r="I71" s="173"/>
      <c r="J71" s="174">
        <f>J219</f>
        <v>0</v>
      </c>
      <c r="K71" s="170"/>
      <c r="L71" s="175"/>
    </row>
    <row r="72" s="8" customFormat="1" ht="19.92" customHeight="1">
      <c r="B72" s="169"/>
      <c r="C72" s="170"/>
      <c r="D72" s="171" t="s">
        <v>114</v>
      </c>
      <c r="E72" s="172"/>
      <c r="F72" s="172"/>
      <c r="G72" s="172"/>
      <c r="H72" s="172"/>
      <c r="I72" s="173"/>
      <c r="J72" s="174">
        <f>J227</f>
        <v>0</v>
      </c>
      <c r="K72" s="170"/>
      <c r="L72" s="175"/>
    </row>
    <row r="73" s="8" customFormat="1" ht="19.92" customHeight="1">
      <c r="B73" s="169"/>
      <c r="C73" s="170"/>
      <c r="D73" s="171" t="s">
        <v>115</v>
      </c>
      <c r="E73" s="172"/>
      <c r="F73" s="172"/>
      <c r="G73" s="172"/>
      <c r="H73" s="172"/>
      <c r="I73" s="173"/>
      <c r="J73" s="174">
        <f>J232</f>
        <v>0</v>
      </c>
      <c r="K73" s="170"/>
      <c r="L73" s="175"/>
    </row>
    <row r="74" s="8" customFormat="1" ht="19.92" customHeight="1">
      <c r="B74" s="169"/>
      <c r="C74" s="170"/>
      <c r="D74" s="171" t="s">
        <v>116</v>
      </c>
      <c r="E74" s="172"/>
      <c r="F74" s="172"/>
      <c r="G74" s="172"/>
      <c r="H74" s="172"/>
      <c r="I74" s="173"/>
      <c r="J74" s="174">
        <f>J246</f>
        <v>0</v>
      </c>
      <c r="K74" s="170"/>
      <c r="L74" s="175"/>
    </row>
    <row r="75" s="7" customFormat="1" ht="24.96" customHeight="1">
      <c r="B75" s="162"/>
      <c r="C75" s="163"/>
      <c r="D75" s="164" t="s">
        <v>117</v>
      </c>
      <c r="E75" s="165"/>
      <c r="F75" s="165"/>
      <c r="G75" s="165"/>
      <c r="H75" s="165"/>
      <c r="I75" s="166"/>
      <c r="J75" s="167">
        <f>J255</f>
        <v>0</v>
      </c>
      <c r="K75" s="163"/>
      <c r="L75" s="168"/>
    </row>
    <row r="76" s="7" customFormat="1" ht="24.96" customHeight="1">
      <c r="B76" s="162"/>
      <c r="C76" s="163"/>
      <c r="D76" s="164" t="s">
        <v>118</v>
      </c>
      <c r="E76" s="165"/>
      <c r="F76" s="165"/>
      <c r="G76" s="165"/>
      <c r="H76" s="165"/>
      <c r="I76" s="166"/>
      <c r="J76" s="167">
        <f>J259</f>
        <v>0</v>
      </c>
      <c r="K76" s="163"/>
      <c r="L76" s="168"/>
    </row>
    <row r="77" s="8" customFormat="1" ht="19.92" customHeight="1">
      <c r="B77" s="169"/>
      <c r="C77" s="170"/>
      <c r="D77" s="171" t="s">
        <v>119</v>
      </c>
      <c r="E77" s="172"/>
      <c r="F77" s="172"/>
      <c r="G77" s="172"/>
      <c r="H77" s="172"/>
      <c r="I77" s="173"/>
      <c r="J77" s="174">
        <f>J260</f>
        <v>0</v>
      </c>
      <c r="K77" s="170"/>
      <c r="L77" s="175"/>
    </row>
    <row r="78" s="1" customFormat="1" ht="21.84" customHeight="1">
      <c r="B78" s="36"/>
      <c r="C78" s="37"/>
      <c r="D78" s="37"/>
      <c r="E78" s="37"/>
      <c r="F78" s="37"/>
      <c r="G78" s="37"/>
      <c r="H78" s="37"/>
      <c r="I78" s="128"/>
      <c r="J78" s="37"/>
      <c r="K78" s="37"/>
      <c r="L78" s="41"/>
    </row>
    <row r="79" s="1" customFormat="1" ht="6.96" customHeight="1">
      <c r="B79" s="55"/>
      <c r="C79" s="56"/>
      <c r="D79" s="56"/>
      <c r="E79" s="56"/>
      <c r="F79" s="56"/>
      <c r="G79" s="56"/>
      <c r="H79" s="56"/>
      <c r="I79" s="152"/>
      <c r="J79" s="56"/>
      <c r="K79" s="56"/>
      <c r="L79" s="41"/>
    </row>
    <row r="83" s="1" customFormat="1" ht="6.96" customHeight="1">
      <c r="B83" s="57"/>
      <c r="C83" s="58"/>
      <c r="D83" s="58"/>
      <c r="E83" s="58"/>
      <c r="F83" s="58"/>
      <c r="G83" s="58"/>
      <c r="H83" s="58"/>
      <c r="I83" s="155"/>
      <c r="J83" s="58"/>
      <c r="K83" s="58"/>
      <c r="L83" s="41"/>
    </row>
    <row r="84" s="1" customFormat="1" ht="24.96" customHeight="1">
      <c r="B84" s="36"/>
      <c r="C84" s="21" t="s">
        <v>120</v>
      </c>
      <c r="D84" s="37"/>
      <c r="E84" s="37"/>
      <c r="F84" s="37"/>
      <c r="G84" s="37"/>
      <c r="H84" s="37"/>
      <c r="I84" s="128"/>
      <c r="J84" s="37"/>
      <c r="K84" s="37"/>
      <c r="L84" s="41"/>
    </row>
    <row r="85" s="1" customFormat="1" ht="6.96" customHeight="1">
      <c r="B85" s="36"/>
      <c r="C85" s="37"/>
      <c r="D85" s="37"/>
      <c r="E85" s="37"/>
      <c r="F85" s="37"/>
      <c r="G85" s="37"/>
      <c r="H85" s="37"/>
      <c r="I85" s="128"/>
      <c r="J85" s="37"/>
      <c r="K85" s="37"/>
      <c r="L85" s="41"/>
    </row>
    <row r="86" s="1" customFormat="1" ht="12" customHeight="1">
      <c r="B86" s="36"/>
      <c r="C86" s="30" t="s">
        <v>16</v>
      </c>
      <c r="D86" s="37"/>
      <c r="E86" s="37"/>
      <c r="F86" s="37"/>
      <c r="G86" s="37"/>
      <c r="H86" s="37"/>
      <c r="I86" s="128"/>
      <c r="J86" s="37"/>
      <c r="K86" s="37"/>
      <c r="L86" s="41"/>
    </row>
    <row r="87" s="1" customFormat="1" ht="16.5" customHeight="1">
      <c r="B87" s="36"/>
      <c r="C87" s="37"/>
      <c r="D87" s="37"/>
      <c r="E87" s="156" t="str">
        <f>E7</f>
        <v>Stará radnice č.p. 144 - Stavební úpravy v 2.NP s instalaci VZT</v>
      </c>
      <c r="F87" s="30"/>
      <c r="G87" s="30"/>
      <c r="H87" s="30"/>
      <c r="I87" s="128"/>
      <c r="J87" s="37"/>
      <c r="K87" s="37"/>
      <c r="L87" s="41"/>
    </row>
    <row r="88" s="1" customFormat="1" ht="12" customHeight="1">
      <c r="B88" s="36"/>
      <c r="C88" s="30" t="s">
        <v>96</v>
      </c>
      <c r="D88" s="37"/>
      <c r="E88" s="37"/>
      <c r="F88" s="37"/>
      <c r="G88" s="37"/>
      <c r="H88" s="37"/>
      <c r="I88" s="128"/>
      <c r="J88" s="37"/>
      <c r="K88" s="37"/>
      <c r="L88" s="41"/>
    </row>
    <row r="89" s="1" customFormat="1" ht="16.5" customHeight="1">
      <c r="B89" s="36"/>
      <c r="C89" s="37"/>
      <c r="D89" s="37"/>
      <c r="E89" s="62" t="str">
        <f>E9</f>
        <v>01 - Stavební úpravy v 2.NP - pro instalaci VZT</v>
      </c>
      <c r="F89" s="37"/>
      <c r="G89" s="37"/>
      <c r="H89" s="37"/>
      <c r="I89" s="128"/>
      <c r="J89" s="37"/>
      <c r="K89" s="37"/>
      <c r="L89" s="41"/>
    </row>
    <row r="90" s="1" customFormat="1" ht="6.96" customHeight="1">
      <c r="B90" s="36"/>
      <c r="C90" s="37"/>
      <c r="D90" s="37"/>
      <c r="E90" s="37"/>
      <c r="F90" s="37"/>
      <c r="G90" s="37"/>
      <c r="H90" s="37"/>
      <c r="I90" s="128"/>
      <c r="J90" s="37"/>
      <c r="K90" s="37"/>
      <c r="L90" s="41"/>
    </row>
    <row r="91" s="1" customFormat="1" ht="12" customHeight="1">
      <c r="B91" s="36"/>
      <c r="C91" s="30" t="s">
        <v>24</v>
      </c>
      <c r="D91" s="37"/>
      <c r="E91" s="37"/>
      <c r="F91" s="25" t="str">
        <f>F12</f>
        <v>Město Jablunkov</v>
      </c>
      <c r="G91" s="37"/>
      <c r="H91" s="37"/>
      <c r="I91" s="130" t="s">
        <v>26</v>
      </c>
      <c r="J91" s="65" t="str">
        <f>IF(J12="","",J12)</f>
        <v>21. 1. 2019</v>
      </c>
      <c r="K91" s="37"/>
      <c r="L91" s="41"/>
    </row>
    <row r="92" s="1" customFormat="1" ht="6.96" customHeight="1">
      <c r="B92" s="36"/>
      <c r="C92" s="37"/>
      <c r="D92" s="37"/>
      <c r="E92" s="37"/>
      <c r="F92" s="37"/>
      <c r="G92" s="37"/>
      <c r="H92" s="37"/>
      <c r="I92" s="128"/>
      <c r="J92" s="37"/>
      <c r="K92" s="37"/>
      <c r="L92" s="41"/>
    </row>
    <row r="93" s="1" customFormat="1" ht="13.65" customHeight="1">
      <c r="B93" s="36"/>
      <c r="C93" s="30" t="s">
        <v>30</v>
      </c>
      <c r="D93" s="37"/>
      <c r="E93" s="37"/>
      <c r="F93" s="25" t="str">
        <f>E15</f>
        <v>Město Jablunkov, Dukelská 144, 739 91 Jablunkov</v>
      </c>
      <c r="G93" s="37"/>
      <c r="H93" s="37"/>
      <c r="I93" s="130" t="s">
        <v>37</v>
      </c>
      <c r="J93" s="34" t="str">
        <f>E21</f>
        <v xml:space="preserve"> </v>
      </c>
      <c r="K93" s="37"/>
      <c r="L93" s="41"/>
    </row>
    <row r="94" s="1" customFormat="1" ht="13.65" customHeight="1">
      <c r="B94" s="36"/>
      <c r="C94" s="30" t="s">
        <v>35</v>
      </c>
      <c r="D94" s="37"/>
      <c r="E94" s="37"/>
      <c r="F94" s="25" t="str">
        <f>IF(E18="","",E18)</f>
        <v>Vyplň údaj</v>
      </c>
      <c r="G94" s="37"/>
      <c r="H94" s="37"/>
      <c r="I94" s="130" t="s">
        <v>40</v>
      </c>
      <c r="J94" s="34" t="str">
        <f>E24</f>
        <v>Přemysl Cieslar</v>
      </c>
      <c r="K94" s="37"/>
      <c r="L94" s="41"/>
    </row>
    <row r="95" s="1" customFormat="1" ht="10.32" customHeight="1">
      <c r="B95" s="36"/>
      <c r="C95" s="37"/>
      <c r="D95" s="37"/>
      <c r="E95" s="37"/>
      <c r="F95" s="37"/>
      <c r="G95" s="37"/>
      <c r="H95" s="37"/>
      <c r="I95" s="128"/>
      <c r="J95" s="37"/>
      <c r="K95" s="37"/>
      <c r="L95" s="41"/>
    </row>
    <row r="96" s="9" customFormat="1" ht="29.28" customHeight="1">
      <c r="B96" s="176"/>
      <c r="C96" s="177" t="s">
        <v>121</v>
      </c>
      <c r="D96" s="178" t="s">
        <v>63</v>
      </c>
      <c r="E96" s="178" t="s">
        <v>59</v>
      </c>
      <c r="F96" s="178" t="s">
        <v>60</v>
      </c>
      <c r="G96" s="178" t="s">
        <v>122</v>
      </c>
      <c r="H96" s="178" t="s">
        <v>123</v>
      </c>
      <c r="I96" s="179" t="s">
        <v>124</v>
      </c>
      <c r="J96" s="178" t="s">
        <v>100</v>
      </c>
      <c r="K96" s="180" t="s">
        <v>125</v>
      </c>
      <c r="L96" s="181"/>
      <c r="M96" s="85" t="s">
        <v>22</v>
      </c>
      <c r="N96" s="86" t="s">
        <v>48</v>
      </c>
      <c r="O96" s="86" t="s">
        <v>126</v>
      </c>
      <c r="P96" s="86" t="s">
        <v>127</v>
      </c>
      <c r="Q96" s="86" t="s">
        <v>128</v>
      </c>
      <c r="R96" s="86" t="s">
        <v>129</v>
      </c>
      <c r="S96" s="86" t="s">
        <v>130</v>
      </c>
      <c r="T96" s="87" t="s">
        <v>131</v>
      </c>
    </row>
    <row r="97" s="1" customFormat="1" ht="22.8" customHeight="1">
      <c r="B97" s="36"/>
      <c r="C97" s="92" t="s">
        <v>132</v>
      </c>
      <c r="D97" s="37"/>
      <c r="E97" s="37"/>
      <c r="F97" s="37"/>
      <c r="G97" s="37"/>
      <c r="H97" s="37"/>
      <c r="I97" s="128"/>
      <c r="J97" s="182">
        <f>BK97</f>
        <v>0</v>
      </c>
      <c r="K97" s="37"/>
      <c r="L97" s="41"/>
      <c r="M97" s="88"/>
      <c r="N97" s="89"/>
      <c r="O97" s="89"/>
      <c r="P97" s="183">
        <f>P98+P170+P255+P259</f>
        <v>0</v>
      </c>
      <c r="Q97" s="89"/>
      <c r="R97" s="183">
        <f>R98+R170+R255+R259</f>
        <v>14.74621818</v>
      </c>
      <c r="S97" s="89"/>
      <c r="T97" s="184">
        <f>T98+T170+T255+T259</f>
        <v>5.8839677000000004</v>
      </c>
      <c r="AT97" s="15" t="s">
        <v>77</v>
      </c>
      <c r="AU97" s="15" t="s">
        <v>101</v>
      </c>
      <c r="BK97" s="185">
        <f>BK98+BK170+BK255+BK259</f>
        <v>0</v>
      </c>
    </row>
    <row r="98" s="10" customFormat="1" ht="25.92" customHeight="1">
      <c r="B98" s="186"/>
      <c r="C98" s="187"/>
      <c r="D98" s="188" t="s">
        <v>77</v>
      </c>
      <c r="E98" s="189" t="s">
        <v>133</v>
      </c>
      <c r="F98" s="189" t="s">
        <v>134</v>
      </c>
      <c r="G98" s="187"/>
      <c r="H98" s="187"/>
      <c r="I98" s="190"/>
      <c r="J98" s="191">
        <f>BK98</f>
        <v>0</v>
      </c>
      <c r="K98" s="187"/>
      <c r="L98" s="192"/>
      <c r="M98" s="193"/>
      <c r="N98" s="194"/>
      <c r="O98" s="194"/>
      <c r="P98" s="195">
        <f>P99+P121+P125+P161+P168</f>
        <v>0</v>
      </c>
      <c r="Q98" s="194"/>
      <c r="R98" s="195">
        <f>R99+R121+R125+R161+R168</f>
        <v>11.39002063</v>
      </c>
      <c r="S98" s="194"/>
      <c r="T98" s="196">
        <f>T99+T121+T125+T161+T168</f>
        <v>3.6851300000000005</v>
      </c>
      <c r="AR98" s="197" t="s">
        <v>23</v>
      </c>
      <c r="AT98" s="198" t="s">
        <v>77</v>
      </c>
      <c r="AU98" s="198" t="s">
        <v>78</v>
      </c>
      <c r="AY98" s="197" t="s">
        <v>135</v>
      </c>
      <c r="BK98" s="199">
        <f>BK99+BK121+BK125+BK161+BK168</f>
        <v>0</v>
      </c>
    </row>
    <row r="99" s="10" customFormat="1" ht="22.8" customHeight="1">
      <c r="B99" s="186"/>
      <c r="C99" s="187"/>
      <c r="D99" s="188" t="s">
        <v>77</v>
      </c>
      <c r="E99" s="200" t="s">
        <v>136</v>
      </c>
      <c r="F99" s="200" t="s">
        <v>137</v>
      </c>
      <c r="G99" s="187"/>
      <c r="H99" s="187"/>
      <c r="I99" s="190"/>
      <c r="J99" s="201">
        <f>BK99</f>
        <v>0</v>
      </c>
      <c r="K99" s="187"/>
      <c r="L99" s="192"/>
      <c r="M99" s="193"/>
      <c r="N99" s="194"/>
      <c r="O99" s="194"/>
      <c r="P99" s="195">
        <f>SUM(P100:P120)</f>
        <v>0</v>
      </c>
      <c r="Q99" s="194"/>
      <c r="R99" s="195">
        <f>SUM(R100:R120)</f>
        <v>8.8134466299999996</v>
      </c>
      <c r="S99" s="194"/>
      <c r="T99" s="196">
        <f>SUM(T100:T120)</f>
        <v>0</v>
      </c>
      <c r="AR99" s="197" t="s">
        <v>23</v>
      </c>
      <c r="AT99" s="198" t="s">
        <v>77</v>
      </c>
      <c r="AU99" s="198" t="s">
        <v>23</v>
      </c>
      <c r="AY99" s="197" t="s">
        <v>135</v>
      </c>
      <c r="BK99" s="199">
        <f>SUM(BK100:BK120)</f>
        <v>0</v>
      </c>
    </row>
    <row r="100" s="1" customFormat="1" ht="16.5" customHeight="1">
      <c r="B100" s="36"/>
      <c r="C100" s="202" t="s">
        <v>23</v>
      </c>
      <c r="D100" s="202" t="s">
        <v>138</v>
      </c>
      <c r="E100" s="203" t="s">
        <v>139</v>
      </c>
      <c r="F100" s="204" t="s">
        <v>140</v>
      </c>
      <c r="G100" s="205" t="s">
        <v>141</v>
      </c>
      <c r="H100" s="206">
        <v>1.8200000000000001</v>
      </c>
      <c r="I100" s="207"/>
      <c r="J100" s="208">
        <f>ROUND(I100*H100,2)</f>
        <v>0</v>
      </c>
      <c r="K100" s="204" t="s">
        <v>142</v>
      </c>
      <c r="L100" s="41"/>
      <c r="M100" s="209" t="s">
        <v>22</v>
      </c>
      <c r="N100" s="210" t="s">
        <v>49</v>
      </c>
      <c r="O100" s="77"/>
      <c r="P100" s="211">
        <f>O100*H100</f>
        <v>0</v>
      </c>
      <c r="Q100" s="211">
        <v>1.78636</v>
      </c>
      <c r="R100" s="211">
        <f>Q100*H100</f>
        <v>3.2511752</v>
      </c>
      <c r="S100" s="211">
        <v>0</v>
      </c>
      <c r="T100" s="212">
        <f>S100*H100</f>
        <v>0</v>
      </c>
      <c r="AR100" s="15" t="s">
        <v>143</v>
      </c>
      <c r="AT100" s="15" t="s">
        <v>138</v>
      </c>
      <c r="AU100" s="15" t="s">
        <v>88</v>
      </c>
      <c r="AY100" s="15" t="s">
        <v>135</v>
      </c>
      <c r="BE100" s="213">
        <f>IF(N100="základní",J100,0)</f>
        <v>0</v>
      </c>
      <c r="BF100" s="213">
        <f>IF(N100="snížená",J100,0)</f>
        <v>0</v>
      </c>
      <c r="BG100" s="213">
        <f>IF(N100="zákl. přenesená",J100,0)</f>
        <v>0</v>
      </c>
      <c r="BH100" s="213">
        <f>IF(N100="sníž. přenesená",J100,0)</f>
        <v>0</v>
      </c>
      <c r="BI100" s="213">
        <f>IF(N100="nulová",J100,0)</f>
        <v>0</v>
      </c>
      <c r="BJ100" s="15" t="s">
        <v>23</v>
      </c>
      <c r="BK100" s="213">
        <f>ROUND(I100*H100,2)</f>
        <v>0</v>
      </c>
      <c r="BL100" s="15" t="s">
        <v>143</v>
      </c>
      <c r="BM100" s="15" t="s">
        <v>144</v>
      </c>
    </row>
    <row r="101" s="1" customFormat="1">
      <c r="B101" s="36"/>
      <c r="C101" s="37"/>
      <c r="D101" s="214" t="s">
        <v>145</v>
      </c>
      <c r="E101" s="37"/>
      <c r="F101" s="215" t="s">
        <v>146</v>
      </c>
      <c r="G101" s="37"/>
      <c r="H101" s="37"/>
      <c r="I101" s="128"/>
      <c r="J101" s="37"/>
      <c r="K101" s="37"/>
      <c r="L101" s="41"/>
      <c r="M101" s="216"/>
      <c r="N101" s="77"/>
      <c r="O101" s="77"/>
      <c r="P101" s="77"/>
      <c r="Q101" s="77"/>
      <c r="R101" s="77"/>
      <c r="S101" s="77"/>
      <c r="T101" s="78"/>
      <c r="AT101" s="15" t="s">
        <v>145</v>
      </c>
      <c r="AU101" s="15" t="s">
        <v>88</v>
      </c>
    </row>
    <row r="102" s="11" customFormat="1">
      <c r="B102" s="217"/>
      <c r="C102" s="218"/>
      <c r="D102" s="214" t="s">
        <v>147</v>
      </c>
      <c r="E102" s="219" t="s">
        <v>22</v>
      </c>
      <c r="F102" s="220" t="s">
        <v>148</v>
      </c>
      <c r="G102" s="218"/>
      <c r="H102" s="221">
        <v>1.8200000000000001</v>
      </c>
      <c r="I102" s="222"/>
      <c r="J102" s="218"/>
      <c r="K102" s="218"/>
      <c r="L102" s="223"/>
      <c r="M102" s="224"/>
      <c r="N102" s="225"/>
      <c r="O102" s="225"/>
      <c r="P102" s="225"/>
      <c r="Q102" s="225"/>
      <c r="R102" s="225"/>
      <c r="S102" s="225"/>
      <c r="T102" s="226"/>
      <c r="AT102" s="227" t="s">
        <v>147</v>
      </c>
      <c r="AU102" s="227" t="s">
        <v>88</v>
      </c>
      <c r="AV102" s="11" t="s">
        <v>88</v>
      </c>
      <c r="AW102" s="11" t="s">
        <v>39</v>
      </c>
      <c r="AX102" s="11" t="s">
        <v>23</v>
      </c>
      <c r="AY102" s="227" t="s">
        <v>135</v>
      </c>
    </row>
    <row r="103" s="1" customFormat="1" ht="16.5" customHeight="1">
      <c r="B103" s="36"/>
      <c r="C103" s="202" t="s">
        <v>88</v>
      </c>
      <c r="D103" s="202" t="s">
        <v>138</v>
      </c>
      <c r="E103" s="203" t="s">
        <v>149</v>
      </c>
      <c r="F103" s="204" t="s">
        <v>150</v>
      </c>
      <c r="G103" s="205" t="s">
        <v>141</v>
      </c>
      <c r="H103" s="206">
        <v>1.1399999999999999</v>
      </c>
      <c r="I103" s="207"/>
      <c r="J103" s="208">
        <f>ROUND(I103*H103,2)</f>
        <v>0</v>
      </c>
      <c r="K103" s="204" t="s">
        <v>142</v>
      </c>
      <c r="L103" s="41"/>
      <c r="M103" s="209" t="s">
        <v>22</v>
      </c>
      <c r="N103" s="210" t="s">
        <v>49</v>
      </c>
      <c r="O103" s="77"/>
      <c r="P103" s="211">
        <f>O103*H103</f>
        <v>0</v>
      </c>
      <c r="Q103" s="211">
        <v>2.4533</v>
      </c>
      <c r="R103" s="211">
        <f>Q103*H103</f>
        <v>2.7967619999999997</v>
      </c>
      <c r="S103" s="211">
        <v>0</v>
      </c>
      <c r="T103" s="212">
        <f>S103*H103</f>
        <v>0</v>
      </c>
      <c r="AR103" s="15" t="s">
        <v>143</v>
      </c>
      <c r="AT103" s="15" t="s">
        <v>138</v>
      </c>
      <c r="AU103" s="15" t="s">
        <v>88</v>
      </c>
      <c r="AY103" s="15" t="s">
        <v>135</v>
      </c>
      <c r="BE103" s="213">
        <f>IF(N103="základní",J103,0)</f>
        <v>0</v>
      </c>
      <c r="BF103" s="213">
        <f>IF(N103="snížená",J103,0)</f>
        <v>0</v>
      </c>
      <c r="BG103" s="213">
        <f>IF(N103="zákl. přenesená",J103,0)</f>
        <v>0</v>
      </c>
      <c r="BH103" s="213">
        <f>IF(N103="sníž. přenesená",J103,0)</f>
        <v>0</v>
      </c>
      <c r="BI103" s="213">
        <f>IF(N103="nulová",J103,0)</f>
        <v>0</v>
      </c>
      <c r="BJ103" s="15" t="s">
        <v>23</v>
      </c>
      <c r="BK103" s="213">
        <f>ROUND(I103*H103,2)</f>
        <v>0</v>
      </c>
      <c r="BL103" s="15" t="s">
        <v>143</v>
      </c>
      <c r="BM103" s="15" t="s">
        <v>151</v>
      </c>
    </row>
    <row r="104" s="11" customFormat="1">
      <c r="B104" s="217"/>
      <c r="C104" s="218"/>
      <c r="D104" s="214" t="s">
        <v>147</v>
      </c>
      <c r="E104" s="219" t="s">
        <v>22</v>
      </c>
      <c r="F104" s="220" t="s">
        <v>152</v>
      </c>
      <c r="G104" s="218"/>
      <c r="H104" s="221">
        <v>1.1399999999999999</v>
      </c>
      <c r="I104" s="222"/>
      <c r="J104" s="218"/>
      <c r="K104" s="218"/>
      <c r="L104" s="223"/>
      <c r="M104" s="224"/>
      <c r="N104" s="225"/>
      <c r="O104" s="225"/>
      <c r="P104" s="225"/>
      <c r="Q104" s="225"/>
      <c r="R104" s="225"/>
      <c r="S104" s="225"/>
      <c r="T104" s="226"/>
      <c r="AT104" s="227" t="s">
        <v>147</v>
      </c>
      <c r="AU104" s="227" t="s">
        <v>88</v>
      </c>
      <c r="AV104" s="11" t="s">
        <v>88</v>
      </c>
      <c r="AW104" s="11" t="s">
        <v>39</v>
      </c>
      <c r="AX104" s="11" t="s">
        <v>23</v>
      </c>
      <c r="AY104" s="227" t="s">
        <v>135</v>
      </c>
    </row>
    <row r="105" s="1" customFormat="1" ht="22.5" customHeight="1">
      <c r="B105" s="36"/>
      <c r="C105" s="202" t="s">
        <v>136</v>
      </c>
      <c r="D105" s="202" t="s">
        <v>138</v>
      </c>
      <c r="E105" s="203" t="s">
        <v>153</v>
      </c>
      <c r="F105" s="204" t="s">
        <v>154</v>
      </c>
      <c r="G105" s="205" t="s">
        <v>155</v>
      </c>
      <c r="H105" s="206">
        <v>2.423</v>
      </c>
      <c r="I105" s="207"/>
      <c r="J105" s="208">
        <f>ROUND(I105*H105,2)</f>
        <v>0</v>
      </c>
      <c r="K105" s="204" t="s">
        <v>142</v>
      </c>
      <c r="L105" s="41"/>
      <c r="M105" s="209" t="s">
        <v>22</v>
      </c>
      <c r="N105" s="210" t="s">
        <v>49</v>
      </c>
      <c r="O105" s="77"/>
      <c r="P105" s="211">
        <f>O105*H105</f>
        <v>0</v>
      </c>
      <c r="Q105" s="211">
        <v>0.01052</v>
      </c>
      <c r="R105" s="211">
        <f>Q105*H105</f>
        <v>0.025489959999999999</v>
      </c>
      <c r="S105" s="211">
        <v>0</v>
      </c>
      <c r="T105" s="212">
        <f>S105*H105</f>
        <v>0</v>
      </c>
      <c r="AR105" s="15" t="s">
        <v>143</v>
      </c>
      <c r="AT105" s="15" t="s">
        <v>138</v>
      </c>
      <c r="AU105" s="15" t="s">
        <v>88</v>
      </c>
      <c r="AY105" s="15" t="s">
        <v>135</v>
      </c>
      <c r="BE105" s="213">
        <f>IF(N105="základní",J105,0)</f>
        <v>0</v>
      </c>
      <c r="BF105" s="213">
        <f>IF(N105="snížená",J105,0)</f>
        <v>0</v>
      </c>
      <c r="BG105" s="213">
        <f>IF(N105="zákl. přenesená",J105,0)</f>
        <v>0</v>
      </c>
      <c r="BH105" s="213">
        <f>IF(N105="sníž. přenesená",J105,0)</f>
        <v>0</v>
      </c>
      <c r="BI105" s="213">
        <f>IF(N105="nulová",J105,0)</f>
        <v>0</v>
      </c>
      <c r="BJ105" s="15" t="s">
        <v>23</v>
      </c>
      <c r="BK105" s="213">
        <f>ROUND(I105*H105,2)</f>
        <v>0</v>
      </c>
      <c r="BL105" s="15" t="s">
        <v>143</v>
      </c>
      <c r="BM105" s="15" t="s">
        <v>156</v>
      </c>
    </row>
    <row r="106" s="11" customFormat="1">
      <c r="B106" s="217"/>
      <c r="C106" s="218"/>
      <c r="D106" s="214" t="s">
        <v>147</v>
      </c>
      <c r="E106" s="219" t="s">
        <v>22</v>
      </c>
      <c r="F106" s="220" t="s">
        <v>157</v>
      </c>
      <c r="G106" s="218"/>
      <c r="H106" s="221">
        <v>2.423</v>
      </c>
      <c r="I106" s="222"/>
      <c r="J106" s="218"/>
      <c r="K106" s="218"/>
      <c r="L106" s="223"/>
      <c r="M106" s="224"/>
      <c r="N106" s="225"/>
      <c r="O106" s="225"/>
      <c r="P106" s="225"/>
      <c r="Q106" s="225"/>
      <c r="R106" s="225"/>
      <c r="S106" s="225"/>
      <c r="T106" s="226"/>
      <c r="AT106" s="227" t="s">
        <v>147</v>
      </c>
      <c r="AU106" s="227" t="s">
        <v>88</v>
      </c>
      <c r="AV106" s="11" t="s">
        <v>88</v>
      </c>
      <c r="AW106" s="11" t="s">
        <v>39</v>
      </c>
      <c r="AX106" s="11" t="s">
        <v>23</v>
      </c>
      <c r="AY106" s="227" t="s">
        <v>135</v>
      </c>
    </row>
    <row r="107" s="1" customFormat="1" ht="22.5" customHeight="1">
      <c r="B107" s="36"/>
      <c r="C107" s="202" t="s">
        <v>143</v>
      </c>
      <c r="D107" s="202" t="s">
        <v>138</v>
      </c>
      <c r="E107" s="203" t="s">
        <v>158</v>
      </c>
      <c r="F107" s="204" t="s">
        <v>159</v>
      </c>
      <c r="G107" s="205" t="s">
        <v>155</v>
      </c>
      <c r="H107" s="206">
        <v>2.423</v>
      </c>
      <c r="I107" s="207"/>
      <c r="J107" s="208">
        <f>ROUND(I107*H107,2)</f>
        <v>0</v>
      </c>
      <c r="K107" s="204" t="s">
        <v>142</v>
      </c>
      <c r="L107" s="41"/>
      <c r="M107" s="209" t="s">
        <v>22</v>
      </c>
      <c r="N107" s="210" t="s">
        <v>49</v>
      </c>
      <c r="O107" s="77"/>
      <c r="P107" s="211">
        <f>O107*H107</f>
        <v>0</v>
      </c>
      <c r="Q107" s="211">
        <v>0</v>
      </c>
      <c r="R107" s="211">
        <f>Q107*H107</f>
        <v>0</v>
      </c>
      <c r="S107" s="211">
        <v>0</v>
      </c>
      <c r="T107" s="212">
        <f>S107*H107</f>
        <v>0</v>
      </c>
      <c r="AR107" s="15" t="s">
        <v>143</v>
      </c>
      <c r="AT107" s="15" t="s">
        <v>138</v>
      </c>
      <c r="AU107" s="15" t="s">
        <v>88</v>
      </c>
      <c r="AY107" s="15" t="s">
        <v>135</v>
      </c>
      <c r="BE107" s="213">
        <f>IF(N107="základní",J107,0)</f>
        <v>0</v>
      </c>
      <c r="BF107" s="213">
        <f>IF(N107="snížená",J107,0)</f>
        <v>0</v>
      </c>
      <c r="BG107" s="213">
        <f>IF(N107="zákl. přenesená",J107,0)</f>
        <v>0</v>
      </c>
      <c r="BH107" s="213">
        <f>IF(N107="sníž. přenesená",J107,0)</f>
        <v>0</v>
      </c>
      <c r="BI107" s="213">
        <f>IF(N107="nulová",J107,0)</f>
        <v>0</v>
      </c>
      <c r="BJ107" s="15" t="s">
        <v>23</v>
      </c>
      <c r="BK107" s="213">
        <f>ROUND(I107*H107,2)</f>
        <v>0</v>
      </c>
      <c r="BL107" s="15" t="s">
        <v>143</v>
      </c>
      <c r="BM107" s="15" t="s">
        <v>160</v>
      </c>
    </row>
    <row r="108" s="1" customFormat="1" ht="16.5" customHeight="1">
      <c r="B108" s="36"/>
      <c r="C108" s="202" t="s">
        <v>161</v>
      </c>
      <c r="D108" s="202" t="s">
        <v>138</v>
      </c>
      <c r="E108" s="203" t="s">
        <v>162</v>
      </c>
      <c r="F108" s="204" t="s">
        <v>163</v>
      </c>
      <c r="G108" s="205" t="s">
        <v>164</v>
      </c>
      <c r="H108" s="206">
        <v>0.027</v>
      </c>
      <c r="I108" s="207"/>
      <c r="J108" s="208">
        <f>ROUND(I108*H108,2)</f>
        <v>0</v>
      </c>
      <c r="K108" s="204" t="s">
        <v>142</v>
      </c>
      <c r="L108" s="41"/>
      <c r="M108" s="209" t="s">
        <v>22</v>
      </c>
      <c r="N108" s="210" t="s">
        <v>49</v>
      </c>
      <c r="O108" s="77"/>
      <c r="P108" s="211">
        <f>O108*H108</f>
        <v>0</v>
      </c>
      <c r="Q108" s="211">
        <v>1.06277</v>
      </c>
      <c r="R108" s="211">
        <f>Q108*H108</f>
        <v>0.028694789999999998</v>
      </c>
      <c r="S108" s="211">
        <v>0</v>
      </c>
      <c r="T108" s="212">
        <f>S108*H108</f>
        <v>0</v>
      </c>
      <c r="AR108" s="15" t="s">
        <v>143</v>
      </c>
      <c r="AT108" s="15" t="s">
        <v>138</v>
      </c>
      <c r="AU108" s="15" t="s">
        <v>88</v>
      </c>
      <c r="AY108" s="15" t="s">
        <v>135</v>
      </c>
      <c r="BE108" s="213">
        <f>IF(N108="základní",J108,0)</f>
        <v>0</v>
      </c>
      <c r="BF108" s="213">
        <f>IF(N108="snížená",J108,0)</f>
        <v>0</v>
      </c>
      <c r="BG108" s="213">
        <f>IF(N108="zákl. přenesená",J108,0)</f>
        <v>0</v>
      </c>
      <c r="BH108" s="213">
        <f>IF(N108="sníž. přenesená",J108,0)</f>
        <v>0</v>
      </c>
      <c r="BI108" s="213">
        <f>IF(N108="nulová",J108,0)</f>
        <v>0</v>
      </c>
      <c r="BJ108" s="15" t="s">
        <v>23</v>
      </c>
      <c r="BK108" s="213">
        <f>ROUND(I108*H108,2)</f>
        <v>0</v>
      </c>
      <c r="BL108" s="15" t="s">
        <v>143</v>
      </c>
      <c r="BM108" s="15" t="s">
        <v>165</v>
      </c>
    </row>
    <row r="109" s="11" customFormat="1">
      <c r="B109" s="217"/>
      <c r="C109" s="218"/>
      <c r="D109" s="214" t="s">
        <v>147</v>
      </c>
      <c r="E109" s="219" t="s">
        <v>22</v>
      </c>
      <c r="F109" s="220" t="s">
        <v>166</v>
      </c>
      <c r="G109" s="218"/>
      <c r="H109" s="221">
        <v>0.027</v>
      </c>
      <c r="I109" s="222"/>
      <c r="J109" s="218"/>
      <c r="K109" s="218"/>
      <c r="L109" s="223"/>
      <c r="M109" s="224"/>
      <c r="N109" s="225"/>
      <c r="O109" s="225"/>
      <c r="P109" s="225"/>
      <c r="Q109" s="225"/>
      <c r="R109" s="225"/>
      <c r="S109" s="225"/>
      <c r="T109" s="226"/>
      <c r="AT109" s="227" t="s">
        <v>147</v>
      </c>
      <c r="AU109" s="227" t="s">
        <v>88</v>
      </c>
      <c r="AV109" s="11" t="s">
        <v>88</v>
      </c>
      <c r="AW109" s="11" t="s">
        <v>39</v>
      </c>
      <c r="AX109" s="11" t="s">
        <v>23</v>
      </c>
      <c r="AY109" s="227" t="s">
        <v>135</v>
      </c>
    </row>
    <row r="110" s="1" customFormat="1" ht="16.5" customHeight="1">
      <c r="B110" s="36"/>
      <c r="C110" s="202" t="s">
        <v>167</v>
      </c>
      <c r="D110" s="202" t="s">
        <v>138</v>
      </c>
      <c r="E110" s="203" t="s">
        <v>168</v>
      </c>
      <c r="F110" s="204" t="s">
        <v>169</v>
      </c>
      <c r="G110" s="205" t="s">
        <v>164</v>
      </c>
      <c r="H110" s="206">
        <v>0.104</v>
      </c>
      <c r="I110" s="207"/>
      <c r="J110" s="208">
        <f>ROUND(I110*H110,2)</f>
        <v>0</v>
      </c>
      <c r="K110" s="204" t="s">
        <v>142</v>
      </c>
      <c r="L110" s="41"/>
      <c r="M110" s="209" t="s">
        <v>22</v>
      </c>
      <c r="N110" s="210" t="s">
        <v>49</v>
      </c>
      <c r="O110" s="77"/>
      <c r="P110" s="211">
        <f>O110*H110</f>
        <v>0</v>
      </c>
      <c r="Q110" s="211">
        <v>0.019539999999999998</v>
      </c>
      <c r="R110" s="211">
        <f>Q110*H110</f>
        <v>0.0020321599999999999</v>
      </c>
      <c r="S110" s="211">
        <v>0</v>
      </c>
      <c r="T110" s="212">
        <f>S110*H110</f>
        <v>0</v>
      </c>
      <c r="AR110" s="15" t="s">
        <v>143</v>
      </c>
      <c r="AT110" s="15" t="s">
        <v>138</v>
      </c>
      <c r="AU110" s="15" t="s">
        <v>88</v>
      </c>
      <c r="AY110" s="15" t="s">
        <v>135</v>
      </c>
      <c r="BE110" s="213">
        <f>IF(N110="základní",J110,0)</f>
        <v>0</v>
      </c>
      <c r="BF110" s="213">
        <f>IF(N110="snížená",J110,0)</f>
        <v>0</v>
      </c>
      <c r="BG110" s="213">
        <f>IF(N110="zákl. přenesená",J110,0)</f>
        <v>0</v>
      </c>
      <c r="BH110" s="213">
        <f>IF(N110="sníž. přenesená",J110,0)</f>
        <v>0</v>
      </c>
      <c r="BI110" s="213">
        <f>IF(N110="nulová",J110,0)</f>
        <v>0</v>
      </c>
      <c r="BJ110" s="15" t="s">
        <v>23</v>
      </c>
      <c r="BK110" s="213">
        <f>ROUND(I110*H110,2)</f>
        <v>0</v>
      </c>
      <c r="BL110" s="15" t="s">
        <v>143</v>
      </c>
      <c r="BM110" s="15" t="s">
        <v>170</v>
      </c>
    </row>
    <row r="111" s="1" customFormat="1">
      <c r="B111" s="36"/>
      <c r="C111" s="37"/>
      <c r="D111" s="214" t="s">
        <v>145</v>
      </c>
      <c r="E111" s="37"/>
      <c r="F111" s="215" t="s">
        <v>171</v>
      </c>
      <c r="G111" s="37"/>
      <c r="H111" s="37"/>
      <c r="I111" s="128"/>
      <c r="J111" s="37"/>
      <c r="K111" s="37"/>
      <c r="L111" s="41"/>
      <c r="M111" s="216"/>
      <c r="N111" s="77"/>
      <c r="O111" s="77"/>
      <c r="P111" s="77"/>
      <c r="Q111" s="77"/>
      <c r="R111" s="77"/>
      <c r="S111" s="77"/>
      <c r="T111" s="78"/>
      <c r="AT111" s="15" t="s">
        <v>145</v>
      </c>
      <c r="AU111" s="15" t="s">
        <v>88</v>
      </c>
    </row>
    <row r="112" s="1" customFormat="1" ht="16.5" customHeight="1">
      <c r="B112" s="36"/>
      <c r="C112" s="228" t="s">
        <v>172</v>
      </c>
      <c r="D112" s="228" t="s">
        <v>173</v>
      </c>
      <c r="E112" s="229" t="s">
        <v>174</v>
      </c>
      <c r="F112" s="230" t="s">
        <v>175</v>
      </c>
      <c r="G112" s="231" t="s">
        <v>164</v>
      </c>
      <c r="H112" s="232">
        <v>0.104</v>
      </c>
      <c r="I112" s="233"/>
      <c r="J112" s="234">
        <f>ROUND(I112*H112,2)</f>
        <v>0</v>
      </c>
      <c r="K112" s="230" t="s">
        <v>142</v>
      </c>
      <c r="L112" s="235"/>
      <c r="M112" s="236" t="s">
        <v>22</v>
      </c>
      <c r="N112" s="237" t="s">
        <v>49</v>
      </c>
      <c r="O112" s="77"/>
      <c r="P112" s="211">
        <f>O112*H112</f>
        <v>0</v>
      </c>
      <c r="Q112" s="211">
        <v>1</v>
      </c>
      <c r="R112" s="211">
        <f>Q112*H112</f>
        <v>0.104</v>
      </c>
      <c r="S112" s="211">
        <v>0</v>
      </c>
      <c r="T112" s="212">
        <f>S112*H112</f>
        <v>0</v>
      </c>
      <c r="AR112" s="15" t="s">
        <v>176</v>
      </c>
      <c r="AT112" s="15" t="s">
        <v>173</v>
      </c>
      <c r="AU112" s="15" t="s">
        <v>88</v>
      </c>
      <c r="AY112" s="15" t="s">
        <v>135</v>
      </c>
      <c r="BE112" s="213">
        <f>IF(N112="základní",J112,0)</f>
        <v>0</v>
      </c>
      <c r="BF112" s="213">
        <f>IF(N112="snížená",J112,0)</f>
        <v>0</v>
      </c>
      <c r="BG112" s="213">
        <f>IF(N112="zákl. přenesená",J112,0)</f>
        <v>0</v>
      </c>
      <c r="BH112" s="213">
        <f>IF(N112="sníž. přenesená",J112,0)</f>
        <v>0</v>
      </c>
      <c r="BI112" s="213">
        <f>IF(N112="nulová",J112,0)</f>
        <v>0</v>
      </c>
      <c r="BJ112" s="15" t="s">
        <v>23</v>
      </c>
      <c r="BK112" s="213">
        <f>ROUND(I112*H112,2)</f>
        <v>0</v>
      </c>
      <c r="BL112" s="15" t="s">
        <v>143</v>
      </c>
      <c r="BM112" s="15" t="s">
        <v>177</v>
      </c>
    </row>
    <row r="113" s="11" customFormat="1">
      <c r="B113" s="217"/>
      <c r="C113" s="218"/>
      <c r="D113" s="214" t="s">
        <v>147</v>
      </c>
      <c r="E113" s="219" t="s">
        <v>22</v>
      </c>
      <c r="F113" s="220" t="s">
        <v>178</v>
      </c>
      <c r="G113" s="218"/>
      <c r="H113" s="221">
        <v>0.104</v>
      </c>
      <c r="I113" s="222"/>
      <c r="J113" s="218"/>
      <c r="K113" s="218"/>
      <c r="L113" s="223"/>
      <c r="M113" s="224"/>
      <c r="N113" s="225"/>
      <c r="O113" s="225"/>
      <c r="P113" s="225"/>
      <c r="Q113" s="225"/>
      <c r="R113" s="225"/>
      <c r="S113" s="225"/>
      <c r="T113" s="226"/>
      <c r="AT113" s="227" t="s">
        <v>147</v>
      </c>
      <c r="AU113" s="227" t="s">
        <v>88</v>
      </c>
      <c r="AV113" s="11" t="s">
        <v>88</v>
      </c>
      <c r="AW113" s="11" t="s">
        <v>39</v>
      </c>
      <c r="AX113" s="11" t="s">
        <v>23</v>
      </c>
      <c r="AY113" s="227" t="s">
        <v>135</v>
      </c>
    </row>
    <row r="114" s="1" customFormat="1" ht="22.5" customHeight="1">
      <c r="B114" s="36"/>
      <c r="C114" s="202" t="s">
        <v>176</v>
      </c>
      <c r="D114" s="202" t="s">
        <v>138</v>
      </c>
      <c r="E114" s="203" t="s">
        <v>179</v>
      </c>
      <c r="F114" s="204" t="s">
        <v>180</v>
      </c>
      <c r="G114" s="205" t="s">
        <v>164</v>
      </c>
      <c r="H114" s="206">
        <v>2.5619999999999998</v>
      </c>
      <c r="I114" s="207"/>
      <c r="J114" s="208">
        <f>ROUND(I114*H114,2)</f>
        <v>0</v>
      </c>
      <c r="K114" s="204" t="s">
        <v>142</v>
      </c>
      <c r="L114" s="41"/>
      <c r="M114" s="209" t="s">
        <v>22</v>
      </c>
      <c r="N114" s="210" t="s">
        <v>49</v>
      </c>
      <c r="O114" s="77"/>
      <c r="P114" s="211">
        <f>O114*H114</f>
        <v>0</v>
      </c>
      <c r="Q114" s="211">
        <v>0.01221</v>
      </c>
      <c r="R114" s="211">
        <f>Q114*H114</f>
        <v>0.031282020000000001</v>
      </c>
      <c r="S114" s="211">
        <v>0</v>
      </c>
      <c r="T114" s="212">
        <f>S114*H114</f>
        <v>0</v>
      </c>
      <c r="AR114" s="15" t="s">
        <v>143</v>
      </c>
      <c r="AT114" s="15" t="s">
        <v>138</v>
      </c>
      <c r="AU114" s="15" t="s">
        <v>88</v>
      </c>
      <c r="AY114" s="15" t="s">
        <v>135</v>
      </c>
      <c r="BE114" s="213">
        <f>IF(N114="základní",J114,0)</f>
        <v>0</v>
      </c>
      <c r="BF114" s="213">
        <f>IF(N114="snížená",J114,0)</f>
        <v>0</v>
      </c>
      <c r="BG114" s="213">
        <f>IF(N114="zákl. přenesená",J114,0)</f>
        <v>0</v>
      </c>
      <c r="BH114" s="213">
        <f>IF(N114="sníž. přenesená",J114,0)</f>
        <v>0</v>
      </c>
      <c r="BI114" s="213">
        <f>IF(N114="nulová",J114,0)</f>
        <v>0</v>
      </c>
      <c r="BJ114" s="15" t="s">
        <v>23</v>
      </c>
      <c r="BK114" s="213">
        <f>ROUND(I114*H114,2)</f>
        <v>0</v>
      </c>
      <c r="BL114" s="15" t="s">
        <v>143</v>
      </c>
      <c r="BM114" s="15" t="s">
        <v>181</v>
      </c>
    </row>
    <row r="115" s="1" customFormat="1">
      <c r="B115" s="36"/>
      <c r="C115" s="37"/>
      <c r="D115" s="214" t="s">
        <v>145</v>
      </c>
      <c r="E115" s="37"/>
      <c r="F115" s="215" t="s">
        <v>171</v>
      </c>
      <c r="G115" s="37"/>
      <c r="H115" s="37"/>
      <c r="I115" s="128"/>
      <c r="J115" s="37"/>
      <c r="K115" s="37"/>
      <c r="L115" s="41"/>
      <c r="M115" s="216"/>
      <c r="N115" s="77"/>
      <c r="O115" s="77"/>
      <c r="P115" s="77"/>
      <c r="Q115" s="77"/>
      <c r="R115" s="77"/>
      <c r="S115" s="77"/>
      <c r="T115" s="78"/>
      <c r="AT115" s="15" t="s">
        <v>145</v>
      </c>
      <c r="AU115" s="15" t="s">
        <v>88</v>
      </c>
    </row>
    <row r="116" s="1" customFormat="1" ht="16.5" customHeight="1">
      <c r="B116" s="36"/>
      <c r="C116" s="228" t="s">
        <v>182</v>
      </c>
      <c r="D116" s="228" t="s">
        <v>173</v>
      </c>
      <c r="E116" s="229" t="s">
        <v>183</v>
      </c>
      <c r="F116" s="230" t="s">
        <v>184</v>
      </c>
      <c r="G116" s="231" t="s">
        <v>164</v>
      </c>
      <c r="H116" s="232">
        <v>2.5619999999999998</v>
      </c>
      <c r="I116" s="233"/>
      <c r="J116" s="234">
        <f>ROUND(I116*H116,2)</f>
        <v>0</v>
      </c>
      <c r="K116" s="230" t="s">
        <v>142</v>
      </c>
      <c r="L116" s="235"/>
      <c r="M116" s="236" t="s">
        <v>22</v>
      </c>
      <c r="N116" s="237" t="s">
        <v>49</v>
      </c>
      <c r="O116" s="77"/>
      <c r="P116" s="211">
        <f>O116*H116</f>
        <v>0</v>
      </c>
      <c r="Q116" s="211">
        <v>1</v>
      </c>
      <c r="R116" s="211">
        <f>Q116*H116</f>
        <v>2.5619999999999998</v>
      </c>
      <c r="S116" s="211">
        <v>0</v>
      </c>
      <c r="T116" s="212">
        <f>S116*H116</f>
        <v>0</v>
      </c>
      <c r="AR116" s="15" t="s">
        <v>176</v>
      </c>
      <c r="AT116" s="15" t="s">
        <v>173</v>
      </c>
      <c r="AU116" s="15" t="s">
        <v>88</v>
      </c>
      <c r="AY116" s="15" t="s">
        <v>135</v>
      </c>
      <c r="BE116" s="213">
        <f>IF(N116="základní",J116,0)</f>
        <v>0</v>
      </c>
      <c r="BF116" s="213">
        <f>IF(N116="snížená",J116,0)</f>
        <v>0</v>
      </c>
      <c r="BG116" s="213">
        <f>IF(N116="zákl. přenesená",J116,0)</f>
        <v>0</v>
      </c>
      <c r="BH116" s="213">
        <f>IF(N116="sníž. přenesená",J116,0)</f>
        <v>0</v>
      </c>
      <c r="BI116" s="213">
        <f>IF(N116="nulová",J116,0)</f>
        <v>0</v>
      </c>
      <c r="BJ116" s="15" t="s">
        <v>23</v>
      </c>
      <c r="BK116" s="213">
        <f>ROUND(I116*H116,2)</f>
        <v>0</v>
      </c>
      <c r="BL116" s="15" t="s">
        <v>143</v>
      </c>
      <c r="BM116" s="15" t="s">
        <v>185</v>
      </c>
    </row>
    <row r="117" s="11" customFormat="1">
      <c r="B117" s="217"/>
      <c r="C117" s="218"/>
      <c r="D117" s="214" t="s">
        <v>147</v>
      </c>
      <c r="E117" s="219" t="s">
        <v>22</v>
      </c>
      <c r="F117" s="220" t="s">
        <v>186</v>
      </c>
      <c r="G117" s="218"/>
      <c r="H117" s="221">
        <v>2.5619999999999998</v>
      </c>
      <c r="I117" s="222"/>
      <c r="J117" s="218"/>
      <c r="K117" s="218"/>
      <c r="L117" s="223"/>
      <c r="M117" s="224"/>
      <c r="N117" s="225"/>
      <c r="O117" s="225"/>
      <c r="P117" s="225"/>
      <c r="Q117" s="225"/>
      <c r="R117" s="225"/>
      <c r="S117" s="225"/>
      <c r="T117" s="226"/>
      <c r="AT117" s="227" t="s">
        <v>147</v>
      </c>
      <c r="AU117" s="227" t="s">
        <v>88</v>
      </c>
      <c r="AV117" s="11" t="s">
        <v>88</v>
      </c>
      <c r="AW117" s="11" t="s">
        <v>39</v>
      </c>
      <c r="AX117" s="11" t="s">
        <v>23</v>
      </c>
      <c r="AY117" s="227" t="s">
        <v>135</v>
      </c>
    </row>
    <row r="118" s="1" customFormat="1" ht="22.5" customHeight="1">
      <c r="B118" s="36"/>
      <c r="C118" s="202" t="s">
        <v>28</v>
      </c>
      <c r="D118" s="202" t="s">
        <v>138</v>
      </c>
      <c r="E118" s="203" t="s">
        <v>187</v>
      </c>
      <c r="F118" s="204" t="s">
        <v>188</v>
      </c>
      <c r="G118" s="205" t="s">
        <v>155</v>
      </c>
      <c r="H118" s="206">
        <v>1.53</v>
      </c>
      <c r="I118" s="207"/>
      <c r="J118" s="208">
        <f>ROUND(I118*H118,2)</f>
        <v>0</v>
      </c>
      <c r="K118" s="204" t="s">
        <v>142</v>
      </c>
      <c r="L118" s="41"/>
      <c r="M118" s="209" t="s">
        <v>22</v>
      </c>
      <c r="N118" s="210" t="s">
        <v>49</v>
      </c>
      <c r="O118" s="77"/>
      <c r="P118" s="211">
        <f>O118*H118</f>
        <v>0</v>
      </c>
      <c r="Q118" s="211">
        <v>0.0078499999999999993</v>
      </c>
      <c r="R118" s="211">
        <f>Q118*H118</f>
        <v>0.012010499999999999</v>
      </c>
      <c r="S118" s="211">
        <v>0</v>
      </c>
      <c r="T118" s="212">
        <f>S118*H118</f>
        <v>0</v>
      </c>
      <c r="AR118" s="15" t="s">
        <v>143</v>
      </c>
      <c r="AT118" s="15" t="s">
        <v>138</v>
      </c>
      <c r="AU118" s="15" t="s">
        <v>88</v>
      </c>
      <c r="AY118" s="15" t="s">
        <v>135</v>
      </c>
      <c r="BE118" s="213">
        <f>IF(N118="základní",J118,0)</f>
        <v>0</v>
      </c>
      <c r="BF118" s="213">
        <f>IF(N118="snížená",J118,0)</f>
        <v>0</v>
      </c>
      <c r="BG118" s="213">
        <f>IF(N118="zákl. přenesená",J118,0)</f>
        <v>0</v>
      </c>
      <c r="BH118" s="213">
        <f>IF(N118="sníž. přenesená",J118,0)</f>
        <v>0</v>
      </c>
      <c r="BI118" s="213">
        <f>IF(N118="nulová",J118,0)</f>
        <v>0</v>
      </c>
      <c r="BJ118" s="15" t="s">
        <v>23</v>
      </c>
      <c r="BK118" s="213">
        <f>ROUND(I118*H118,2)</f>
        <v>0</v>
      </c>
      <c r="BL118" s="15" t="s">
        <v>143</v>
      </c>
      <c r="BM118" s="15" t="s">
        <v>189</v>
      </c>
    </row>
    <row r="119" s="1" customFormat="1">
      <c r="B119" s="36"/>
      <c r="C119" s="37"/>
      <c r="D119" s="214" t="s">
        <v>145</v>
      </c>
      <c r="E119" s="37"/>
      <c r="F119" s="215" t="s">
        <v>190</v>
      </c>
      <c r="G119" s="37"/>
      <c r="H119" s="37"/>
      <c r="I119" s="128"/>
      <c r="J119" s="37"/>
      <c r="K119" s="37"/>
      <c r="L119" s="41"/>
      <c r="M119" s="216"/>
      <c r="N119" s="77"/>
      <c r="O119" s="77"/>
      <c r="P119" s="77"/>
      <c r="Q119" s="77"/>
      <c r="R119" s="77"/>
      <c r="S119" s="77"/>
      <c r="T119" s="78"/>
      <c r="AT119" s="15" t="s">
        <v>145</v>
      </c>
      <c r="AU119" s="15" t="s">
        <v>88</v>
      </c>
    </row>
    <row r="120" s="11" customFormat="1">
      <c r="B120" s="217"/>
      <c r="C120" s="218"/>
      <c r="D120" s="214" t="s">
        <v>147</v>
      </c>
      <c r="E120" s="219" t="s">
        <v>22</v>
      </c>
      <c r="F120" s="220" t="s">
        <v>191</v>
      </c>
      <c r="G120" s="218"/>
      <c r="H120" s="221">
        <v>1.53</v>
      </c>
      <c r="I120" s="222"/>
      <c r="J120" s="218"/>
      <c r="K120" s="218"/>
      <c r="L120" s="223"/>
      <c r="M120" s="224"/>
      <c r="N120" s="225"/>
      <c r="O120" s="225"/>
      <c r="P120" s="225"/>
      <c r="Q120" s="225"/>
      <c r="R120" s="225"/>
      <c r="S120" s="225"/>
      <c r="T120" s="226"/>
      <c r="AT120" s="227" t="s">
        <v>147</v>
      </c>
      <c r="AU120" s="227" t="s">
        <v>88</v>
      </c>
      <c r="AV120" s="11" t="s">
        <v>88</v>
      </c>
      <c r="AW120" s="11" t="s">
        <v>39</v>
      </c>
      <c r="AX120" s="11" t="s">
        <v>23</v>
      </c>
      <c r="AY120" s="227" t="s">
        <v>135</v>
      </c>
    </row>
    <row r="121" s="10" customFormat="1" ht="22.8" customHeight="1">
      <c r="B121" s="186"/>
      <c r="C121" s="187"/>
      <c r="D121" s="188" t="s">
        <v>77</v>
      </c>
      <c r="E121" s="200" t="s">
        <v>167</v>
      </c>
      <c r="F121" s="200" t="s">
        <v>192</v>
      </c>
      <c r="G121" s="187"/>
      <c r="H121" s="187"/>
      <c r="I121" s="190"/>
      <c r="J121" s="201">
        <f>BK121</f>
        <v>0</v>
      </c>
      <c r="K121" s="187"/>
      <c r="L121" s="192"/>
      <c r="M121" s="193"/>
      <c r="N121" s="194"/>
      <c r="O121" s="194"/>
      <c r="P121" s="195">
        <f>SUM(P122:P124)</f>
        <v>0</v>
      </c>
      <c r="Q121" s="194"/>
      <c r="R121" s="195">
        <f>SUM(R122:R124)</f>
        <v>2.2924500000000001</v>
      </c>
      <c r="S121" s="194"/>
      <c r="T121" s="196">
        <f>SUM(T122:T124)</f>
        <v>0</v>
      </c>
      <c r="AR121" s="197" t="s">
        <v>23</v>
      </c>
      <c r="AT121" s="198" t="s">
        <v>77</v>
      </c>
      <c r="AU121" s="198" t="s">
        <v>23</v>
      </c>
      <c r="AY121" s="197" t="s">
        <v>135</v>
      </c>
      <c r="BK121" s="199">
        <f>SUM(BK122:BK124)</f>
        <v>0</v>
      </c>
    </row>
    <row r="122" s="1" customFormat="1" ht="22.5" customHeight="1">
      <c r="B122" s="36"/>
      <c r="C122" s="202" t="s">
        <v>193</v>
      </c>
      <c r="D122" s="202" t="s">
        <v>138</v>
      </c>
      <c r="E122" s="203" t="s">
        <v>194</v>
      </c>
      <c r="F122" s="204" t="s">
        <v>195</v>
      </c>
      <c r="G122" s="205" t="s">
        <v>155</v>
      </c>
      <c r="H122" s="206">
        <v>84.849999999999994</v>
      </c>
      <c r="I122" s="207"/>
      <c r="J122" s="208">
        <f>ROUND(I122*H122,2)</f>
        <v>0</v>
      </c>
      <c r="K122" s="204" t="s">
        <v>142</v>
      </c>
      <c r="L122" s="41"/>
      <c r="M122" s="209" t="s">
        <v>22</v>
      </c>
      <c r="N122" s="210" t="s">
        <v>49</v>
      </c>
      <c r="O122" s="77"/>
      <c r="P122" s="211">
        <f>O122*H122</f>
        <v>0</v>
      </c>
      <c r="Q122" s="211">
        <v>0.017000000000000001</v>
      </c>
      <c r="R122" s="211">
        <f>Q122*H122</f>
        <v>1.44245</v>
      </c>
      <c r="S122" s="211">
        <v>0</v>
      </c>
      <c r="T122" s="212">
        <f>S122*H122</f>
        <v>0</v>
      </c>
      <c r="AR122" s="15" t="s">
        <v>143</v>
      </c>
      <c r="AT122" s="15" t="s">
        <v>138</v>
      </c>
      <c r="AU122" s="15" t="s">
        <v>88</v>
      </c>
      <c r="AY122" s="15" t="s">
        <v>135</v>
      </c>
      <c r="BE122" s="213">
        <f>IF(N122="základní",J122,0)</f>
        <v>0</v>
      </c>
      <c r="BF122" s="213">
        <f>IF(N122="snížená",J122,0)</f>
        <v>0</v>
      </c>
      <c r="BG122" s="213">
        <f>IF(N122="zákl. přenesená",J122,0)</f>
        <v>0</v>
      </c>
      <c r="BH122" s="213">
        <f>IF(N122="sníž. přenesená",J122,0)</f>
        <v>0</v>
      </c>
      <c r="BI122" s="213">
        <f>IF(N122="nulová",J122,0)</f>
        <v>0</v>
      </c>
      <c r="BJ122" s="15" t="s">
        <v>23</v>
      </c>
      <c r="BK122" s="213">
        <f>ROUND(I122*H122,2)</f>
        <v>0</v>
      </c>
      <c r="BL122" s="15" t="s">
        <v>143</v>
      </c>
      <c r="BM122" s="15" t="s">
        <v>196</v>
      </c>
    </row>
    <row r="123" s="11" customFormat="1">
      <c r="B123" s="217"/>
      <c r="C123" s="218"/>
      <c r="D123" s="214" t="s">
        <v>147</v>
      </c>
      <c r="E123" s="219" t="s">
        <v>22</v>
      </c>
      <c r="F123" s="220" t="s">
        <v>197</v>
      </c>
      <c r="G123" s="218"/>
      <c r="H123" s="221">
        <v>84.849999999999994</v>
      </c>
      <c r="I123" s="222"/>
      <c r="J123" s="218"/>
      <c r="K123" s="218"/>
      <c r="L123" s="223"/>
      <c r="M123" s="224"/>
      <c r="N123" s="225"/>
      <c r="O123" s="225"/>
      <c r="P123" s="225"/>
      <c r="Q123" s="225"/>
      <c r="R123" s="225"/>
      <c r="S123" s="225"/>
      <c r="T123" s="226"/>
      <c r="AT123" s="227" t="s">
        <v>147</v>
      </c>
      <c r="AU123" s="227" t="s">
        <v>88</v>
      </c>
      <c r="AV123" s="11" t="s">
        <v>88</v>
      </c>
      <c r="AW123" s="11" t="s">
        <v>39</v>
      </c>
      <c r="AX123" s="11" t="s">
        <v>23</v>
      </c>
      <c r="AY123" s="227" t="s">
        <v>135</v>
      </c>
    </row>
    <row r="124" s="1" customFormat="1" ht="22.5" customHeight="1">
      <c r="B124" s="36"/>
      <c r="C124" s="202" t="s">
        <v>198</v>
      </c>
      <c r="D124" s="202" t="s">
        <v>138</v>
      </c>
      <c r="E124" s="203" t="s">
        <v>199</v>
      </c>
      <c r="F124" s="204" t="s">
        <v>200</v>
      </c>
      <c r="G124" s="205" t="s">
        <v>155</v>
      </c>
      <c r="H124" s="206">
        <v>50</v>
      </c>
      <c r="I124" s="207"/>
      <c r="J124" s="208">
        <f>ROUND(I124*H124,2)</f>
        <v>0</v>
      </c>
      <c r="K124" s="204" t="s">
        <v>142</v>
      </c>
      <c r="L124" s="41"/>
      <c r="M124" s="209" t="s">
        <v>22</v>
      </c>
      <c r="N124" s="210" t="s">
        <v>49</v>
      </c>
      <c r="O124" s="77"/>
      <c r="P124" s="211">
        <f>O124*H124</f>
        <v>0</v>
      </c>
      <c r="Q124" s="211">
        <v>0.017000000000000001</v>
      </c>
      <c r="R124" s="211">
        <f>Q124*H124</f>
        <v>0.85000000000000009</v>
      </c>
      <c r="S124" s="211">
        <v>0</v>
      </c>
      <c r="T124" s="212">
        <f>S124*H124</f>
        <v>0</v>
      </c>
      <c r="AR124" s="15" t="s">
        <v>143</v>
      </c>
      <c r="AT124" s="15" t="s">
        <v>138</v>
      </c>
      <c r="AU124" s="15" t="s">
        <v>88</v>
      </c>
      <c r="AY124" s="15" t="s">
        <v>135</v>
      </c>
      <c r="BE124" s="213">
        <f>IF(N124="základní",J124,0)</f>
        <v>0</v>
      </c>
      <c r="BF124" s="213">
        <f>IF(N124="snížená",J124,0)</f>
        <v>0</v>
      </c>
      <c r="BG124" s="213">
        <f>IF(N124="zákl. přenesená",J124,0)</f>
        <v>0</v>
      </c>
      <c r="BH124" s="213">
        <f>IF(N124="sníž. přenesená",J124,0)</f>
        <v>0</v>
      </c>
      <c r="BI124" s="213">
        <f>IF(N124="nulová",J124,0)</f>
        <v>0</v>
      </c>
      <c r="BJ124" s="15" t="s">
        <v>23</v>
      </c>
      <c r="BK124" s="213">
        <f>ROUND(I124*H124,2)</f>
        <v>0</v>
      </c>
      <c r="BL124" s="15" t="s">
        <v>143</v>
      </c>
      <c r="BM124" s="15" t="s">
        <v>201</v>
      </c>
    </row>
    <row r="125" s="10" customFormat="1" ht="22.8" customHeight="1">
      <c r="B125" s="186"/>
      <c r="C125" s="187"/>
      <c r="D125" s="188" t="s">
        <v>77</v>
      </c>
      <c r="E125" s="200" t="s">
        <v>182</v>
      </c>
      <c r="F125" s="200" t="s">
        <v>202</v>
      </c>
      <c r="G125" s="187"/>
      <c r="H125" s="187"/>
      <c r="I125" s="190"/>
      <c r="J125" s="201">
        <f>BK125</f>
        <v>0</v>
      </c>
      <c r="K125" s="187"/>
      <c r="L125" s="192"/>
      <c r="M125" s="193"/>
      <c r="N125" s="194"/>
      <c r="O125" s="194"/>
      <c r="P125" s="195">
        <f>SUM(P126:P160)</f>
        <v>0</v>
      </c>
      <c r="Q125" s="194"/>
      <c r="R125" s="195">
        <f>SUM(R126:R160)</f>
        <v>0.28412400000000004</v>
      </c>
      <c r="S125" s="194"/>
      <c r="T125" s="196">
        <f>SUM(T126:T160)</f>
        <v>3.6851300000000005</v>
      </c>
      <c r="AR125" s="197" t="s">
        <v>23</v>
      </c>
      <c r="AT125" s="198" t="s">
        <v>77</v>
      </c>
      <c r="AU125" s="198" t="s">
        <v>23</v>
      </c>
      <c r="AY125" s="197" t="s">
        <v>135</v>
      </c>
      <c r="BK125" s="199">
        <f>SUM(BK126:BK160)</f>
        <v>0</v>
      </c>
    </row>
    <row r="126" s="1" customFormat="1" ht="16.5" customHeight="1">
      <c r="B126" s="36"/>
      <c r="C126" s="202" t="s">
        <v>203</v>
      </c>
      <c r="D126" s="202" t="s">
        <v>138</v>
      </c>
      <c r="E126" s="203" t="s">
        <v>204</v>
      </c>
      <c r="F126" s="204" t="s">
        <v>205</v>
      </c>
      <c r="G126" s="205" t="s">
        <v>206</v>
      </c>
      <c r="H126" s="206">
        <v>8</v>
      </c>
      <c r="I126" s="207"/>
      <c r="J126" s="208">
        <f>ROUND(I126*H126,2)</f>
        <v>0</v>
      </c>
      <c r="K126" s="204" t="s">
        <v>142</v>
      </c>
      <c r="L126" s="41"/>
      <c r="M126" s="209" t="s">
        <v>22</v>
      </c>
      <c r="N126" s="210" t="s">
        <v>49</v>
      </c>
      <c r="O126" s="77"/>
      <c r="P126" s="211">
        <f>O126*H126</f>
        <v>0</v>
      </c>
      <c r="Q126" s="211">
        <v>0</v>
      </c>
      <c r="R126" s="211">
        <f>Q126*H126</f>
        <v>0</v>
      </c>
      <c r="S126" s="211">
        <v>0</v>
      </c>
      <c r="T126" s="212">
        <f>S126*H126</f>
        <v>0</v>
      </c>
      <c r="AR126" s="15" t="s">
        <v>143</v>
      </c>
      <c r="AT126" s="15" t="s">
        <v>138</v>
      </c>
      <c r="AU126" s="15" t="s">
        <v>88</v>
      </c>
      <c r="AY126" s="15" t="s">
        <v>135</v>
      </c>
      <c r="BE126" s="213">
        <f>IF(N126="základní",J126,0)</f>
        <v>0</v>
      </c>
      <c r="BF126" s="213">
        <f>IF(N126="snížená",J126,0)</f>
        <v>0</v>
      </c>
      <c r="BG126" s="213">
        <f>IF(N126="zákl. přenesená",J126,0)</f>
        <v>0</v>
      </c>
      <c r="BH126" s="213">
        <f>IF(N126="sníž. přenesená",J126,0)</f>
        <v>0</v>
      </c>
      <c r="BI126" s="213">
        <f>IF(N126="nulová",J126,0)</f>
        <v>0</v>
      </c>
      <c r="BJ126" s="15" t="s">
        <v>23</v>
      </c>
      <c r="BK126" s="213">
        <f>ROUND(I126*H126,2)</f>
        <v>0</v>
      </c>
      <c r="BL126" s="15" t="s">
        <v>143</v>
      </c>
      <c r="BM126" s="15" t="s">
        <v>207</v>
      </c>
    </row>
    <row r="127" s="1" customFormat="1">
      <c r="B127" s="36"/>
      <c r="C127" s="37"/>
      <c r="D127" s="214" t="s">
        <v>145</v>
      </c>
      <c r="E127" s="37"/>
      <c r="F127" s="215" t="s">
        <v>208</v>
      </c>
      <c r="G127" s="37"/>
      <c r="H127" s="37"/>
      <c r="I127" s="128"/>
      <c r="J127" s="37"/>
      <c r="K127" s="37"/>
      <c r="L127" s="41"/>
      <c r="M127" s="216"/>
      <c r="N127" s="77"/>
      <c r="O127" s="77"/>
      <c r="P127" s="77"/>
      <c r="Q127" s="77"/>
      <c r="R127" s="77"/>
      <c r="S127" s="77"/>
      <c r="T127" s="78"/>
      <c r="AT127" s="15" t="s">
        <v>145</v>
      </c>
      <c r="AU127" s="15" t="s">
        <v>88</v>
      </c>
    </row>
    <row r="128" s="11" customFormat="1">
      <c r="B128" s="217"/>
      <c r="C128" s="218"/>
      <c r="D128" s="214" t="s">
        <v>147</v>
      </c>
      <c r="E128" s="219" t="s">
        <v>22</v>
      </c>
      <c r="F128" s="220" t="s">
        <v>209</v>
      </c>
      <c r="G128" s="218"/>
      <c r="H128" s="221">
        <v>8</v>
      </c>
      <c r="I128" s="222"/>
      <c r="J128" s="218"/>
      <c r="K128" s="218"/>
      <c r="L128" s="223"/>
      <c r="M128" s="224"/>
      <c r="N128" s="225"/>
      <c r="O128" s="225"/>
      <c r="P128" s="225"/>
      <c r="Q128" s="225"/>
      <c r="R128" s="225"/>
      <c r="S128" s="225"/>
      <c r="T128" s="226"/>
      <c r="AT128" s="227" t="s">
        <v>147</v>
      </c>
      <c r="AU128" s="227" t="s">
        <v>88</v>
      </c>
      <c r="AV128" s="11" t="s">
        <v>88</v>
      </c>
      <c r="AW128" s="11" t="s">
        <v>39</v>
      </c>
      <c r="AX128" s="11" t="s">
        <v>23</v>
      </c>
      <c r="AY128" s="227" t="s">
        <v>135</v>
      </c>
    </row>
    <row r="129" s="1" customFormat="1" ht="22.5" customHeight="1">
      <c r="B129" s="36"/>
      <c r="C129" s="202" t="s">
        <v>210</v>
      </c>
      <c r="D129" s="202" t="s">
        <v>138</v>
      </c>
      <c r="E129" s="203" t="s">
        <v>211</v>
      </c>
      <c r="F129" s="204" t="s">
        <v>212</v>
      </c>
      <c r="G129" s="205" t="s">
        <v>213</v>
      </c>
      <c r="H129" s="206">
        <v>3</v>
      </c>
      <c r="I129" s="207"/>
      <c r="J129" s="208">
        <f>ROUND(I129*H129,2)</f>
        <v>0</v>
      </c>
      <c r="K129" s="204" t="s">
        <v>142</v>
      </c>
      <c r="L129" s="41"/>
      <c r="M129" s="209" t="s">
        <v>22</v>
      </c>
      <c r="N129" s="210" t="s">
        <v>49</v>
      </c>
      <c r="O129" s="77"/>
      <c r="P129" s="211">
        <f>O129*H129</f>
        <v>0</v>
      </c>
      <c r="Q129" s="211">
        <v>0</v>
      </c>
      <c r="R129" s="211">
        <f>Q129*H129</f>
        <v>0</v>
      </c>
      <c r="S129" s="211">
        <v>0</v>
      </c>
      <c r="T129" s="212">
        <f>S129*H129</f>
        <v>0</v>
      </c>
      <c r="AR129" s="15" t="s">
        <v>143</v>
      </c>
      <c r="AT129" s="15" t="s">
        <v>138</v>
      </c>
      <c r="AU129" s="15" t="s">
        <v>88</v>
      </c>
      <c r="AY129" s="15" t="s">
        <v>135</v>
      </c>
      <c r="BE129" s="213">
        <f>IF(N129="základní",J129,0)</f>
        <v>0</v>
      </c>
      <c r="BF129" s="213">
        <f>IF(N129="snížená",J129,0)</f>
        <v>0</v>
      </c>
      <c r="BG129" s="213">
        <f>IF(N129="zákl. přenesená",J129,0)</f>
        <v>0</v>
      </c>
      <c r="BH129" s="213">
        <f>IF(N129="sníž. přenesená",J129,0)</f>
        <v>0</v>
      </c>
      <c r="BI129" s="213">
        <f>IF(N129="nulová",J129,0)</f>
        <v>0</v>
      </c>
      <c r="BJ129" s="15" t="s">
        <v>23</v>
      </c>
      <c r="BK129" s="213">
        <f>ROUND(I129*H129,2)</f>
        <v>0</v>
      </c>
      <c r="BL129" s="15" t="s">
        <v>143</v>
      </c>
      <c r="BM129" s="15" t="s">
        <v>214</v>
      </c>
    </row>
    <row r="130" s="1" customFormat="1">
      <c r="B130" s="36"/>
      <c r="C130" s="37"/>
      <c r="D130" s="214" t="s">
        <v>145</v>
      </c>
      <c r="E130" s="37"/>
      <c r="F130" s="215" t="s">
        <v>215</v>
      </c>
      <c r="G130" s="37"/>
      <c r="H130" s="37"/>
      <c r="I130" s="128"/>
      <c r="J130" s="37"/>
      <c r="K130" s="37"/>
      <c r="L130" s="41"/>
      <c r="M130" s="216"/>
      <c r="N130" s="77"/>
      <c r="O130" s="77"/>
      <c r="P130" s="77"/>
      <c r="Q130" s="77"/>
      <c r="R130" s="77"/>
      <c r="S130" s="77"/>
      <c r="T130" s="78"/>
      <c r="AT130" s="15" t="s">
        <v>145</v>
      </c>
      <c r="AU130" s="15" t="s">
        <v>88</v>
      </c>
    </row>
    <row r="131" s="1" customFormat="1" ht="22.5" customHeight="1">
      <c r="B131" s="36"/>
      <c r="C131" s="202" t="s">
        <v>8</v>
      </c>
      <c r="D131" s="202" t="s">
        <v>138</v>
      </c>
      <c r="E131" s="203" t="s">
        <v>216</v>
      </c>
      <c r="F131" s="204" t="s">
        <v>217</v>
      </c>
      <c r="G131" s="205" t="s">
        <v>213</v>
      </c>
      <c r="H131" s="206">
        <v>60</v>
      </c>
      <c r="I131" s="207"/>
      <c r="J131" s="208">
        <f>ROUND(I131*H131,2)</f>
        <v>0</v>
      </c>
      <c r="K131" s="204" t="s">
        <v>142</v>
      </c>
      <c r="L131" s="41"/>
      <c r="M131" s="209" t="s">
        <v>22</v>
      </c>
      <c r="N131" s="210" t="s">
        <v>49</v>
      </c>
      <c r="O131" s="77"/>
      <c r="P131" s="211">
        <f>O131*H131</f>
        <v>0</v>
      </c>
      <c r="Q131" s="211">
        <v>0</v>
      </c>
      <c r="R131" s="211">
        <f>Q131*H131</f>
        <v>0</v>
      </c>
      <c r="S131" s="211">
        <v>0</v>
      </c>
      <c r="T131" s="212">
        <f>S131*H131</f>
        <v>0</v>
      </c>
      <c r="AR131" s="15" t="s">
        <v>143</v>
      </c>
      <c r="AT131" s="15" t="s">
        <v>138</v>
      </c>
      <c r="AU131" s="15" t="s">
        <v>88</v>
      </c>
      <c r="AY131" s="15" t="s">
        <v>135</v>
      </c>
      <c r="BE131" s="213">
        <f>IF(N131="základní",J131,0)</f>
        <v>0</v>
      </c>
      <c r="BF131" s="213">
        <f>IF(N131="snížená",J131,0)</f>
        <v>0</v>
      </c>
      <c r="BG131" s="213">
        <f>IF(N131="zákl. přenesená",J131,0)</f>
        <v>0</v>
      </c>
      <c r="BH131" s="213">
        <f>IF(N131="sníž. přenesená",J131,0)</f>
        <v>0</v>
      </c>
      <c r="BI131" s="213">
        <f>IF(N131="nulová",J131,0)</f>
        <v>0</v>
      </c>
      <c r="BJ131" s="15" t="s">
        <v>23</v>
      </c>
      <c r="BK131" s="213">
        <f>ROUND(I131*H131,2)</f>
        <v>0</v>
      </c>
      <c r="BL131" s="15" t="s">
        <v>143</v>
      </c>
      <c r="BM131" s="15" t="s">
        <v>218</v>
      </c>
    </row>
    <row r="132" s="1" customFormat="1">
      <c r="B132" s="36"/>
      <c r="C132" s="37"/>
      <c r="D132" s="214" t="s">
        <v>145</v>
      </c>
      <c r="E132" s="37"/>
      <c r="F132" s="215" t="s">
        <v>215</v>
      </c>
      <c r="G132" s="37"/>
      <c r="H132" s="37"/>
      <c r="I132" s="128"/>
      <c r="J132" s="37"/>
      <c r="K132" s="37"/>
      <c r="L132" s="41"/>
      <c r="M132" s="216"/>
      <c r="N132" s="77"/>
      <c r="O132" s="77"/>
      <c r="P132" s="77"/>
      <c r="Q132" s="77"/>
      <c r="R132" s="77"/>
      <c r="S132" s="77"/>
      <c r="T132" s="78"/>
      <c r="AT132" s="15" t="s">
        <v>145</v>
      </c>
      <c r="AU132" s="15" t="s">
        <v>88</v>
      </c>
    </row>
    <row r="133" s="11" customFormat="1">
      <c r="B133" s="217"/>
      <c r="C133" s="218"/>
      <c r="D133" s="214" t="s">
        <v>147</v>
      </c>
      <c r="E133" s="219" t="s">
        <v>22</v>
      </c>
      <c r="F133" s="220" t="s">
        <v>219</v>
      </c>
      <c r="G133" s="218"/>
      <c r="H133" s="221">
        <v>60</v>
      </c>
      <c r="I133" s="222"/>
      <c r="J133" s="218"/>
      <c r="K133" s="218"/>
      <c r="L133" s="223"/>
      <c r="M133" s="224"/>
      <c r="N133" s="225"/>
      <c r="O133" s="225"/>
      <c r="P133" s="225"/>
      <c r="Q133" s="225"/>
      <c r="R133" s="225"/>
      <c r="S133" s="225"/>
      <c r="T133" s="226"/>
      <c r="AT133" s="227" t="s">
        <v>147</v>
      </c>
      <c r="AU133" s="227" t="s">
        <v>88</v>
      </c>
      <c r="AV133" s="11" t="s">
        <v>88</v>
      </c>
      <c r="AW133" s="11" t="s">
        <v>39</v>
      </c>
      <c r="AX133" s="11" t="s">
        <v>23</v>
      </c>
      <c r="AY133" s="227" t="s">
        <v>135</v>
      </c>
    </row>
    <row r="134" s="1" customFormat="1" ht="22.5" customHeight="1">
      <c r="B134" s="36"/>
      <c r="C134" s="202" t="s">
        <v>220</v>
      </c>
      <c r="D134" s="202" t="s">
        <v>138</v>
      </c>
      <c r="E134" s="203" t="s">
        <v>221</v>
      </c>
      <c r="F134" s="204" t="s">
        <v>222</v>
      </c>
      <c r="G134" s="205" t="s">
        <v>213</v>
      </c>
      <c r="H134" s="206">
        <v>3</v>
      </c>
      <c r="I134" s="207"/>
      <c r="J134" s="208">
        <f>ROUND(I134*H134,2)</f>
        <v>0</v>
      </c>
      <c r="K134" s="204" t="s">
        <v>142</v>
      </c>
      <c r="L134" s="41"/>
      <c r="M134" s="209" t="s">
        <v>22</v>
      </c>
      <c r="N134" s="210" t="s">
        <v>49</v>
      </c>
      <c r="O134" s="77"/>
      <c r="P134" s="211">
        <f>O134*H134</f>
        <v>0</v>
      </c>
      <c r="Q134" s="211">
        <v>0</v>
      </c>
      <c r="R134" s="211">
        <f>Q134*H134</f>
        <v>0</v>
      </c>
      <c r="S134" s="211">
        <v>0</v>
      </c>
      <c r="T134" s="212">
        <f>S134*H134</f>
        <v>0</v>
      </c>
      <c r="AR134" s="15" t="s">
        <v>143</v>
      </c>
      <c r="AT134" s="15" t="s">
        <v>138</v>
      </c>
      <c r="AU134" s="15" t="s">
        <v>88</v>
      </c>
      <c r="AY134" s="15" t="s">
        <v>135</v>
      </c>
      <c r="BE134" s="213">
        <f>IF(N134="základní",J134,0)</f>
        <v>0</v>
      </c>
      <c r="BF134" s="213">
        <f>IF(N134="snížená",J134,0)</f>
        <v>0</v>
      </c>
      <c r="BG134" s="213">
        <f>IF(N134="zákl. přenesená",J134,0)</f>
        <v>0</v>
      </c>
      <c r="BH134" s="213">
        <f>IF(N134="sníž. přenesená",J134,0)</f>
        <v>0</v>
      </c>
      <c r="BI134" s="213">
        <f>IF(N134="nulová",J134,0)</f>
        <v>0</v>
      </c>
      <c r="BJ134" s="15" t="s">
        <v>23</v>
      </c>
      <c r="BK134" s="213">
        <f>ROUND(I134*H134,2)</f>
        <v>0</v>
      </c>
      <c r="BL134" s="15" t="s">
        <v>143</v>
      </c>
      <c r="BM134" s="15" t="s">
        <v>223</v>
      </c>
    </row>
    <row r="135" s="1" customFormat="1">
      <c r="B135" s="36"/>
      <c r="C135" s="37"/>
      <c r="D135" s="214" t="s">
        <v>145</v>
      </c>
      <c r="E135" s="37"/>
      <c r="F135" s="215" t="s">
        <v>224</v>
      </c>
      <c r="G135" s="37"/>
      <c r="H135" s="37"/>
      <c r="I135" s="128"/>
      <c r="J135" s="37"/>
      <c r="K135" s="37"/>
      <c r="L135" s="41"/>
      <c r="M135" s="216"/>
      <c r="N135" s="77"/>
      <c r="O135" s="77"/>
      <c r="P135" s="77"/>
      <c r="Q135" s="77"/>
      <c r="R135" s="77"/>
      <c r="S135" s="77"/>
      <c r="T135" s="78"/>
      <c r="AT135" s="15" t="s">
        <v>145</v>
      </c>
      <c r="AU135" s="15" t="s">
        <v>88</v>
      </c>
    </row>
    <row r="136" s="1" customFormat="1" ht="33.75" customHeight="1">
      <c r="B136" s="36"/>
      <c r="C136" s="202" t="s">
        <v>225</v>
      </c>
      <c r="D136" s="202" t="s">
        <v>138</v>
      </c>
      <c r="E136" s="203" t="s">
        <v>226</v>
      </c>
      <c r="F136" s="204" t="s">
        <v>227</v>
      </c>
      <c r="G136" s="205" t="s">
        <v>155</v>
      </c>
      <c r="H136" s="206">
        <v>486.10000000000002</v>
      </c>
      <c r="I136" s="207"/>
      <c r="J136" s="208">
        <f>ROUND(I136*H136,2)</f>
        <v>0</v>
      </c>
      <c r="K136" s="204" t="s">
        <v>142</v>
      </c>
      <c r="L136" s="41"/>
      <c r="M136" s="209" t="s">
        <v>22</v>
      </c>
      <c r="N136" s="210" t="s">
        <v>49</v>
      </c>
      <c r="O136" s="77"/>
      <c r="P136" s="211">
        <f>O136*H136</f>
        <v>0</v>
      </c>
      <c r="Q136" s="211">
        <v>4.0000000000000003E-05</v>
      </c>
      <c r="R136" s="211">
        <f>Q136*H136</f>
        <v>0.019444000000000003</v>
      </c>
      <c r="S136" s="211">
        <v>0</v>
      </c>
      <c r="T136" s="212">
        <f>S136*H136</f>
        <v>0</v>
      </c>
      <c r="AR136" s="15" t="s">
        <v>143</v>
      </c>
      <c r="AT136" s="15" t="s">
        <v>138</v>
      </c>
      <c r="AU136" s="15" t="s">
        <v>88</v>
      </c>
      <c r="AY136" s="15" t="s">
        <v>135</v>
      </c>
      <c r="BE136" s="213">
        <f>IF(N136="základní",J136,0)</f>
        <v>0</v>
      </c>
      <c r="BF136" s="213">
        <f>IF(N136="snížená",J136,0)</f>
        <v>0</v>
      </c>
      <c r="BG136" s="213">
        <f>IF(N136="zákl. přenesená",J136,0)</f>
        <v>0</v>
      </c>
      <c r="BH136" s="213">
        <f>IF(N136="sníž. přenesená",J136,0)</f>
        <v>0</v>
      </c>
      <c r="BI136" s="213">
        <f>IF(N136="nulová",J136,0)</f>
        <v>0</v>
      </c>
      <c r="BJ136" s="15" t="s">
        <v>23</v>
      </c>
      <c r="BK136" s="213">
        <f>ROUND(I136*H136,2)</f>
        <v>0</v>
      </c>
      <c r="BL136" s="15" t="s">
        <v>143</v>
      </c>
      <c r="BM136" s="15" t="s">
        <v>228</v>
      </c>
    </row>
    <row r="137" s="11" customFormat="1">
      <c r="B137" s="217"/>
      <c r="C137" s="218"/>
      <c r="D137" s="214" t="s">
        <v>147</v>
      </c>
      <c r="E137" s="219" t="s">
        <v>22</v>
      </c>
      <c r="F137" s="220" t="s">
        <v>229</v>
      </c>
      <c r="G137" s="218"/>
      <c r="H137" s="221">
        <v>486.10000000000002</v>
      </c>
      <c r="I137" s="222"/>
      <c r="J137" s="218"/>
      <c r="K137" s="218"/>
      <c r="L137" s="223"/>
      <c r="M137" s="224"/>
      <c r="N137" s="225"/>
      <c r="O137" s="225"/>
      <c r="P137" s="225"/>
      <c r="Q137" s="225"/>
      <c r="R137" s="225"/>
      <c r="S137" s="225"/>
      <c r="T137" s="226"/>
      <c r="AT137" s="227" t="s">
        <v>147</v>
      </c>
      <c r="AU137" s="227" t="s">
        <v>88</v>
      </c>
      <c r="AV137" s="11" t="s">
        <v>88</v>
      </c>
      <c r="AW137" s="11" t="s">
        <v>39</v>
      </c>
      <c r="AX137" s="11" t="s">
        <v>23</v>
      </c>
      <c r="AY137" s="227" t="s">
        <v>135</v>
      </c>
    </row>
    <row r="138" s="1" customFormat="1" ht="16.5" customHeight="1">
      <c r="B138" s="36"/>
      <c r="C138" s="202" t="s">
        <v>230</v>
      </c>
      <c r="D138" s="202" t="s">
        <v>138</v>
      </c>
      <c r="E138" s="203" t="s">
        <v>231</v>
      </c>
      <c r="F138" s="204" t="s">
        <v>232</v>
      </c>
      <c r="G138" s="205" t="s">
        <v>155</v>
      </c>
      <c r="H138" s="206">
        <v>0.29999999999999999</v>
      </c>
      <c r="I138" s="207"/>
      <c r="J138" s="208">
        <f>ROUND(I138*H138,2)</f>
        <v>0</v>
      </c>
      <c r="K138" s="204" t="s">
        <v>142</v>
      </c>
      <c r="L138" s="41"/>
      <c r="M138" s="209" t="s">
        <v>22</v>
      </c>
      <c r="N138" s="210" t="s">
        <v>49</v>
      </c>
      <c r="O138" s="77"/>
      <c r="P138" s="211">
        <f>O138*H138</f>
        <v>0</v>
      </c>
      <c r="Q138" s="211">
        <v>0</v>
      </c>
      <c r="R138" s="211">
        <f>Q138*H138</f>
        <v>0</v>
      </c>
      <c r="S138" s="211">
        <v>0.16500000000000001</v>
      </c>
      <c r="T138" s="212">
        <f>S138*H138</f>
        <v>0.049500000000000002</v>
      </c>
      <c r="AR138" s="15" t="s">
        <v>143</v>
      </c>
      <c r="AT138" s="15" t="s">
        <v>138</v>
      </c>
      <c r="AU138" s="15" t="s">
        <v>88</v>
      </c>
      <c r="AY138" s="15" t="s">
        <v>135</v>
      </c>
      <c r="BE138" s="213">
        <f>IF(N138="základní",J138,0)</f>
        <v>0</v>
      </c>
      <c r="BF138" s="213">
        <f>IF(N138="snížená",J138,0)</f>
        <v>0</v>
      </c>
      <c r="BG138" s="213">
        <f>IF(N138="zákl. přenesená",J138,0)</f>
        <v>0</v>
      </c>
      <c r="BH138" s="213">
        <f>IF(N138="sníž. přenesená",J138,0)</f>
        <v>0</v>
      </c>
      <c r="BI138" s="213">
        <f>IF(N138="nulová",J138,0)</f>
        <v>0</v>
      </c>
      <c r="BJ138" s="15" t="s">
        <v>23</v>
      </c>
      <c r="BK138" s="213">
        <f>ROUND(I138*H138,2)</f>
        <v>0</v>
      </c>
      <c r="BL138" s="15" t="s">
        <v>143</v>
      </c>
      <c r="BM138" s="15" t="s">
        <v>233</v>
      </c>
    </row>
    <row r="139" s="11" customFormat="1">
      <c r="B139" s="217"/>
      <c r="C139" s="218"/>
      <c r="D139" s="214" t="s">
        <v>147</v>
      </c>
      <c r="E139" s="219" t="s">
        <v>22</v>
      </c>
      <c r="F139" s="220" t="s">
        <v>234</v>
      </c>
      <c r="G139" s="218"/>
      <c r="H139" s="221">
        <v>0.29999999999999999</v>
      </c>
      <c r="I139" s="222"/>
      <c r="J139" s="218"/>
      <c r="K139" s="218"/>
      <c r="L139" s="223"/>
      <c r="M139" s="224"/>
      <c r="N139" s="225"/>
      <c r="O139" s="225"/>
      <c r="P139" s="225"/>
      <c r="Q139" s="225"/>
      <c r="R139" s="225"/>
      <c r="S139" s="225"/>
      <c r="T139" s="226"/>
      <c r="AT139" s="227" t="s">
        <v>147</v>
      </c>
      <c r="AU139" s="227" t="s">
        <v>88</v>
      </c>
      <c r="AV139" s="11" t="s">
        <v>88</v>
      </c>
      <c r="AW139" s="11" t="s">
        <v>39</v>
      </c>
      <c r="AX139" s="11" t="s">
        <v>23</v>
      </c>
      <c r="AY139" s="227" t="s">
        <v>135</v>
      </c>
    </row>
    <row r="140" s="1" customFormat="1" ht="22.5" customHeight="1">
      <c r="B140" s="36"/>
      <c r="C140" s="202" t="s">
        <v>235</v>
      </c>
      <c r="D140" s="202" t="s">
        <v>138</v>
      </c>
      <c r="E140" s="203" t="s">
        <v>236</v>
      </c>
      <c r="F140" s="204" t="s">
        <v>237</v>
      </c>
      <c r="G140" s="205" t="s">
        <v>141</v>
      </c>
      <c r="H140" s="206">
        <v>0.074999999999999997</v>
      </c>
      <c r="I140" s="207"/>
      <c r="J140" s="208">
        <f>ROUND(I140*H140,2)</f>
        <v>0</v>
      </c>
      <c r="K140" s="204" t="s">
        <v>142</v>
      </c>
      <c r="L140" s="41"/>
      <c r="M140" s="209" t="s">
        <v>22</v>
      </c>
      <c r="N140" s="210" t="s">
        <v>49</v>
      </c>
      <c r="O140" s="77"/>
      <c r="P140" s="211">
        <f>O140*H140</f>
        <v>0</v>
      </c>
      <c r="Q140" s="211">
        <v>0</v>
      </c>
      <c r="R140" s="211">
        <f>Q140*H140</f>
        <v>0</v>
      </c>
      <c r="S140" s="211">
        <v>1.6000000000000001</v>
      </c>
      <c r="T140" s="212">
        <f>S140*H140</f>
        <v>0.12</v>
      </c>
      <c r="AR140" s="15" t="s">
        <v>143</v>
      </c>
      <c r="AT140" s="15" t="s">
        <v>138</v>
      </c>
      <c r="AU140" s="15" t="s">
        <v>88</v>
      </c>
      <c r="AY140" s="15" t="s">
        <v>135</v>
      </c>
      <c r="BE140" s="213">
        <f>IF(N140="základní",J140,0)</f>
        <v>0</v>
      </c>
      <c r="BF140" s="213">
        <f>IF(N140="snížená",J140,0)</f>
        <v>0</v>
      </c>
      <c r="BG140" s="213">
        <f>IF(N140="zákl. přenesená",J140,0)</f>
        <v>0</v>
      </c>
      <c r="BH140" s="213">
        <f>IF(N140="sníž. přenesená",J140,0)</f>
        <v>0</v>
      </c>
      <c r="BI140" s="213">
        <f>IF(N140="nulová",J140,0)</f>
        <v>0</v>
      </c>
      <c r="BJ140" s="15" t="s">
        <v>23</v>
      </c>
      <c r="BK140" s="213">
        <f>ROUND(I140*H140,2)</f>
        <v>0</v>
      </c>
      <c r="BL140" s="15" t="s">
        <v>143</v>
      </c>
      <c r="BM140" s="15" t="s">
        <v>238</v>
      </c>
    </row>
    <row r="141" s="11" customFormat="1">
      <c r="B141" s="217"/>
      <c r="C141" s="218"/>
      <c r="D141" s="214" t="s">
        <v>147</v>
      </c>
      <c r="E141" s="219" t="s">
        <v>22</v>
      </c>
      <c r="F141" s="220" t="s">
        <v>239</v>
      </c>
      <c r="G141" s="218"/>
      <c r="H141" s="221">
        <v>0.074999999999999997</v>
      </c>
      <c r="I141" s="222"/>
      <c r="J141" s="218"/>
      <c r="K141" s="218"/>
      <c r="L141" s="223"/>
      <c r="M141" s="224"/>
      <c r="N141" s="225"/>
      <c r="O141" s="225"/>
      <c r="P141" s="225"/>
      <c r="Q141" s="225"/>
      <c r="R141" s="225"/>
      <c r="S141" s="225"/>
      <c r="T141" s="226"/>
      <c r="AT141" s="227" t="s">
        <v>147</v>
      </c>
      <c r="AU141" s="227" t="s">
        <v>88</v>
      </c>
      <c r="AV141" s="11" t="s">
        <v>88</v>
      </c>
      <c r="AW141" s="11" t="s">
        <v>39</v>
      </c>
      <c r="AX141" s="11" t="s">
        <v>23</v>
      </c>
      <c r="AY141" s="227" t="s">
        <v>135</v>
      </c>
    </row>
    <row r="142" s="1" customFormat="1" ht="22.5" customHeight="1">
      <c r="B142" s="36"/>
      <c r="C142" s="202" t="s">
        <v>240</v>
      </c>
      <c r="D142" s="202" t="s">
        <v>138</v>
      </c>
      <c r="E142" s="203" t="s">
        <v>241</v>
      </c>
      <c r="F142" s="204" t="s">
        <v>242</v>
      </c>
      <c r="G142" s="205" t="s">
        <v>155</v>
      </c>
      <c r="H142" s="206">
        <v>2.8900000000000001</v>
      </c>
      <c r="I142" s="207"/>
      <c r="J142" s="208">
        <f>ROUND(I142*H142,2)</f>
        <v>0</v>
      </c>
      <c r="K142" s="204" t="s">
        <v>142</v>
      </c>
      <c r="L142" s="41"/>
      <c r="M142" s="209" t="s">
        <v>22</v>
      </c>
      <c r="N142" s="210" t="s">
        <v>49</v>
      </c>
      <c r="O142" s="77"/>
      <c r="P142" s="211">
        <f>O142*H142</f>
        <v>0</v>
      </c>
      <c r="Q142" s="211">
        <v>0</v>
      </c>
      <c r="R142" s="211">
        <f>Q142*H142</f>
        <v>0</v>
      </c>
      <c r="S142" s="211">
        <v>0.027</v>
      </c>
      <c r="T142" s="212">
        <f>S142*H142</f>
        <v>0.078030000000000002</v>
      </c>
      <c r="AR142" s="15" t="s">
        <v>143</v>
      </c>
      <c r="AT142" s="15" t="s">
        <v>138</v>
      </c>
      <c r="AU142" s="15" t="s">
        <v>88</v>
      </c>
      <c r="AY142" s="15" t="s">
        <v>135</v>
      </c>
      <c r="BE142" s="213">
        <f>IF(N142="základní",J142,0)</f>
        <v>0</v>
      </c>
      <c r="BF142" s="213">
        <f>IF(N142="snížená",J142,0)</f>
        <v>0</v>
      </c>
      <c r="BG142" s="213">
        <f>IF(N142="zákl. přenesená",J142,0)</f>
        <v>0</v>
      </c>
      <c r="BH142" s="213">
        <f>IF(N142="sníž. přenesená",J142,0)</f>
        <v>0</v>
      </c>
      <c r="BI142" s="213">
        <f>IF(N142="nulová",J142,0)</f>
        <v>0</v>
      </c>
      <c r="BJ142" s="15" t="s">
        <v>23</v>
      </c>
      <c r="BK142" s="213">
        <f>ROUND(I142*H142,2)</f>
        <v>0</v>
      </c>
      <c r="BL142" s="15" t="s">
        <v>143</v>
      </c>
      <c r="BM142" s="15" t="s">
        <v>243</v>
      </c>
    </row>
    <row r="143" s="1" customFormat="1">
      <c r="B143" s="36"/>
      <c r="C143" s="37"/>
      <c r="D143" s="214" t="s">
        <v>145</v>
      </c>
      <c r="E143" s="37"/>
      <c r="F143" s="215" t="s">
        <v>244</v>
      </c>
      <c r="G143" s="37"/>
      <c r="H143" s="37"/>
      <c r="I143" s="128"/>
      <c r="J143" s="37"/>
      <c r="K143" s="37"/>
      <c r="L143" s="41"/>
      <c r="M143" s="216"/>
      <c r="N143" s="77"/>
      <c r="O143" s="77"/>
      <c r="P143" s="77"/>
      <c r="Q143" s="77"/>
      <c r="R143" s="77"/>
      <c r="S143" s="77"/>
      <c r="T143" s="78"/>
      <c r="AT143" s="15" t="s">
        <v>145</v>
      </c>
      <c r="AU143" s="15" t="s">
        <v>88</v>
      </c>
    </row>
    <row r="144" s="11" customFormat="1">
      <c r="B144" s="217"/>
      <c r="C144" s="218"/>
      <c r="D144" s="214" t="s">
        <v>147</v>
      </c>
      <c r="E144" s="219" t="s">
        <v>22</v>
      </c>
      <c r="F144" s="220" t="s">
        <v>245</v>
      </c>
      <c r="G144" s="218"/>
      <c r="H144" s="221">
        <v>2.8900000000000001</v>
      </c>
      <c r="I144" s="222"/>
      <c r="J144" s="218"/>
      <c r="K144" s="218"/>
      <c r="L144" s="223"/>
      <c r="M144" s="224"/>
      <c r="N144" s="225"/>
      <c r="O144" s="225"/>
      <c r="P144" s="225"/>
      <c r="Q144" s="225"/>
      <c r="R144" s="225"/>
      <c r="S144" s="225"/>
      <c r="T144" s="226"/>
      <c r="AT144" s="227" t="s">
        <v>147</v>
      </c>
      <c r="AU144" s="227" t="s">
        <v>88</v>
      </c>
      <c r="AV144" s="11" t="s">
        <v>88</v>
      </c>
      <c r="AW144" s="11" t="s">
        <v>39</v>
      </c>
      <c r="AX144" s="11" t="s">
        <v>23</v>
      </c>
      <c r="AY144" s="227" t="s">
        <v>135</v>
      </c>
    </row>
    <row r="145" s="1" customFormat="1" ht="22.5" customHeight="1">
      <c r="B145" s="36"/>
      <c r="C145" s="202" t="s">
        <v>7</v>
      </c>
      <c r="D145" s="202" t="s">
        <v>138</v>
      </c>
      <c r="E145" s="203" t="s">
        <v>246</v>
      </c>
      <c r="F145" s="204" t="s">
        <v>247</v>
      </c>
      <c r="G145" s="205" t="s">
        <v>213</v>
      </c>
      <c r="H145" s="206">
        <v>2</v>
      </c>
      <c r="I145" s="207"/>
      <c r="J145" s="208">
        <f>ROUND(I145*H145,2)</f>
        <v>0</v>
      </c>
      <c r="K145" s="204" t="s">
        <v>142</v>
      </c>
      <c r="L145" s="41"/>
      <c r="M145" s="209" t="s">
        <v>22</v>
      </c>
      <c r="N145" s="210" t="s">
        <v>49</v>
      </c>
      <c r="O145" s="77"/>
      <c r="P145" s="211">
        <f>O145*H145</f>
        <v>0</v>
      </c>
      <c r="Q145" s="211">
        <v>0</v>
      </c>
      <c r="R145" s="211">
        <f>Q145*H145</f>
        <v>0</v>
      </c>
      <c r="S145" s="211">
        <v>0.099000000000000005</v>
      </c>
      <c r="T145" s="212">
        <f>S145*H145</f>
        <v>0.19800000000000001</v>
      </c>
      <c r="AR145" s="15" t="s">
        <v>143</v>
      </c>
      <c r="AT145" s="15" t="s">
        <v>138</v>
      </c>
      <c r="AU145" s="15" t="s">
        <v>88</v>
      </c>
      <c r="AY145" s="15" t="s">
        <v>135</v>
      </c>
      <c r="BE145" s="213">
        <f>IF(N145="základní",J145,0)</f>
        <v>0</v>
      </c>
      <c r="BF145" s="213">
        <f>IF(N145="snížená",J145,0)</f>
        <v>0</v>
      </c>
      <c r="BG145" s="213">
        <f>IF(N145="zákl. přenesená",J145,0)</f>
        <v>0</v>
      </c>
      <c r="BH145" s="213">
        <f>IF(N145="sníž. přenesená",J145,0)</f>
        <v>0</v>
      </c>
      <c r="BI145" s="213">
        <f>IF(N145="nulová",J145,0)</f>
        <v>0</v>
      </c>
      <c r="BJ145" s="15" t="s">
        <v>23</v>
      </c>
      <c r="BK145" s="213">
        <f>ROUND(I145*H145,2)</f>
        <v>0</v>
      </c>
      <c r="BL145" s="15" t="s">
        <v>143</v>
      </c>
      <c r="BM145" s="15" t="s">
        <v>248</v>
      </c>
    </row>
    <row r="146" s="1" customFormat="1" ht="22.5" customHeight="1">
      <c r="B146" s="36"/>
      <c r="C146" s="202" t="s">
        <v>249</v>
      </c>
      <c r="D146" s="202" t="s">
        <v>138</v>
      </c>
      <c r="E146" s="203" t="s">
        <v>250</v>
      </c>
      <c r="F146" s="204" t="s">
        <v>251</v>
      </c>
      <c r="G146" s="205" t="s">
        <v>141</v>
      </c>
      <c r="H146" s="206">
        <v>0.70199999999999996</v>
      </c>
      <c r="I146" s="207"/>
      <c r="J146" s="208">
        <f>ROUND(I146*H146,2)</f>
        <v>0</v>
      </c>
      <c r="K146" s="204" t="s">
        <v>142</v>
      </c>
      <c r="L146" s="41"/>
      <c r="M146" s="209" t="s">
        <v>22</v>
      </c>
      <c r="N146" s="210" t="s">
        <v>49</v>
      </c>
      <c r="O146" s="77"/>
      <c r="P146" s="211">
        <f>O146*H146</f>
        <v>0</v>
      </c>
      <c r="Q146" s="211">
        <v>0</v>
      </c>
      <c r="R146" s="211">
        <f>Q146*H146</f>
        <v>0</v>
      </c>
      <c r="S146" s="211">
        <v>1.8</v>
      </c>
      <c r="T146" s="212">
        <f>S146*H146</f>
        <v>1.2636000000000001</v>
      </c>
      <c r="AR146" s="15" t="s">
        <v>143</v>
      </c>
      <c r="AT146" s="15" t="s">
        <v>138</v>
      </c>
      <c r="AU146" s="15" t="s">
        <v>88</v>
      </c>
      <c r="AY146" s="15" t="s">
        <v>135</v>
      </c>
      <c r="BE146" s="213">
        <f>IF(N146="základní",J146,0)</f>
        <v>0</v>
      </c>
      <c r="BF146" s="213">
        <f>IF(N146="snížená",J146,0)</f>
        <v>0</v>
      </c>
      <c r="BG146" s="213">
        <f>IF(N146="zákl. přenesená",J146,0)</f>
        <v>0</v>
      </c>
      <c r="BH146" s="213">
        <f>IF(N146="sníž. přenesená",J146,0)</f>
        <v>0</v>
      </c>
      <c r="BI146" s="213">
        <f>IF(N146="nulová",J146,0)</f>
        <v>0</v>
      </c>
      <c r="BJ146" s="15" t="s">
        <v>23</v>
      </c>
      <c r="BK146" s="213">
        <f>ROUND(I146*H146,2)</f>
        <v>0</v>
      </c>
      <c r="BL146" s="15" t="s">
        <v>143</v>
      </c>
      <c r="BM146" s="15" t="s">
        <v>252</v>
      </c>
    </row>
    <row r="147" s="11" customFormat="1">
      <c r="B147" s="217"/>
      <c r="C147" s="218"/>
      <c r="D147" s="214" t="s">
        <v>147</v>
      </c>
      <c r="E147" s="219" t="s">
        <v>22</v>
      </c>
      <c r="F147" s="220" t="s">
        <v>253</v>
      </c>
      <c r="G147" s="218"/>
      <c r="H147" s="221">
        <v>0.70199999999999996</v>
      </c>
      <c r="I147" s="222"/>
      <c r="J147" s="218"/>
      <c r="K147" s="218"/>
      <c r="L147" s="223"/>
      <c r="M147" s="224"/>
      <c r="N147" s="225"/>
      <c r="O147" s="225"/>
      <c r="P147" s="225"/>
      <c r="Q147" s="225"/>
      <c r="R147" s="225"/>
      <c r="S147" s="225"/>
      <c r="T147" s="226"/>
      <c r="AT147" s="227" t="s">
        <v>147</v>
      </c>
      <c r="AU147" s="227" t="s">
        <v>88</v>
      </c>
      <c r="AV147" s="11" t="s">
        <v>88</v>
      </c>
      <c r="AW147" s="11" t="s">
        <v>39</v>
      </c>
      <c r="AX147" s="11" t="s">
        <v>23</v>
      </c>
      <c r="AY147" s="227" t="s">
        <v>135</v>
      </c>
    </row>
    <row r="148" s="1" customFormat="1" ht="22.5" customHeight="1">
      <c r="B148" s="36"/>
      <c r="C148" s="202" t="s">
        <v>254</v>
      </c>
      <c r="D148" s="202" t="s">
        <v>138</v>
      </c>
      <c r="E148" s="203" t="s">
        <v>255</v>
      </c>
      <c r="F148" s="204" t="s">
        <v>256</v>
      </c>
      <c r="G148" s="205" t="s">
        <v>213</v>
      </c>
      <c r="H148" s="206">
        <v>7</v>
      </c>
      <c r="I148" s="207"/>
      <c r="J148" s="208">
        <f>ROUND(I148*H148,2)</f>
        <v>0</v>
      </c>
      <c r="K148" s="204" t="s">
        <v>142</v>
      </c>
      <c r="L148" s="41"/>
      <c r="M148" s="209" t="s">
        <v>22</v>
      </c>
      <c r="N148" s="210" t="s">
        <v>49</v>
      </c>
      <c r="O148" s="77"/>
      <c r="P148" s="211">
        <f>O148*H148</f>
        <v>0</v>
      </c>
      <c r="Q148" s="211">
        <v>0</v>
      </c>
      <c r="R148" s="211">
        <f>Q148*H148</f>
        <v>0</v>
      </c>
      <c r="S148" s="211">
        <v>0.097000000000000003</v>
      </c>
      <c r="T148" s="212">
        <f>S148*H148</f>
        <v>0.67900000000000005</v>
      </c>
      <c r="AR148" s="15" t="s">
        <v>143</v>
      </c>
      <c r="AT148" s="15" t="s">
        <v>138</v>
      </c>
      <c r="AU148" s="15" t="s">
        <v>88</v>
      </c>
      <c r="AY148" s="15" t="s">
        <v>135</v>
      </c>
      <c r="BE148" s="213">
        <f>IF(N148="základní",J148,0)</f>
        <v>0</v>
      </c>
      <c r="BF148" s="213">
        <f>IF(N148="snížená",J148,0)</f>
        <v>0</v>
      </c>
      <c r="BG148" s="213">
        <f>IF(N148="zákl. přenesená",J148,0)</f>
        <v>0</v>
      </c>
      <c r="BH148" s="213">
        <f>IF(N148="sníž. přenesená",J148,0)</f>
        <v>0</v>
      </c>
      <c r="BI148" s="213">
        <f>IF(N148="nulová",J148,0)</f>
        <v>0</v>
      </c>
      <c r="BJ148" s="15" t="s">
        <v>23</v>
      </c>
      <c r="BK148" s="213">
        <f>ROUND(I148*H148,2)</f>
        <v>0</v>
      </c>
      <c r="BL148" s="15" t="s">
        <v>143</v>
      </c>
      <c r="BM148" s="15" t="s">
        <v>257</v>
      </c>
    </row>
    <row r="149" s="11" customFormat="1">
      <c r="B149" s="217"/>
      <c r="C149" s="218"/>
      <c r="D149" s="214" t="s">
        <v>147</v>
      </c>
      <c r="E149" s="219" t="s">
        <v>22</v>
      </c>
      <c r="F149" s="220" t="s">
        <v>258</v>
      </c>
      <c r="G149" s="218"/>
      <c r="H149" s="221">
        <v>7</v>
      </c>
      <c r="I149" s="222"/>
      <c r="J149" s="218"/>
      <c r="K149" s="218"/>
      <c r="L149" s="223"/>
      <c r="M149" s="224"/>
      <c r="N149" s="225"/>
      <c r="O149" s="225"/>
      <c r="P149" s="225"/>
      <c r="Q149" s="225"/>
      <c r="R149" s="225"/>
      <c r="S149" s="225"/>
      <c r="T149" s="226"/>
      <c r="AT149" s="227" t="s">
        <v>147</v>
      </c>
      <c r="AU149" s="227" t="s">
        <v>88</v>
      </c>
      <c r="AV149" s="11" t="s">
        <v>88</v>
      </c>
      <c r="AW149" s="11" t="s">
        <v>39</v>
      </c>
      <c r="AX149" s="11" t="s">
        <v>23</v>
      </c>
      <c r="AY149" s="227" t="s">
        <v>135</v>
      </c>
    </row>
    <row r="150" s="1" customFormat="1" ht="16.5" customHeight="1">
      <c r="B150" s="36"/>
      <c r="C150" s="202" t="s">
        <v>259</v>
      </c>
      <c r="D150" s="202" t="s">
        <v>138</v>
      </c>
      <c r="E150" s="203" t="s">
        <v>260</v>
      </c>
      <c r="F150" s="204" t="s">
        <v>261</v>
      </c>
      <c r="G150" s="205" t="s">
        <v>262</v>
      </c>
      <c r="H150" s="206">
        <v>8.5</v>
      </c>
      <c r="I150" s="207"/>
      <c r="J150" s="208">
        <f>ROUND(I150*H150,2)</f>
        <v>0</v>
      </c>
      <c r="K150" s="204" t="s">
        <v>142</v>
      </c>
      <c r="L150" s="41"/>
      <c r="M150" s="209" t="s">
        <v>22</v>
      </c>
      <c r="N150" s="210" t="s">
        <v>49</v>
      </c>
      <c r="O150" s="77"/>
      <c r="P150" s="211">
        <f>O150*H150</f>
        <v>0</v>
      </c>
      <c r="Q150" s="211">
        <v>0</v>
      </c>
      <c r="R150" s="211">
        <f>Q150*H150</f>
        <v>0</v>
      </c>
      <c r="S150" s="211">
        <v>0.040000000000000001</v>
      </c>
      <c r="T150" s="212">
        <f>S150*H150</f>
        <v>0.34000000000000002</v>
      </c>
      <c r="AR150" s="15" t="s">
        <v>143</v>
      </c>
      <c r="AT150" s="15" t="s">
        <v>138</v>
      </c>
      <c r="AU150" s="15" t="s">
        <v>88</v>
      </c>
      <c r="AY150" s="15" t="s">
        <v>135</v>
      </c>
      <c r="BE150" s="213">
        <f>IF(N150="základní",J150,0)</f>
        <v>0</v>
      </c>
      <c r="BF150" s="213">
        <f>IF(N150="snížená",J150,0)</f>
        <v>0</v>
      </c>
      <c r="BG150" s="213">
        <f>IF(N150="zákl. přenesená",J150,0)</f>
        <v>0</v>
      </c>
      <c r="BH150" s="213">
        <f>IF(N150="sníž. přenesená",J150,0)</f>
        <v>0</v>
      </c>
      <c r="BI150" s="213">
        <f>IF(N150="nulová",J150,0)</f>
        <v>0</v>
      </c>
      <c r="BJ150" s="15" t="s">
        <v>23</v>
      </c>
      <c r="BK150" s="213">
        <f>ROUND(I150*H150,2)</f>
        <v>0</v>
      </c>
      <c r="BL150" s="15" t="s">
        <v>143</v>
      </c>
      <c r="BM150" s="15" t="s">
        <v>263</v>
      </c>
    </row>
    <row r="151" s="11" customFormat="1">
      <c r="B151" s="217"/>
      <c r="C151" s="218"/>
      <c r="D151" s="214" t="s">
        <v>147</v>
      </c>
      <c r="E151" s="219" t="s">
        <v>22</v>
      </c>
      <c r="F151" s="220" t="s">
        <v>264</v>
      </c>
      <c r="G151" s="218"/>
      <c r="H151" s="221">
        <v>8.5</v>
      </c>
      <c r="I151" s="222"/>
      <c r="J151" s="218"/>
      <c r="K151" s="218"/>
      <c r="L151" s="223"/>
      <c r="M151" s="224"/>
      <c r="N151" s="225"/>
      <c r="O151" s="225"/>
      <c r="P151" s="225"/>
      <c r="Q151" s="225"/>
      <c r="R151" s="225"/>
      <c r="S151" s="225"/>
      <c r="T151" s="226"/>
      <c r="AT151" s="227" t="s">
        <v>147</v>
      </c>
      <c r="AU151" s="227" t="s">
        <v>88</v>
      </c>
      <c r="AV151" s="11" t="s">
        <v>88</v>
      </c>
      <c r="AW151" s="11" t="s">
        <v>39</v>
      </c>
      <c r="AX151" s="11" t="s">
        <v>23</v>
      </c>
      <c r="AY151" s="227" t="s">
        <v>135</v>
      </c>
    </row>
    <row r="152" s="1" customFormat="1" ht="22.5" customHeight="1">
      <c r="B152" s="36"/>
      <c r="C152" s="202" t="s">
        <v>265</v>
      </c>
      <c r="D152" s="202" t="s">
        <v>138</v>
      </c>
      <c r="E152" s="203" t="s">
        <v>266</v>
      </c>
      <c r="F152" s="204" t="s">
        <v>267</v>
      </c>
      <c r="G152" s="205" t="s">
        <v>262</v>
      </c>
      <c r="H152" s="206">
        <v>8.5</v>
      </c>
      <c r="I152" s="207"/>
      <c r="J152" s="208">
        <f>ROUND(I152*H152,2)</f>
        <v>0</v>
      </c>
      <c r="K152" s="204" t="s">
        <v>142</v>
      </c>
      <c r="L152" s="41"/>
      <c r="M152" s="209" t="s">
        <v>22</v>
      </c>
      <c r="N152" s="210" t="s">
        <v>49</v>
      </c>
      <c r="O152" s="77"/>
      <c r="P152" s="211">
        <f>O152*H152</f>
        <v>0</v>
      </c>
      <c r="Q152" s="211">
        <v>0</v>
      </c>
      <c r="R152" s="211">
        <f>Q152*H152</f>
        <v>0</v>
      </c>
      <c r="S152" s="211">
        <v>0.042000000000000003</v>
      </c>
      <c r="T152" s="212">
        <f>S152*H152</f>
        <v>0.35700000000000004</v>
      </c>
      <c r="AR152" s="15" t="s">
        <v>143</v>
      </c>
      <c r="AT152" s="15" t="s">
        <v>138</v>
      </c>
      <c r="AU152" s="15" t="s">
        <v>88</v>
      </c>
      <c r="AY152" s="15" t="s">
        <v>135</v>
      </c>
      <c r="BE152" s="213">
        <f>IF(N152="základní",J152,0)</f>
        <v>0</v>
      </c>
      <c r="BF152" s="213">
        <f>IF(N152="snížená",J152,0)</f>
        <v>0</v>
      </c>
      <c r="BG152" s="213">
        <f>IF(N152="zákl. přenesená",J152,0)</f>
        <v>0</v>
      </c>
      <c r="BH152" s="213">
        <f>IF(N152="sníž. přenesená",J152,0)</f>
        <v>0</v>
      </c>
      <c r="BI152" s="213">
        <f>IF(N152="nulová",J152,0)</f>
        <v>0</v>
      </c>
      <c r="BJ152" s="15" t="s">
        <v>23</v>
      </c>
      <c r="BK152" s="213">
        <f>ROUND(I152*H152,2)</f>
        <v>0</v>
      </c>
      <c r="BL152" s="15" t="s">
        <v>143</v>
      </c>
      <c r="BM152" s="15" t="s">
        <v>268</v>
      </c>
    </row>
    <row r="153" s="1" customFormat="1" ht="22.5" customHeight="1">
      <c r="B153" s="36"/>
      <c r="C153" s="202" t="s">
        <v>269</v>
      </c>
      <c r="D153" s="202" t="s">
        <v>138</v>
      </c>
      <c r="E153" s="203" t="s">
        <v>270</v>
      </c>
      <c r="F153" s="204" t="s">
        <v>271</v>
      </c>
      <c r="G153" s="205" t="s">
        <v>262</v>
      </c>
      <c r="H153" s="206">
        <v>4</v>
      </c>
      <c r="I153" s="207"/>
      <c r="J153" s="208">
        <f>ROUND(I153*H153,2)</f>
        <v>0</v>
      </c>
      <c r="K153" s="204" t="s">
        <v>142</v>
      </c>
      <c r="L153" s="41"/>
      <c r="M153" s="209" t="s">
        <v>22</v>
      </c>
      <c r="N153" s="210" t="s">
        <v>49</v>
      </c>
      <c r="O153" s="77"/>
      <c r="P153" s="211">
        <f>O153*H153</f>
        <v>0</v>
      </c>
      <c r="Q153" s="211">
        <v>0.066170000000000007</v>
      </c>
      <c r="R153" s="211">
        <f>Q153*H153</f>
        <v>0.26468000000000003</v>
      </c>
      <c r="S153" s="211">
        <v>0</v>
      </c>
      <c r="T153" s="212">
        <f>S153*H153</f>
        <v>0</v>
      </c>
      <c r="AR153" s="15" t="s">
        <v>143</v>
      </c>
      <c r="AT153" s="15" t="s">
        <v>138</v>
      </c>
      <c r="AU153" s="15" t="s">
        <v>88</v>
      </c>
      <c r="AY153" s="15" t="s">
        <v>135</v>
      </c>
      <c r="BE153" s="213">
        <f>IF(N153="základní",J153,0)</f>
        <v>0</v>
      </c>
      <c r="BF153" s="213">
        <f>IF(N153="snížená",J153,0)</f>
        <v>0</v>
      </c>
      <c r="BG153" s="213">
        <f>IF(N153="zákl. přenesená",J153,0)</f>
        <v>0</v>
      </c>
      <c r="BH153" s="213">
        <f>IF(N153="sníž. přenesená",J153,0)</f>
        <v>0</v>
      </c>
      <c r="BI153" s="213">
        <f>IF(N153="nulová",J153,0)</f>
        <v>0</v>
      </c>
      <c r="BJ153" s="15" t="s">
        <v>23</v>
      </c>
      <c r="BK153" s="213">
        <f>ROUND(I153*H153,2)</f>
        <v>0</v>
      </c>
      <c r="BL153" s="15" t="s">
        <v>143</v>
      </c>
      <c r="BM153" s="15" t="s">
        <v>272</v>
      </c>
    </row>
    <row r="154" s="1" customFormat="1">
      <c r="B154" s="36"/>
      <c r="C154" s="37"/>
      <c r="D154" s="214" t="s">
        <v>145</v>
      </c>
      <c r="E154" s="37"/>
      <c r="F154" s="215" t="s">
        <v>273</v>
      </c>
      <c r="G154" s="37"/>
      <c r="H154" s="37"/>
      <c r="I154" s="128"/>
      <c r="J154" s="37"/>
      <c r="K154" s="37"/>
      <c r="L154" s="41"/>
      <c r="M154" s="216"/>
      <c r="N154" s="77"/>
      <c r="O154" s="77"/>
      <c r="P154" s="77"/>
      <c r="Q154" s="77"/>
      <c r="R154" s="77"/>
      <c r="S154" s="77"/>
      <c r="T154" s="78"/>
      <c r="AT154" s="15" t="s">
        <v>145</v>
      </c>
      <c r="AU154" s="15" t="s">
        <v>88</v>
      </c>
    </row>
    <row r="155" s="11" customFormat="1">
      <c r="B155" s="217"/>
      <c r="C155" s="218"/>
      <c r="D155" s="214" t="s">
        <v>147</v>
      </c>
      <c r="E155" s="219" t="s">
        <v>22</v>
      </c>
      <c r="F155" s="220" t="s">
        <v>274</v>
      </c>
      <c r="G155" s="218"/>
      <c r="H155" s="221">
        <v>4</v>
      </c>
      <c r="I155" s="222"/>
      <c r="J155" s="218"/>
      <c r="K155" s="218"/>
      <c r="L155" s="223"/>
      <c r="M155" s="224"/>
      <c r="N155" s="225"/>
      <c r="O155" s="225"/>
      <c r="P155" s="225"/>
      <c r="Q155" s="225"/>
      <c r="R155" s="225"/>
      <c r="S155" s="225"/>
      <c r="T155" s="226"/>
      <c r="AT155" s="227" t="s">
        <v>147</v>
      </c>
      <c r="AU155" s="227" t="s">
        <v>88</v>
      </c>
      <c r="AV155" s="11" t="s">
        <v>88</v>
      </c>
      <c r="AW155" s="11" t="s">
        <v>39</v>
      </c>
      <c r="AX155" s="11" t="s">
        <v>23</v>
      </c>
      <c r="AY155" s="227" t="s">
        <v>135</v>
      </c>
    </row>
    <row r="156" s="1" customFormat="1" ht="16.5" customHeight="1">
      <c r="B156" s="36"/>
      <c r="C156" s="202" t="s">
        <v>275</v>
      </c>
      <c r="D156" s="202" t="s">
        <v>138</v>
      </c>
      <c r="E156" s="203" t="s">
        <v>276</v>
      </c>
      <c r="F156" s="204" t="s">
        <v>277</v>
      </c>
      <c r="G156" s="205" t="s">
        <v>155</v>
      </c>
      <c r="H156" s="206">
        <v>10</v>
      </c>
      <c r="I156" s="207"/>
      <c r="J156" s="208">
        <f>ROUND(I156*H156,2)</f>
        <v>0</v>
      </c>
      <c r="K156" s="204" t="s">
        <v>142</v>
      </c>
      <c r="L156" s="41"/>
      <c r="M156" s="209" t="s">
        <v>22</v>
      </c>
      <c r="N156" s="210" t="s">
        <v>49</v>
      </c>
      <c r="O156" s="77"/>
      <c r="P156" s="211">
        <f>O156*H156</f>
        <v>0</v>
      </c>
      <c r="Q156" s="211">
        <v>0</v>
      </c>
      <c r="R156" s="211">
        <f>Q156*H156</f>
        <v>0</v>
      </c>
      <c r="S156" s="211">
        <v>0.01</v>
      </c>
      <c r="T156" s="212">
        <f>S156*H156</f>
        <v>0.10000000000000001</v>
      </c>
      <c r="AR156" s="15" t="s">
        <v>143</v>
      </c>
      <c r="AT156" s="15" t="s">
        <v>138</v>
      </c>
      <c r="AU156" s="15" t="s">
        <v>88</v>
      </c>
      <c r="AY156" s="15" t="s">
        <v>135</v>
      </c>
      <c r="BE156" s="213">
        <f>IF(N156="základní",J156,0)</f>
        <v>0</v>
      </c>
      <c r="BF156" s="213">
        <f>IF(N156="snížená",J156,0)</f>
        <v>0</v>
      </c>
      <c r="BG156" s="213">
        <f>IF(N156="zákl. přenesená",J156,0)</f>
        <v>0</v>
      </c>
      <c r="BH156" s="213">
        <f>IF(N156="sníž. přenesená",J156,0)</f>
        <v>0</v>
      </c>
      <c r="BI156" s="213">
        <f>IF(N156="nulová",J156,0)</f>
        <v>0</v>
      </c>
      <c r="BJ156" s="15" t="s">
        <v>23</v>
      </c>
      <c r="BK156" s="213">
        <f>ROUND(I156*H156,2)</f>
        <v>0</v>
      </c>
      <c r="BL156" s="15" t="s">
        <v>143</v>
      </c>
      <c r="BM156" s="15" t="s">
        <v>278</v>
      </c>
    </row>
    <row r="157" s="1" customFormat="1">
      <c r="B157" s="36"/>
      <c r="C157" s="37"/>
      <c r="D157" s="214" t="s">
        <v>145</v>
      </c>
      <c r="E157" s="37"/>
      <c r="F157" s="215" t="s">
        <v>279</v>
      </c>
      <c r="G157" s="37"/>
      <c r="H157" s="37"/>
      <c r="I157" s="128"/>
      <c r="J157" s="37"/>
      <c r="K157" s="37"/>
      <c r="L157" s="41"/>
      <c r="M157" s="216"/>
      <c r="N157" s="77"/>
      <c r="O157" s="77"/>
      <c r="P157" s="77"/>
      <c r="Q157" s="77"/>
      <c r="R157" s="77"/>
      <c r="S157" s="77"/>
      <c r="T157" s="78"/>
      <c r="AT157" s="15" t="s">
        <v>145</v>
      </c>
      <c r="AU157" s="15" t="s">
        <v>88</v>
      </c>
    </row>
    <row r="158" s="1" customFormat="1" ht="22.5" customHeight="1">
      <c r="B158" s="36"/>
      <c r="C158" s="202" t="s">
        <v>280</v>
      </c>
      <c r="D158" s="202" t="s">
        <v>138</v>
      </c>
      <c r="E158" s="203" t="s">
        <v>281</v>
      </c>
      <c r="F158" s="204" t="s">
        <v>282</v>
      </c>
      <c r="G158" s="205" t="s">
        <v>155</v>
      </c>
      <c r="H158" s="206">
        <v>50</v>
      </c>
      <c r="I158" s="207"/>
      <c r="J158" s="208">
        <f>ROUND(I158*H158,2)</f>
        <v>0</v>
      </c>
      <c r="K158" s="204" t="s">
        <v>142</v>
      </c>
      <c r="L158" s="41"/>
      <c r="M158" s="209" t="s">
        <v>22</v>
      </c>
      <c r="N158" s="210" t="s">
        <v>49</v>
      </c>
      <c r="O158" s="77"/>
      <c r="P158" s="211">
        <f>O158*H158</f>
        <v>0</v>
      </c>
      <c r="Q158" s="211">
        <v>0</v>
      </c>
      <c r="R158" s="211">
        <f>Q158*H158</f>
        <v>0</v>
      </c>
      <c r="S158" s="211">
        <v>0.01</v>
      </c>
      <c r="T158" s="212">
        <f>S158*H158</f>
        <v>0.5</v>
      </c>
      <c r="AR158" s="15" t="s">
        <v>143</v>
      </c>
      <c r="AT158" s="15" t="s">
        <v>138</v>
      </c>
      <c r="AU158" s="15" t="s">
        <v>88</v>
      </c>
      <c r="AY158" s="15" t="s">
        <v>135</v>
      </c>
      <c r="BE158" s="213">
        <f>IF(N158="základní",J158,0)</f>
        <v>0</v>
      </c>
      <c r="BF158" s="213">
        <f>IF(N158="snížená",J158,0)</f>
        <v>0</v>
      </c>
      <c r="BG158" s="213">
        <f>IF(N158="zákl. přenesená",J158,0)</f>
        <v>0</v>
      </c>
      <c r="BH158" s="213">
        <f>IF(N158="sníž. přenesená",J158,0)</f>
        <v>0</v>
      </c>
      <c r="BI158" s="213">
        <f>IF(N158="nulová",J158,0)</f>
        <v>0</v>
      </c>
      <c r="BJ158" s="15" t="s">
        <v>23</v>
      </c>
      <c r="BK158" s="213">
        <f>ROUND(I158*H158,2)</f>
        <v>0</v>
      </c>
      <c r="BL158" s="15" t="s">
        <v>143</v>
      </c>
      <c r="BM158" s="15" t="s">
        <v>283</v>
      </c>
    </row>
    <row r="159" s="1" customFormat="1">
      <c r="B159" s="36"/>
      <c r="C159" s="37"/>
      <c r="D159" s="214" t="s">
        <v>145</v>
      </c>
      <c r="E159" s="37"/>
      <c r="F159" s="215" t="s">
        <v>279</v>
      </c>
      <c r="G159" s="37"/>
      <c r="H159" s="37"/>
      <c r="I159" s="128"/>
      <c r="J159" s="37"/>
      <c r="K159" s="37"/>
      <c r="L159" s="41"/>
      <c r="M159" s="216"/>
      <c r="N159" s="77"/>
      <c r="O159" s="77"/>
      <c r="P159" s="77"/>
      <c r="Q159" s="77"/>
      <c r="R159" s="77"/>
      <c r="S159" s="77"/>
      <c r="T159" s="78"/>
      <c r="AT159" s="15" t="s">
        <v>145</v>
      </c>
      <c r="AU159" s="15" t="s">
        <v>88</v>
      </c>
    </row>
    <row r="160" s="11" customFormat="1">
      <c r="B160" s="217"/>
      <c r="C160" s="218"/>
      <c r="D160" s="214" t="s">
        <v>147</v>
      </c>
      <c r="E160" s="219" t="s">
        <v>22</v>
      </c>
      <c r="F160" s="220" t="s">
        <v>284</v>
      </c>
      <c r="G160" s="218"/>
      <c r="H160" s="221">
        <v>50</v>
      </c>
      <c r="I160" s="222"/>
      <c r="J160" s="218"/>
      <c r="K160" s="218"/>
      <c r="L160" s="223"/>
      <c r="M160" s="224"/>
      <c r="N160" s="225"/>
      <c r="O160" s="225"/>
      <c r="P160" s="225"/>
      <c r="Q160" s="225"/>
      <c r="R160" s="225"/>
      <c r="S160" s="225"/>
      <c r="T160" s="226"/>
      <c r="AT160" s="227" t="s">
        <v>147</v>
      </c>
      <c r="AU160" s="227" t="s">
        <v>88</v>
      </c>
      <c r="AV160" s="11" t="s">
        <v>88</v>
      </c>
      <c r="AW160" s="11" t="s">
        <v>39</v>
      </c>
      <c r="AX160" s="11" t="s">
        <v>23</v>
      </c>
      <c r="AY160" s="227" t="s">
        <v>135</v>
      </c>
    </row>
    <row r="161" s="10" customFormat="1" ht="22.8" customHeight="1">
      <c r="B161" s="186"/>
      <c r="C161" s="187"/>
      <c r="D161" s="188" t="s">
        <v>77</v>
      </c>
      <c r="E161" s="200" t="s">
        <v>285</v>
      </c>
      <c r="F161" s="200" t="s">
        <v>286</v>
      </c>
      <c r="G161" s="187"/>
      <c r="H161" s="187"/>
      <c r="I161" s="190"/>
      <c r="J161" s="201">
        <f>BK161</f>
        <v>0</v>
      </c>
      <c r="K161" s="187"/>
      <c r="L161" s="192"/>
      <c r="M161" s="193"/>
      <c r="N161" s="194"/>
      <c r="O161" s="194"/>
      <c r="P161" s="195">
        <f>SUM(P162:P167)</f>
        <v>0</v>
      </c>
      <c r="Q161" s="194"/>
      <c r="R161" s="195">
        <f>SUM(R162:R167)</f>
        <v>0</v>
      </c>
      <c r="S161" s="194"/>
      <c r="T161" s="196">
        <f>SUM(T162:T167)</f>
        <v>0</v>
      </c>
      <c r="AR161" s="197" t="s">
        <v>23</v>
      </c>
      <c r="AT161" s="198" t="s">
        <v>77</v>
      </c>
      <c r="AU161" s="198" t="s">
        <v>23</v>
      </c>
      <c r="AY161" s="197" t="s">
        <v>135</v>
      </c>
      <c r="BK161" s="199">
        <f>SUM(BK162:BK167)</f>
        <v>0</v>
      </c>
    </row>
    <row r="162" s="1" customFormat="1" ht="22.5" customHeight="1">
      <c r="B162" s="36"/>
      <c r="C162" s="202" t="s">
        <v>287</v>
      </c>
      <c r="D162" s="202" t="s">
        <v>138</v>
      </c>
      <c r="E162" s="203" t="s">
        <v>288</v>
      </c>
      <c r="F162" s="204" t="s">
        <v>289</v>
      </c>
      <c r="G162" s="205" t="s">
        <v>164</v>
      </c>
      <c r="H162" s="206">
        <v>5.8840000000000003</v>
      </c>
      <c r="I162" s="207"/>
      <c r="J162" s="208">
        <f>ROUND(I162*H162,2)</f>
        <v>0</v>
      </c>
      <c r="K162" s="204" t="s">
        <v>142</v>
      </c>
      <c r="L162" s="41"/>
      <c r="M162" s="209" t="s">
        <v>22</v>
      </c>
      <c r="N162" s="210" t="s">
        <v>49</v>
      </c>
      <c r="O162" s="77"/>
      <c r="P162" s="211">
        <f>O162*H162</f>
        <v>0</v>
      </c>
      <c r="Q162" s="211">
        <v>0</v>
      </c>
      <c r="R162" s="211">
        <f>Q162*H162</f>
        <v>0</v>
      </c>
      <c r="S162" s="211">
        <v>0</v>
      </c>
      <c r="T162" s="212">
        <f>S162*H162</f>
        <v>0</v>
      </c>
      <c r="AR162" s="15" t="s">
        <v>143</v>
      </c>
      <c r="AT162" s="15" t="s">
        <v>138</v>
      </c>
      <c r="AU162" s="15" t="s">
        <v>88</v>
      </c>
      <c r="AY162" s="15" t="s">
        <v>135</v>
      </c>
      <c r="BE162" s="213">
        <f>IF(N162="základní",J162,0)</f>
        <v>0</v>
      </c>
      <c r="BF162" s="213">
        <f>IF(N162="snížená",J162,0)</f>
        <v>0</v>
      </c>
      <c r="BG162" s="213">
        <f>IF(N162="zákl. přenesená",J162,0)</f>
        <v>0</v>
      </c>
      <c r="BH162" s="213">
        <f>IF(N162="sníž. přenesená",J162,0)</f>
        <v>0</v>
      </c>
      <c r="BI162" s="213">
        <f>IF(N162="nulová",J162,0)</f>
        <v>0</v>
      </c>
      <c r="BJ162" s="15" t="s">
        <v>23</v>
      </c>
      <c r="BK162" s="213">
        <f>ROUND(I162*H162,2)</f>
        <v>0</v>
      </c>
      <c r="BL162" s="15" t="s">
        <v>143</v>
      </c>
      <c r="BM162" s="15" t="s">
        <v>290</v>
      </c>
    </row>
    <row r="163" s="1" customFormat="1" ht="16.5" customHeight="1">
      <c r="B163" s="36"/>
      <c r="C163" s="202" t="s">
        <v>291</v>
      </c>
      <c r="D163" s="202" t="s">
        <v>138</v>
      </c>
      <c r="E163" s="203" t="s">
        <v>292</v>
      </c>
      <c r="F163" s="204" t="s">
        <v>293</v>
      </c>
      <c r="G163" s="205" t="s">
        <v>164</v>
      </c>
      <c r="H163" s="206">
        <v>5.8840000000000003</v>
      </c>
      <c r="I163" s="207"/>
      <c r="J163" s="208">
        <f>ROUND(I163*H163,2)</f>
        <v>0</v>
      </c>
      <c r="K163" s="204" t="s">
        <v>142</v>
      </c>
      <c r="L163" s="41"/>
      <c r="M163" s="209" t="s">
        <v>22</v>
      </c>
      <c r="N163" s="210" t="s">
        <v>49</v>
      </c>
      <c r="O163" s="77"/>
      <c r="P163" s="211">
        <f>O163*H163</f>
        <v>0</v>
      </c>
      <c r="Q163" s="211">
        <v>0</v>
      </c>
      <c r="R163" s="211">
        <f>Q163*H163</f>
        <v>0</v>
      </c>
      <c r="S163" s="211">
        <v>0</v>
      </c>
      <c r="T163" s="212">
        <f>S163*H163</f>
        <v>0</v>
      </c>
      <c r="AR163" s="15" t="s">
        <v>143</v>
      </c>
      <c r="AT163" s="15" t="s">
        <v>138</v>
      </c>
      <c r="AU163" s="15" t="s">
        <v>88</v>
      </c>
      <c r="AY163" s="15" t="s">
        <v>135</v>
      </c>
      <c r="BE163" s="213">
        <f>IF(N163="základní",J163,0)</f>
        <v>0</v>
      </c>
      <c r="BF163" s="213">
        <f>IF(N163="snížená",J163,0)</f>
        <v>0</v>
      </c>
      <c r="BG163" s="213">
        <f>IF(N163="zákl. přenesená",J163,0)</f>
        <v>0</v>
      </c>
      <c r="BH163" s="213">
        <f>IF(N163="sníž. přenesená",J163,0)</f>
        <v>0</v>
      </c>
      <c r="BI163" s="213">
        <f>IF(N163="nulová",J163,0)</f>
        <v>0</v>
      </c>
      <c r="BJ163" s="15" t="s">
        <v>23</v>
      </c>
      <c r="BK163" s="213">
        <f>ROUND(I163*H163,2)</f>
        <v>0</v>
      </c>
      <c r="BL163" s="15" t="s">
        <v>143</v>
      </c>
      <c r="BM163" s="15" t="s">
        <v>294</v>
      </c>
    </row>
    <row r="164" s="1" customFormat="1" ht="22.5" customHeight="1">
      <c r="B164" s="36"/>
      <c r="C164" s="202" t="s">
        <v>295</v>
      </c>
      <c r="D164" s="202" t="s">
        <v>138</v>
      </c>
      <c r="E164" s="203" t="s">
        <v>296</v>
      </c>
      <c r="F164" s="204" t="s">
        <v>297</v>
      </c>
      <c r="G164" s="205" t="s">
        <v>164</v>
      </c>
      <c r="H164" s="206">
        <v>58.840000000000003</v>
      </c>
      <c r="I164" s="207"/>
      <c r="J164" s="208">
        <f>ROUND(I164*H164,2)</f>
        <v>0</v>
      </c>
      <c r="K164" s="204" t="s">
        <v>142</v>
      </c>
      <c r="L164" s="41"/>
      <c r="M164" s="209" t="s">
        <v>22</v>
      </c>
      <c r="N164" s="210" t="s">
        <v>49</v>
      </c>
      <c r="O164" s="77"/>
      <c r="P164" s="211">
        <f>O164*H164</f>
        <v>0</v>
      </c>
      <c r="Q164" s="211">
        <v>0</v>
      </c>
      <c r="R164" s="211">
        <f>Q164*H164</f>
        <v>0</v>
      </c>
      <c r="S164" s="211">
        <v>0</v>
      </c>
      <c r="T164" s="212">
        <f>S164*H164</f>
        <v>0</v>
      </c>
      <c r="AR164" s="15" t="s">
        <v>143</v>
      </c>
      <c r="AT164" s="15" t="s">
        <v>138</v>
      </c>
      <c r="AU164" s="15" t="s">
        <v>88</v>
      </c>
      <c r="AY164" s="15" t="s">
        <v>135</v>
      </c>
      <c r="BE164" s="213">
        <f>IF(N164="základní",J164,0)</f>
        <v>0</v>
      </c>
      <c r="BF164" s="213">
        <f>IF(N164="snížená",J164,0)</f>
        <v>0</v>
      </c>
      <c r="BG164" s="213">
        <f>IF(N164="zákl. přenesená",J164,0)</f>
        <v>0</v>
      </c>
      <c r="BH164" s="213">
        <f>IF(N164="sníž. přenesená",J164,0)</f>
        <v>0</v>
      </c>
      <c r="BI164" s="213">
        <f>IF(N164="nulová",J164,0)</f>
        <v>0</v>
      </c>
      <c r="BJ164" s="15" t="s">
        <v>23</v>
      </c>
      <c r="BK164" s="213">
        <f>ROUND(I164*H164,2)</f>
        <v>0</v>
      </c>
      <c r="BL164" s="15" t="s">
        <v>143</v>
      </c>
      <c r="BM164" s="15" t="s">
        <v>298</v>
      </c>
    </row>
    <row r="165" s="11" customFormat="1">
      <c r="B165" s="217"/>
      <c r="C165" s="218"/>
      <c r="D165" s="214" t="s">
        <v>147</v>
      </c>
      <c r="E165" s="218"/>
      <c r="F165" s="220" t="s">
        <v>299</v>
      </c>
      <c r="G165" s="218"/>
      <c r="H165" s="221">
        <v>58.840000000000003</v>
      </c>
      <c r="I165" s="222"/>
      <c r="J165" s="218"/>
      <c r="K165" s="218"/>
      <c r="L165" s="223"/>
      <c r="M165" s="224"/>
      <c r="N165" s="225"/>
      <c r="O165" s="225"/>
      <c r="P165" s="225"/>
      <c r="Q165" s="225"/>
      <c r="R165" s="225"/>
      <c r="S165" s="225"/>
      <c r="T165" s="226"/>
      <c r="AT165" s="227" t="s">
        <v>147</v>
      </c>
      <c r="AU165" s="227" t="s">
        <v>88</v>
      </c>
      <c r="AV165" s="11" t="s">
        <v>88</v>
      </c>
      <c r="AW165" s="11" t="s">
        <v>4</v>
      </c>
      <c r="AX165" s="11" t="s">
        <v>23</v>
      </c>
      <c r="AY165" s="227" t="s">
        <v>135</v>
      </c>
    </row>
    <row r="166" s="1" customFormat="1" ht="22.5" customHeight="1">
      <c r="B166" s="36"/>
      <c r="C166" s="202" t="s">
        <v>300</v>
      </c>
      <c r="D166" s="202" t="s">
        <v>138</v>
      </c>
      <c r="E166" s="203" t="s">
        <v>301</v>
      </c>
      <c r="F166" s="204" t="s">
        <v>302</v>
      </c>
      <c r="G166" s="205" t="s">
        <v>164</v>
      </c>
      <c r="H166" s="206">
        <v>5.8840000000000003</v>
      </c>
      <c r="I166" s="207"/>
      <c r="J166" s="208">
        <f>ROUND(I166*H166,2)</f>
        <v>0</v>
      </c>
      <c r="K166" s="204" t="s">
        <v>142</v>
      </c>
      <c r="L166" s="41"/>
      <c r="M166" s="209" t="s">
        <v>22</v>
      </c>
      <c r="N166" s="210" t="s">
        <v>49</v>
      </c>
      <c r="O166" s="77"/>
      <c r="P166" s="211">
        <f>O166*H166</f>
        <v>0</v>
      </c>
      <c r="Q166" s="211">
        <v>0</v>
      </c>
      <c r="R166" s="211">
        <f>Q166*H166</f>
        <v>0</v>
      </c>
      <c r="S166" s="211">
        <v>0</v>
      </c>
      <c r="T166" s="212">
        <f>S166*H166</f>
        <v>0</v>
      </c>
      <c r="AR166" s="15" t="s">
        <v>143</v>
      </c>
      <c r="AT166" s="15" t="s">
        <v>138</v>
      </c>
      <c r="AU166" s="15" t="s">
        <v>88</v>
      </c>
      <c r="AY166" s="15" t="s">
        <v>135</v>
      </c>
      <c r="BE166" s="213">
        <f>IF(N166="základní",J166,0)</f>
        <v>0</v>
      </c>
      <c r="BF166" s="213">
        <f>IF(N166="snížená",J166,0)</f>
        <v>0</v>
      </c>
      <c r="BG166" s="213">
        <f>IF(N166="zákl. přenesená",J166,0)</f>
        <v>0</v>
      </c>
      <c r="BH166" s="213">
        <f>IF(N166="sníž. přenesená",J166,0)</f>
        <v>0</v>
      </c>
      <c r="BI166" s="213">
        <f>IF(N166="nulová",J166,0)</f>
        <v>0</v>
      </c>
      <c r="BJ166" s="15" t="s">
        <v>23</v>
      </c>
      <c r="BK166" s="213">
        <f>ROUND(I166*H166,2)</f>
        <v>0</v>
      </c>
      <c r="BL166" s="15" t="s">
        <v>143</v>
      </c>
      <c r="BM166" s="15" t="s">
        <v>303</v>
      </c>
    </row>
    <row r="167" s="1" customFormat="1">
      <c r="B167" s="36"/>
      <c r="C167" s="37"/>
      <c r="D167" s="214" t="s">
        <v>145</v>
      </c>
      <c r="E167" s="37"/>
      <c r="F167" s="215" t="s">
        <v>304</v>
      </c>
      <c r="G167" s="37"/>
      <c r="H167" s="37"/>
      <c r="I167" s="128"/>
      <c r="J167" s="37"/>
      <c r="K167" s="37"/>
      <c r="L167" s="41"/>
      <c r="M167" s="216"/>
      <c r="N167" s="77"/>
      <c r="O167" s="77"/>
      <c r="P167" s="77"/>
      <c r="Q167" s="77"/>
      <c r="R167" s="77"/>
      <c r="S167" s="77"/>
      <c r="T167" s="78"/>
      <c r="AT167" s="15" t="s">
        <v>145</v>
      </c>
      <c r="AU167" s="15" t="s">
        <v>88</v>
      </c>
    </row>
    <row r="168" s="10" customFormat="1" ht="22.8" customHeight="1">
      <c r="B168" s="186"/>
      <c r="C168" s="187"/>
      <c r="D168" s="188" t="s">
        <v>77</v>
      </c>
      <c r="E168" s="200" t="s">
        <v>305</v>
      </c>
      <c r="F168" s="200" t="s">
        <v>306</v>
      </c>
      <c r="G168" s="187"/>
      <c r="H168" s="187"/>
      <c r="I168" s="190"/>
      <c r="J168" s="201">
        <f>BK168</f>
        <v>0</v>
      </c>
      <c r="K168" s="187"/>
      <c r="L168" s="192"/>
      <c r="M168" s="193"/>
      <c r="N168" s="194"/>
      <c r="O168" s="194"/>
      <c r="P168" s="195">
        <f>P169</f>
        <v>0</v>
      </c>
      <c r="Q168" s="194"/>
      <c r="R168" s="195">
        <f>R169</f>
        <v>0</v>
      </c>
      <c r="S168" s="194"/>
      <c r="T168" s="196">
        <f>T169</f>
        <v>0</v>
      </c>
      <c r="AR168" s="197" t="s">
        <v>23</v>
      </c>
      <c r="AT168" s="198" t="s">
        <v>77</v>
      </c>
      <c r="AU168" s="198" t="s">
        <v>23</v>
      </c>
      <c r="AY168" s="197" t="s">
        <v>135</v>
      </c>
      <c r="BK168" s="199">
        <f>BK169</f>
        <v>0</v>
      </c>
    </row>
    <row r="169" s="1" customFormat="1" ht="22.5" customHeight="1">
      <c r="B169" s="36"/>
      <c r="C169" s="202" t="s">
        <v>307</v>
      </c>
      <c r="D169" s="202" t="s">
        <v>138</v>
      </c>
      <c r="E169" s="203" t="s">
        <v>308</v>
      </c>
      <c r="F169" s="204" t="s">
        <v>309</v>
      </c>
      <c r="G169" s="205" t="s">
        <v>164</v>
      </c>
      <c r="H169" s="206">
        <v>11.390000000000001</v>
      </c>
      <c r="I169" s="207"/>
      <c r="J169" s="208">
        <f>ROUND(I169*H169,2)</f>
        <v>0</v>
      </c>
      <c r="K169" s="204" t="s">
        <v>142</v>
      </c>
      <c r="L169" s="41"/>
      <c r="M169" s="209" t="s">
        <v>22</v>
      </c>
      <c r="N169" s="210" t="s">
        <v>49</v>
      </c>
      <c r="O169" s="77"/>
      <c r="P169" s="211">
        <f>O169*H169</f>
        <v>0</v>
      </c>
      <c r="Q169" s="211">
        <v>0</v>
      </c>
      <c r="R169" s="211">
        <f>Q169*H169</f>
        <v>0</v>
      </c>
      <c r="S169" s="211">
        <v>0</v>
      </c>
      <c r="T169" s="212">
        <f>S169*H169</f>
        <v>0</v>
      </c>
      <c r="AR169" s="15" t="s">
        <v>143</v>
      </c>
      <c r="AT169" s="15" t="s">
        <v>138</v>
      </c>
      <c r="AU169" s="15" t="s">
        <v>88</v>
      </c>
      <c r="AY169" s="15" t="s">
        <v>135</v>
      </c>
      <c r="BE169" s="213">
        <f>IF(N169="základní",J169,0)</f>
        <v>0</v>
      </c>
      <c r="BF169" s="213">
        <f>IF(N169="snížená",J169,0)</f>
        <v>0</v>
      </c>
      <c r="BG169" s="213">
        <f>IF(N169="zákl. přenesená",J169,0)</f>
        <v>0</v>
      </c>
      <c r="BH169" s="213">
        <f>IF(N169="sníž. přenesená",J169,0)</f>
        <v>0</v>
      </c>
      <c r="BI169" s="213">
        <f>IF(N169="nulová",J169,0)</f>
        <v>0</v>
      </c>
      <c r="BJ169" s="15" t="s">
        <v>23</v>
      </c>
      <c r="BK169" s="213">
        <f>ROUND(I169*H169,2)</f>
        <v>0</v>
      </c>
      <c r="BL169" s="15" t="s">
        <v>143</v>
      </c>
      <c r="BM169" s="15" t="s">
        <v>310</v>
      </c>
    </row>
    <row r="170" s="10" customFormat="1" ht="25.92" customHeight="1">
      <c r="B170" s="186"/>
      <c r="C170" s="187"/>
      <c r="D170" s="188" t="s">
        <v>77</v>
      </c>
      <c r="E170" s="189" t="s">
        <v>311</v>
      </c>
      <c r="F170" s="189" t="s">
        <v>312</v>
      </c>
      <c r="G170" s="187"/>
      <c r="H170" s="187"/>
      <c r="I170" s="190"/>
      <c r="J170" s="191">
        <f>BK170</f>
        <v>0</v>
      </c>
      <c r="K170" s="187"/>
      <c r="L170" s="192"/>
      <c r="M170" s="193"/>
      <c r="N170" s="194"/>
      <c r="O170" s="194"/>
      <c r="P170" s="195">
        <f>P171+P186+P191+P201+P219+P227+P232+P246</f>
        <v>0</v>
      </c>
      <c r="Q170" s="194"/>
      <c r="R170" s="195">
        <f>R171+R186+R191+R201+R219+R227+R232+R246</f>
        <v>3.3561975500000001</v>
      </c>
      <c r="S170" s="194"/>
      <c r="T170" s="196">
        <f>T171+T186+T191+T201+T219+T227+T232+T246</f>
        <v>2.1988376999999999</v>
      </c>
      <c r="AR170" s="197" t="s">
        <v>88</v>
      </c>
      <c r="AT170" s="198" t="s">
        <v>77</v>
      </c>
      <c r="AU170" s="198" t="s">
        <v>78</v>
      </c>
      <c r="AY170" s="197" t="s">
        <v>135</v>
      </c>
      <c r="BK170" s="199">
        <f>BK171+BK186+BK191+BK201+BK219+BK227+BK232+BK246</f>
        <v>0</v>
      </c>
    </row>
    <row r="171" s="10" customFormat="1" ht="22.8" customHeight="1">
      <c r="B171" s="186"/>
      <c r="C171" s="187"/>
      <c r="D171" s="188" t="s">
        <v>77</v>
      </c>
      <c r="E171" s="200" t="s">
        <v>313</v>
      </c>
      <c r="F171" s="200" t="s">
        <v>314</v>
      </c>
      <c r="G171" s="187"/>
      <c r="H171" s="187"/>
      <c r="I171" s="190"/>
      <c r="J171" s="201">
        <f>BK171</f>
        <v>0</v>
      </c>
      <c r="K171" s="187"/>
      <c r="L171" s="192"/>
      <c r="M171" s="193"/>
      <c r="N171" s="194"/>
      <c r="O171" s="194"/>
      <c r="P171" s="195">
        <f>SUM(P172:P185)</f>
        <v>0</v>
      </c>
      <c r="Q171" s="194"/>
      <c r="R171" s="195">
        <f>SUM(R172:R185)</f>
        <v>0.91029240000000011</v>
      </c>
      <c r="S171" s="194"/>
      <c r="T171" s="196">
        <f>SUM(T172:T185)</f>
        <v>0</v>
      </c>
      <c r="AR171" s="197" t="s">
        <v>88</v>
      </c>
      <c r="AT171" s="198" t="s">
        <v>77</v>
      </c>
      <c r="AU171" s="198" t="s">
        <v>23</v>
      </c>
      <c r="AY171" s="197" t="s">
        <v>135</v>
      </c>
      <c r="BK171" s="199">
        <f>SUM(BK172:BK185)</f>
        <v>0</v>
      </c>
    </row>
    <row r="172" s="1" customFormat="1" ht="22.5" customHeight="1">
      <c r="B172" s="36"/>
      <c r="C172" s="202" t="s">
        <v>315</v>
      </c>
      <c r="D172" s="202" t="s">
        <v>138</v>
      </c>
      <c r="E172" s="203" t="s">
        <v>316</v>
      </c>
      <c r="F172" s="204" t="s">
        <v>317</v>
      </c>
      <c r="G172" s="205" t="s">
        <v>155</v>
      </c>
      <c r="H172" s="206">
        <v>155.34</v>
      </c>
      <c r="I172" s="207"/>
      <c r="J172" s="208">
        <f>ROUND(I172*H172,2)</f>
        <v>0</v>
      </c>
      <c r="K172" s="204" t="s">
        <v>142</v>
      </c>
      <c r="L172" s="41"/>
      <c r="M172" s="209" t="s">
        <v>22</v>
      </c>
      <c r="N172" s="210" t="s">
        <v>49</v>
      </c>
      <c r="O172" s="77"/>
      <c r="P172" s="211">
        <f>O172*H172</f>
        <v>0</v>
      </c>
      <c r="Q172" s="211">
        <v>0.00029999999999999997</v>
      </c>
      <c r="R172" s="211">
        <f>Q172*H172</f>
        <v>0.046601999999999998</v>
      </c>
      <c r="S172" s="211">
        <v>0</v>
      </c>
      <c r="T172" s="212">
        <f>S172*H172</f>
        <v>0</v>
      </c>
      <c r="AR172" s="15" t="s">
        <v>220</v>
      </c>
      <c r="AT172" s="15" t="s">
        <v>138</v>
      </c>
      <c r="AU172" s="15" t="s">
        <v>88</v>
      </c>
      <c r="AY172" s="15" t="s">
        <v>135</v>
      </c>
      <c r="BE172" s="213">
        <f>IF(N172="základní",J172,0)</f>
        <v>0</v>
      </c>
      <c r="BF172" s="213">
        <f>IF(N172="snížená",J172,0)</f>
        <v>0</v>
      </c>
      <c r="BG172" s="213">
        <f>IF(N172="zákl. přenesená",J172,0)</f>
        <v>0</v>
      </c>
      <c r="BH172" s="213">
        <f>IF(N172="sníž. přenesená",J172,0)</f>
        <v>0</v>
      </c>
      <c r="BI172" s="213">
        <f>IF(N172="nulová",J172,0)</f>
        <v>0</v>
      </c>
      <c r="BJ172" s="15" t="s">
        <v>23</v>
      </c>
      <c r="BK172" s="213">
        <f>ROUND(I172*H172,2)</f>
        <v>0</v>
      </c>
      <c r="BL172" s="15" t="s">
        <v>220</v>
      </c>
      <c r="BM172" s="15" t="s">
        <v>318</v>
      </c>
    </row>
    <row r="173" s="11" customFormat="1">
      <c r="B173" s="217"/>
      <c r="C173" s="218"/>
      <c r="D173" s="214" t="s">
        <v>147</v>
      </c>
      <c r="E173" s="219" t="s">
        <v>22</v>
      </c>
      <c r="F173" s="220" t="s">
        <v>319</v>
      </c>
      <c r="G173" s="218"/>
      <c r="H173" s="221">
        <v>155.34</v>
      </c>
      <c r="I173" s="222"/>
      <c r="J173" s="218"/>
      <c r="K173" s="218"/>
      <c r="L173" s="223"/>
      <c r="M173" s="224"/>
      <c r="N173" s="225"/>
      <c r="O173" s="225"/>
      <c r="P173" s="225"/>
      <c r="Q173" s="225"/>
      <c r="R173" s="225"/>
      <c r="S173" s="225"/>
      <c r="T173" s="226"/>
      <c r="AT173" s="227" t="s">
        <v>147</v>
      </c>
      <c r="AU173" s="227" t="s">
        <v>88</v>
      </c>
      <c r="AV173" s="11" t="s">
        <v>88</v>
      </c>
      <c r="AW173" s="11" t="s">
        <v>39</v>
      </c>
      <c r="AX173" s="11" t="s">
        <v>23</v>
      </c>
      <c r="AY173" s="227" t="s">
        <v>135</v>
      </c>
    </row>
    <row r="174" s="1" customFormat="1" ht="16.5" customHeight="1">
      <c r="B174" s="36"/>
      <c r="C174" s="228" t="s">
        <v>320</v>
      </c>
      <c r="D174" s="228" t="s">
        <v>173</v>
      </c>
      <c r="E174" s="229" t="s">
        <v>321</v>
      </c>
      <c r="F174" s="230" t="s">
        <v>322</v>
      </c>
      <c r="G174" s="231" t="s">
        <v>155</v>
      </c>
      <c r="H174" s="232">
        <v>77.670000000000002</v>
      </c>
      <c r="I174" s="233"/>
      <c r="J174" s="234">
        <f>ROUND(I174*H174,2)</f>
        <v>0</v>
      </c>
      <c r="K174" s="230" t="s">
        <v>142</v>
      </c>
      <c r="L174" s="235"/>
      <c r="M174" s="236" t="s">
        <v>22</v>
      </c>
      <c r="N174" s="237" t="s">
        <v>49</v>
      </c>
      <c r="O174" s="77"/>
      <c r="P174" s="211">
        <f>O174*H174</f>
        <v>0</v>
      </c>
      <c r="Q174" s="211">
        <v>0.0050000000000000001</v>
      </c>
      <c r="R174" s="211">
        <f>Q174*H174</f>
        <v>0.38835000000000003</v>
      </c>
      <c r="S174" s="211">
        <v>0</v>
      </c>
      <c r="T174" s="212">
        <f>S174*H174</f>
        <v>0</v>
      </c>
      <c r="AR174" s="15" t="s">
        <v>300</v>
      </c>
      <c r="AT174" s="15" t="s">
        <v>173</v>
      </c>
      <c r="AU174" s="15" t="s">
        <v>88</v>
      </c>
      <c r="AY174" s="15" t="s">
        <v>135</v>
      </c>
      <c r="BE174" s="213">
        <f>IF(N174="základní",J174,0)</f>
        <v>0</v>
      </c>
      <c r="BF174" s="213">
        <f>IF(N174="snížená",J174,0)</f>
        <v>0</v>
      </c>
      <c r="BG174" s="213">
        <f>IF(N174="zákl. přenesená",J174,0)</f>
        <v>0</v>
      </c>
      <c r="BH174" s="213">
        <f>IF(N174="sníž. přenesená",J174,0)</f>
        <v>0</v>
      </c>
      <c r="BI174" s="213">
        <f>IF(N174="nulová",J174,0)</f>
        <v>0</v>
      </c>
      <c r="BJ174" s="15" t="s">
        <v>23</v>
      </c>
      <c r="BK174" s="213">
        <f>ROUND(I174*H174,2)</f>
        <v>0</v>
      </c>
      <c r="BL174" s="15" t="s">
        <v>220</v>
      </c>
      <c r="BM174" s="15" t="s">
        <v>323</v>
      </c>
    </row>
    <row r="175" s="11" customFormat="1">
      <c r="B175" s="217"/>
      <c r="C175" s="218"/>
      <c r="D175" s="214" t="s">
        <v>147</v>
      </c>
      <c r="E175" s="219" t="s">
        <v>22</v>
      </c>
      <c r="F175" s="220" t="s">
        <v>324</v>
      </c>
      <c r="G175" s="218"/>
      <c r="H175" s="221">
        <v>77.670000000000002</v>
      </c>
      <c r="I175" s="222"/>
      <c r="J175" s="218"/>
      <c r="K175" s="218"/>
      <c r="L175" s="223"/>
      <c r="M175" s="224"/>
      <c r="N175" s="225"/>
      <c r="O175" s="225"/>
      <c r="P175" s="225"/>
      <c r="Q175" s="225"/>
      <c r="R175" s="225"/>
      <c r="S175" s="225"/>
      <c r="T175" s="226"/>
      <c r="AT175" s="227" t="s">
        <v>147</v>
      </c>
      <c r="AU175" s="227" t="s">
        <v>88</v>
      </c>
      <c r="AV175" s="11" t="s">
        <v>88</v>
      </c>
      <c r="AW175" s="11" t="s">
        <v>39</v>
      </c>
      <c r="AX175" s="11" t="s">
        <v>23</v>
      </c>
      <c r="AY175" s="227" t="s">
        <v>135</v>
      </c>
    </row>
    <row r="176" s="1" customFormat="1" ht="16.5" customHeight="1">
      <c r="B176" s="36"/>
      <c r="C176" s="228" t="s">
        <v>325</v>
      </c>
      <c r="D176" s="228" t="s">
        <v>173</v>
      </c>
      <c r="E176" s="229" t="s">
        <v>326</v>
      </c>
      <c r="F176" s="230" t="s">
        <v>327</v>
      </c>
      <c r="G176" s="231" t="s">
        <v>155</v>
      </c>
      <c r="H176" s="232">
        <v>77.670000000000002</v>
      </c>
      <c r="I176" s="233"/>
      <c r="J176" s="234">
        <f>ROUND(I176*H176,2)</f>
        <v>0</v>
      </c>
      <c r="K176" s="230" t="s">
        <v>142</v>
      </c>
      <c r="L176" s="235"/>
      <c r="M176" s="236" t="s">
        <v>22</v>
      </c>
      <c r="N176" s="237" t="s">
        <v>49</v>
      </c>
      <c r="O176" s="77"/>
      <c r="P176" s="211">
        <f>O176*H176</f>
        <v>0</v>
      </c>
      <c r="Q176" s="211">
        <v>0.0060000000000000001</v>
      </c>
      <c r="R176" s="211">
        <f>Q176*H176</f>
        <v>0.46602000000000005</v>
      </c>
      <c r="S176" s="211">
        <v>0</v>
      </c>
      <c r="T176" s="212">
        <f>S176*H176</f>
        <v>0</v>
      </c>
      <c r="AR176" s="15" t="s">
        <v>300</v>
      </c>
      <c r="AT176" s="15" t="s">
        <v>173</v>
      </c>
      <c r="AU176" s="15" t="s">
        <v>88</v>
      </c>
      <c r="AY176" s="15" t="s">
        <v>135</v>
      </c>
      <c r="BE176" s="213">
        <f>IF(N176="základní",J176,0)</f>
        <v>0</v>
      </c>
      <c r="BF176" s="213">
        <f>IF(N176="snížená",J176,0)</f>
        <v>0</v>
      </c>
      <c r="BG176" s="213">
        <f>IF(N176="zákl. přenesená",J176,0)</f>
        <v>0</v>
      </c>
      <c r="BH176" s="213">
        <f>IF(N176="sníž. přenesená",J176,0)</f>
        <v>0</v>
      </c>
      <c r="BI176" s="213">
        <f>IF(N176="nulová",J176,0)</f>
        <v>0</v>
      </c>
      <c r="BJ176" s="15" t="s">
        <v>23</v>
      </c>
      <c r="BK176" s="213">
        <f>ROUND(I176*H176,2)</f>
        <v>0</v>
      </c>
      <c r="BL176" s="15" t="s">
        <v>220</v>
      </c>
      <c r="BM176" s="15" t="s">
        <v>328</v>
      </c>
    </row>
    <row r="177" s="11" customFormat="1">
      <c r="B177" s="217"/>
      <c r="C177" s="218"/>
      <c r="D177" s="214" t="s">
        <v>147</v>
      </c>
      <c r="E177" s="219" t="s">
        <v>22</v>
      </c>
      <c r="F177" s="220" t="s">
        <v>329</v>
      </c>
      <c r="G177" s="218"/>
      <c r="H177" s="221">
        <v>77.670000000000002</v>
      </c>
      <c r="I177" s="222"/>
      <c r="J177" s="218"/>
      <c r="K177" s="218"/>
      <c r="L177" s="223"/>
      <c r="M177" s="224"/>
      <c r="N177" s="225"/>
      <c r="O177" s="225"/>
      <c r="P177" s="225"/>
      <c r="Q177" s="225"/>
      <c r="R177" s="225"/>
      <c r="S177" s="225"/>
      <c r="T177" s="226"/>
      <c r="AT177" s="227" t="s">
        <v>147</v>
      </c>
      <c r="AU177" s="227" t="s">
        <v>88</v>
      </c>
      <c r="AV177" s="11" t="s">
        <v>88</v>
      </c>
      <c r="AW177" s="11" t="s">
        <v>39</v>
      </c>
      <c r="AX177" s="11" t="s">
        <v>23</v>
      </c>
      <c r="AY177" s="227" t="s">
        <v>135</v>
      </c>
    </row>
    <row r="178" s="1" customFormat="1" ht="22.5" customHeight="1">
      <c r="B178" s="36"/>
      <c r="C178" s="202" t="s">
        <v>330</v>
      </c>
      <c r="D178" s="202" t="s">
        <v>138</v>
      </c>
      <c r="E178" s="203" t="s">
        <v>331</v>
      </c>
      <c r="F178" s="204" t="s">
        <v>332</v>
      </c>
      <c r="G178" s="205" t="s">
        <v>155</v>
      </c>
      <c r="H178" s="206">
        <v>77.670000000000002</v>
      </c>
      <c r="I178" s="207"/>
      <c r="J178" s="208">
        <f>ROUND(I178*H178,2)</f>
        <v>0</v>
      </c>
      <c r="K178" s="204" t="s">
        <v>142</v>
      </c>
      <c r="L178" s="41"/>
      <c r="M178" s="209" t="s">
        <v>22</v>
      </c>
      <c r="N178" s="210" t="s">
        <v>49</v>
      </c>
      <c r="O178" s="77"/>
      <c r="P178" s="211">
        <f>O178*H178</f>
        <v>0</v>
      </c>
      <c r="Q178" s="211">
        <v>1.0000000000000001E-05</v>
      </c>
      <c r="R178" s="211">
        <f>Q178*H178</f>
        <v>0.00077670000000000007</v>
      </c>
      <c r="S178" s="211">
        <v>0</v>
      </c>
      <c r="T178" s="212">
        <f>S178*H178</f>
        <v>0</v>
      </c>
      <c r="AR178" s="15" t="s">
        <v>220</v>
      </c>
      <c r="AT178" s="15" t="s">
        <v>138</v>
      </c>
      <c r="AU178" s="15" t="s">
        <v>88</v>
      </c>
      <c r="AY178" s="15" t="s">
        <v>135</v>
      </c>
      <c r="BE178" s="213">
        <f>IF(N178="základní",J178,0)</f>
        <v>0</v>
      </c>
      <c r="BF178" s="213">
        <f>IF(N178="snížená",J178,0)</f>
        <v>0</v>
      </c>
      <c r="BG178" s="213">
        <f>IF(N178="zákl. přenesená",J178,0)</f>
        <v>0</v>
      </c>
      <c r="BH178" s="213">
        <f>IF(N178="sníž. přenesená",J178,0)</f>
        <v>0</v>
      </c>
      <c r="BI178" s="213">
        <f>IF(N178="nulová",J178,0)</f>
        <v>0</v>
      </c>
      <c r="BJ178" s="15" t="s">
        <v>23</v>
      </c>
      <c r="BK178" s="213">
        <f>ROUND(I178*H178,2)</f>
        <v>0</v>
      </c>
      <c r="BL178" s="15" t="s">
        <v>220</v>
      </c>
      <c r="BM178" s="15" t="s">
        <v>333</v>
      </c>
    </row>
    <row r="179" s="11" customFormat="1">
      <c r="B179" s="217"/>
      <c r="C179" s="218"/>
      <c r="D179" s="214" t="s">
        <v>147</v>
      </c>
      <c r="E179" s="219" t="s">
        <v>22</v>
      </c>
      <c r="F179" s="220" t="s">
        <v>334</v>
      </c>
      <c r="G179" s="218"/>
      <c r="H179" s="221">
        <v>77.670000000000002</v>
      </c>
      <c r="I179" s="222"/>
      <c r="J179" s="218"/>
      <c r="K179" s="218"/>
      <c r="L179" s="223"/>
      <c r="M179" s="224"/>
      <c r="N179" s="225"/>
      <c r="O179" s="225"/>
      <c r="P179" s="225"/>
      <c r="Q179" s="225"/>
      <c r="R179" s="225"/>
      <c r="S179" s="225"/>
      <c r="T179" s="226"/>
      <c r="AT179" s="227" t="s">
        <v>147</v>
      </c>
      <c r="AU179" s="227" t="s">
        <v>88</v>
      </c>
      <c r="AV179" s="11" t="s">
        <v>88</v>
      </c>
      <c r="AW179" s="11" t="s">
        <v>39</v>
      </c>
      <c r="AX179" s="11" t="s">
        <v>23</v>
      </c>
      <c r="AY179" s="227" t="s">
        <v>135</v>
      </c>
    </row>
    <row r="180" s="1" customFormat="1" ht="16.5" customHeight="1">
      <c r="B180" s="36"/>
      <c r="C180" s="228" t="s">
        <v>335</v>
      </c>
      <c r="D180" s="228" t="s">
        <v>173</v>
      </c>
      <c r="E180" s="229" t="s">
        <v>336</v>
      </c>
      <c r="F180" s="230" t="s">
        <v>337</v>
      </c>
      <c r="G180" s="231" t="s">
        <v>155</v>
      </c>
      <c r="H180" s="232">
        <v>85.436999999999998</v>
      </c>
      <c r="I180" s="233"/>
      <c r="J180" s="234">
        <f>ROUND(I180*H180,2)</f>
        <v>0</v>
      </c>
      <c r="K180" s="230" t="s">
        <v>142</v>
      </c>
      <c r="L180" s="235"/>
      <c r="M180" s="236" t="s">
        <v>22</v>
      </c>
      <c r="N180" s="237" t="s">
        <v>49</v>
      </c>
      <c r="O180" s="77"/>
      <c r="P180" s="211">
        <f>O180*H180</f>
        <v>0</v>
      </c>
      <c r="Q180" s="211">
        <v>0.00010000000000000001</v>
      </c>
      <c r="R180" s="211">
        <f>Q180*H180</f>
        <v>0.0085436999999999996</v>
      </c>
      <c r="S180" s="211">
        <v>0</v>
      </c>
      <c r="T180" s="212">
        <f>S180*H180</f>
        <v>0</v>
      </c>
      <c r="AR180" s="15" t="s">
        <v>300</v>
      </c>
      <c r="AT180" s="15" t="s">
        <v>173</v>
      </c>
      <c r="AU180" s="15" t="s">
        <v>88</v>
      </c>
      <c r="AY180" s="15" t="s">
        <v>135</v>
      </c>
      <c r="BE180" s="213">
        <f>IF(N180="základní",J180,0)</f>
        <v>0</v>
      </c>
      <c r="BF180" s="213">
        <f>IF(N180="snížená",J180,0)</f>
        <v>0</v>
      </c>
      <c r="BG180" s="213">
        <f>IF(N180="zákl. přenesená",J180,0)</f>
        <v>0</v>
      </c>
      <c r="BH180" s="213">
        <f>IF(N180="sníž. přenesená",J180,0)</f>
        <v>0</v>
      </c>
      <c r="BI180" s="213">
        <f>IF(N180="nulová",J180,0)</f>
        <v>0</v>
      </c>
      <c r="BJ180" s="15" t="s">
        <v>23</v>
      </c>
      <c r="BK180" s="213">
        <f>ROUND(I180*H180,2)</f>
        <v>0</v>
      </c>
      <c r="BL180" s="15" t="s">
        <v>220</v>
      </c>
      <c r="BM180" s="15" t="s">
        <v>338</v>
      </c>
    </row>
    <row r="181" s="11" customFormat="1">
      <c r="B181" s="217"/>
      <c r="C181" s="218"/>
      <c r="D181" s="214" t="s">
        <v>147</v>
      </c>
      <c r="E181" s="218"/>
      <c r="F181" s="220" t="s">
        <v>339</v>
      </c>
      <c r="G181" s="218"/>
      <c r="H181" s="221">
        <v>85.436999999999998</v>
      </c>
      <c r="I181" s="222"/>
      <c r="J181" s="218"/>
      <c r="K181" s="218"/>
      <c r="L181" s="223"/>
      <c r="M181" s="224"/>
      <c r="N181" s="225"/>
      <c r="O181" s="225"/>
      <c r="P181" s="225"/>
      <c r="Q181" s="225"/>
      <c r="R181" s="225"/>
      <c r="S181" s="225"/>
      <c r="T181" s="226"/>
      <c r="AT181" s="227" t="s">
        <v>147</v>
      </c>
      <c r="AU181" s="227" t="s">
        <v>88</v>
      </c>
      <c r="AV181" s="11" t="s">
        <v>88</v>
      </c>
      <c r="AW181" s="11" t="s">
        <v>4</v>
      </c>
      <c r="AX181" s="11" t="s">
        <v>23</v>
      </c>
      <c r="AY181" s="227" t="s">
        <v>135</v>
      </c>
    </row>
    <row r="182" s="1" customFormat="1" ht="22.5" customHeight="1">
      <c r="B182" s="36"/>
      <c r="C182" s="202" t="s">
        <v>340</v>
      </c>
      <c r="D182" s="202" t="s">
        <v>138</v>
      </c>
      <c r="E182" s="203" t="s">
        <v>341</v>
      </c>
      <c r="F182" s="204" t="s">
        <v>342</v>
      </c>
      <c r="G182" s="205" t="s">
        <v>164</v>
      </c>
      <c r="H182" s="206">
        <v>0.91000000000000003</v>
      </c>
      <c r="I182" s="207"/>
      <c r="J182" s="208">
        <f>ROUND(I182*H182,2)</f>
        <v>0</v>
      </c>
      <c r="K182" s="204" t="s">
        <v>142</v>
      </c>
      <c r="L182" s="41"/>
      <c r="M182" s="209" t="s">
        <v>22</v>
      </c>
      <c r="N182" s="210" t="s">
        <v>49</v>
      </c>
      <c r="O182" s="77"/>
      <c r="P182" s="211">
        <f>O182*H182</f>
        <v>0</v>
      </c>
      <c r="Q182" s="211">
        <v>0</v>
      </c>
      <c r="R182" s="211">
        <f>Q182*H182</f>
        <v>0</v>
      </c>
      <c r="S182" s="211">
        <v>0</v>
      </c>
      <c r="T182" s="212">
        <f>S182*H182</f>
        <v>0</v>
      </c>
      <c r="AR182" s="15" t="s">
        <v>220</v>
      </c>
      <c r="AT182" s="15" t="s">
        <v>138</v>
      </c>
      <c r="AU182" s="15" t="s">
        <v>88</v>
      </c>
      <c r="AY182" s="15" t="s">
        <v>135</v>
      </c>
      <c r="BE182" s="213">
        <f>IF(N182="základní",J182,0)</f>
        <v>0</v>
      </c>
      <c r="BF182" s="213">
        <f>IF(N182="snížená",J182,0)</f>
        <v>0</v>
      </c>
      <c r="BG182" s="213">
        <f>IF(N182="zákl. přenesená",J182,0)</f>
        <v>0</v>
      </c>
      <c r="BH182" s="213">
        <f>IF(N182="sníž. přenesená",J182,0)</f>
        <v>0</v>
      </c>
      <c r="BI182" s="213">
        <f>IF(N182="nulová",J182,0)</f>
        <v>0</v>
      </c>
      <c r="BJ182" s="15" t="s">
        <v>23</v>
      </c>
      <c r="BK182" s="213">
        <f>ROUND(I182*H182,2)</f>
        <v>0</v>
      </c>
      <c r="BL182" s="15" t="s">
        <v>220</v>
      </c>
      <c r="BM182" s="15" t="s">
        <v>343</v>
      </c>
    </row>
    <row r="183" s="1" customFormat="1">
      <c r="B183" s="36"/>
      <c r="C183" s="37"/>
      <c r="D183" s="214" t="s">
        <v>145</v>
      </c>
      <c r="E183" s="37"/>
      <c r="F183" s="215" t="s">
        <v>344</v>
      </c>
      <c r="G183" s="37"/>
      <c r="H183" s="37"/>
      <c r="I183" s="128"/>
      <c r="J183" s="37"/>
      <c r="K183" s="37"/>
      <c r="L183" s="41"/>
      <c r="M183" s="216"/>
      <c r="N183" s="77"/>
      <c r="O183" s="77"/>
      <c r="P183" s="77"/>
      <c r="Q183" s="77"/>
      <c r="R183" s="77"/>
      <c r="S183" s="77"/>
      <c r="T183" s="78"/>
      <c r="AT183" s="15" t="s">
        <v>145</v>
      </c>
      <c r="AU183" s="15" t="s">
        <v>88</v>
      </c>
    </row>
    <row r="184" s="1" customFormat="1" ht="22.5" customHeight="1">
      <c r="B184" s="36"/>
      <c r="C184" s="202" t="s">
        <v>345</v>
      </c>
      <c r="D184" s="202" t="s">
        <v>138</v>
      </c>
      <c r="E184" s="203" t="s">
        <v>346</v>
      </c>
      <c r="F184" s="204" t="s">
        <v>347</v>
      </c>
      <c r="G184" s="205" t="s">
        <v>164</v>
      </c>
      <c r="H184" s="206">
        <v>0.91000000000000003</v>
      </c>
      <c r="I184" s="207"/>
      <c r="J184" s="208">
        <f>ROUND(I184*H184,2)</f>
        <v>0</v>
      </c>
      <c r="K184" s="204" t="s">
        <v>142</v>
      </c>
      <c r="L184" s="41"/>
      <c r="M184" s="209" t="s">
        <v>22</v>
      </c>
      <c r="N184" s="210" t="s">
        <v>49</v>
      </c>
      <c r="O184" s="77"/>
      <c r="P184" s="211">
        <f>O184*H184</f>
        <v>0</v>
      </c>
      <c r="Q184" s="211">
        <v>0</v>
      </c>
      <c r="R184" s="211">
        <f>Q184*H184</f>
        <v>0</v>
      </c>
      <c r="S184" s="211">
        <v>0</v>
      </c>
      <c r="T184" s="212">
        <f>S184*H184</f>
        <v>0</v>
      </c>
      <c r="AR184" s="15" t="s">
        <v>220</v>
      </c>
      <c r="AT184" s="15" t="s">
        <v>138</v>
      </c>
      <c r="AU184" s="15" t="s">
        <v>88</v>
      </c>
      <c r="AY184" s="15" t="s">
        <v>135</v>
      </c>
      <c r="BE184" s="213">
        <f>IF(N184="základní",J184,0)</f>
        <v>0</v>
      </c>
      <c r="BF184" s="213">
        <f>IF(N184="snížená",J184,0)</f>
        <v>0</v>
      </c>
      <c r="BG184" s="213">
        <f>IF(N184="zákl. přenesená",J184,0)</f>
        <v>0</v>
      </c>
      <c r="BH184" s="213">
        <f>IF(N184="sníž. přenesená",J184,0)</f>
        <v>0</v>
      </c>
      <c r="BI184" s="213">
        <f>IF(N184="nulová",J184,0)</f>
        <v>0</v>
      </c>
      <c r="BJ184" s="15" t="s">
        <v>23</v>
      </c>
      <c r="BK184" s="213">
        <f>ROUND(I184*H184,2)</f>
        <v>0</v>
      </c>
      <c r="BL184" s="15" t="s">
        <v>220</v>
      </c>
      <c r="BM184" s="15" t="s">
        <v>348</v>
      </c>
    </row>
    <row r="185" s="1" customFormat="1">
      <c r="B185" s="36"/>
      <c r="C185" s="37"/>
      <c r="D185" s="214" t="s">
        <v>145</v>
      </c>
      <c r="E185" s="37"/>
      <c r="F185" s="215" t="s">
        <v>344</v>
      </c>
      <c r="G185" s="37"/>
      <c r="H185" s="37"/>
      <c r="I185" s="128"/>
      <c r="J185" s="37"/>
      <c r="K185" s="37"/>
      <c r="L185" s="41"/>
      <c r="M185" s="216"/>
      <c r="N185" s="77"/>
      <c r="O185" s="77"/>
      <c r="P185" s="77"/>
      <c r="Q185" s="77"/>
      <c r="R185" s="77"/>
      <c r="S185" s="77"/>
      <c r="T185" s="78"/>
      <c r="AT185" s="15" t="s">
        <v>145</v>
      </c>
      <c r="AU185" s="15" t="s">
        <v>88</v>
      </c>
    </row>
    <row r="186" s="10" customFormat="1" ht="22.8" customHeight="1">
      <c r="B186" s="186"/>
      <c r="C186" s="187"/>
      <c r="D186" s="188" t="s">
        <v>77</v>
      </c>
      <c r="E186" s="200" t="s">
        <v>349</v>
      </c>
      <c r="F186" s="200" t="s">
        <v>350</v>
      </c>
      <c r="G186" s="187"/>
      <c r="H186" s="187"/>
      <c r="I186" s="190"/>
      <c r="J186" s="201">
        <f>BK186</f>
        <v>0</v>
      </c>
      <c r="K186" s="187"/>
      <c r="L186" s="192"/>
      <c r="M186" s="193"/>
      <c r="N186" s="194"/>
      <c r="O186" s="194"/>
      <c r="P186" s="195">
        <f>SUM(P187:P190)</f>
        <v>0</v>
      </c>
      <c r="Q186" s="194"/>
      <c r="R186" s="195">
        <f>SUM(R187:R190)</f>
        <v>0.0086999999999999994</v>
      </c>
      <c r="S186" s="194"/>
      <c r="T186" s="196">
        <f>SUM(T187:T190)</f>
        <v>0</v>
      </c>
      <c r="AR186" s="197" t="s">
        <v>88</v>
      </c>
      <c r="AT186" s="198" t="s">
        <v>77</v>
      </c>
      <c r="AU186" s="198" t="s">
        <v>23</v>
      </c>
      <c r="AY186" s="197" t="s">
        <v>135</v>
      </c>
      <c r="BK186" s="199">
        <f>SUM(BK187:BK190)</f>
        <v>0</v>
      </c>
    </row>
    <row r="187" s="1" customFormat="1" ht="16.5" customHeight="1">
      <c r="B187" s="36"/>
      <c r="C187" s="202" t="s">
        <v>351</v>
      </c>
      <c r="D187" s="202" t="s">
        <v>138</v>
      </c>
      <c r="E187" s="203" t="s">
        <v>352</v>
      </c>
      <c r="F187" s="204" t="s">
        <v>353</v>
      </c>
      <c r="G187" s="205" t="s">
        <v>262</v>
      </c>
      <c r="H187" s="206">
        <v>30</v>
      </c>
      <c r="I187" s="207"/>
      <c r="J187" s="208">
        <f>ROUND(I187*H187,2)</f>
        <v>0</v>
      </c>
      <c r="K187" s="204" t="s">
        <v>142</v>
      </c>
      <c r="L187" s="41"/>
      <c r="M187" s="209" t="s">
        <v>22</v>
      </c>
      <c r="N187" s="210" t="s">
        <v>49</v>
      </c>
      <c r="O187" s="77"/>
      <c r="P187" s="211">
        <f>O187*H187</f>
        <v>0</v>
      </c>
      <c r="Q187" s="211">
        <v>0.00029</v>
      </c>
      <c r="R187" s="211">
        <f>Q187*H187</f>
        <v>0.0086999999999999994</v>
      </c>
      <c r="S187" s="211">
        <v>0</v>
      </c>
      <c r="T187" s="212">
        <f>S187*H187</f>
        <v>0</v>
      </c>
      <c r="AR187" s="15" t="s">
        <v>220</v>
      </c>
      <c r="AT187" s="15" t="s">
        <v>138</v>
      </c>
      <c r="AU187" s="15" t="s">
        <v>88</v>
      </c>
      <c r="AY187" s="15" t="s">
        <v>135</v>
      </c>
      <c r="BE187" s="213">
        <f>IF(N187="základní",J187,0)</f>
        <v>0</v>
      </c>
      <c r="BF187" s="213">
        <f>IF(N187="snížená",J187,0)</f>
        <v>0</v>
      </c>
      <c r="BG187" s="213">
        <f>IF(N187="zákl. přenesená",J187,0)</f>
        <v>0</v>
      </c>
      <c r="BH187" s="213">
        <f>IF(N187="sníž. přenesená",J187,0)</f>
        <v>0</v>
      </c>
      <c r="BI187" s="213">
        <f>IF(N187="nulová",J187,0)</f>
        <v>0</v>
      </c>
      <c r="BJ187" s="15" t="s">
        <v>23</v>
      </c>
      <c r="BK187" s="213">
        <f>ROUND(I187*H187,2)</f>
        <v>0</v>
      </c>
      <c r="BL187" s="15" t="s">
        <v>220</v>
      </c>
      <c r="BM187" s="15" t="s">
        <v>354</v>
      </c>
    </row>
    <row r="188" s="1" customFormat="1">
      <c r="B188" s="36"/>
      <c r="C188" s="37"/>
      <c r="D188" s="214" t="s">
        <v>145</v>
      </c>
      <c r="E188" s="37"/>
      <c r="F188" s="215" t="s">
        <v>355</v>
      </c>
      <c r="G188" s="37"/>
      <c r="H188" s="37"/>
      <c r="I188" s="128"/>
      <c r="J188" s="37"/>
      <c r="K188" s="37"/>
      <c r="L188" s="41"/>
      <c r="M188" s="216"/>
      <c r="N188" s="77"/>
      <c r="O188" s="77"/>
      <c r="P188" s="77"/>
      <c r="Q188" s="77"/>
      <c r="R188" s="77"/>
      <c r="S188" s="77"/>
      <c r="T188" s="78"/>
      <c r="AT188" s="15" t="s">
        <v>145</v>
      </c>
      <c r="AU188" s="15" t="s">
        <v>88</v>
      </c>
    </row>
    <row r="189" s="1" customFormat="1" ht="22.5" customHeight="1">
      <c r="B189" s="36"/>
      <c r="C189" s="202" t="s">
        <v>356</v>
      </c>
      <c r="D189" s="202" t="s">
        <v>138</v>
      </c>
      <c r="E189" s="203" t="s">
        <v>357</v>
      </c>
      <c r="F189" s="204" t="s">
        <v>358</v>
      </c>
      <c r="G189" s="205" t="s">
        <v>164</v>
      </c>
      <c r="H189" s="206">
        <v>0.0089999999999999993</v>
      </c>
      <c r="I189" s="207"/>
      <c r="J189" s="208">
        <f>ROUND(I189*H189,2)</f>
        <v>0</v>
      </c>
      <c r="K189" s="204" t="s">
        <v>142</v>
      </c>
      <c r="L189" s="41"/>
      <c r="M189" s="209" t="s">
        <v>22</v>
      </c>
      <c r="N189" s="210" t="s">
        <v>49</v>
      </c>
      <c r="O189" s="77"/>
      <c r="P189" s="211">
        <f>O189*H189</f>
        <v>0</v>
      </c>
      <c r="Q189" s="211">
        <v>0</v>
      </c>
      <c r="R189" s="211">
        <f>Q189*H189</f>
        <v>0</v>
      </c>
      <c r="S189" s="211">
        <v>0</v>
      </c>
      <c r="T189" s="212">
        <f>S189*H189</f>
        <v>0</v>
      </c>
      <c r="AR189" s="15" t="s">
        <v>220</v>
      </c>
      <c r="AT189" s="15" t="s">
        <v>138</v>
      </c>
      <c r="AU189" s="15" t="s">
        <v>88</v>
      </c>
      <c r="AY189" s="15" t="s">
        <v>135</v>
      </c>
      <c r="BE189" s="213">
        <f>IF(N189="základní",J189,0)</f>
        <v>0</v>
      </c>
      <c r="BF189" s="213">
        <f>IF(N189="snížená",J189,0)</f>
        <v>0</v>
      </c>
      <c r="BG189" s="213">
        <f>IF(N189="zákl. přenesená",J189,0)</f>
        <v>0</v>
      </c>
      <c r="BH189" s="213">
        <f>IF(N189="sníž. přenesená",J189,0)</f>
        <v>0</v>
      </c>
      <c r="BI189" s="213">
        <f>IF(N189="nulová",J189,0)</f>
        <v>0</v>
      </c>
      <c r="BJ189" s="15" t="s">
        <v>23</v>
      </c>
      <c r="BK189" s="213">
        <f>ROUND(I189*H189,2)</f>
        <v>0</v>
      </c>
      <c r="BL189" s="15" t="s">
        <v>220</v>
      </c>
      <c r="BM189" s="15" t="s">
        <v>359</v>
      </c>
    </row>
    <row r="190" s="1" customFormat="1" ht="22.5" customHeight="1">
      <c r="B190" s="36"/>
      <c r="C190" s="202" t="s">
        <v>360</v>
      </c>
      <c r="D190" s="202" t="s">
        <v>138</v>
      </c>
      <c r="E190" s="203" t="s">
        <v>361</v>
      </c>
      <c r="F190" s="204" t="s">
        <v>362</v>
      </c>
      <c r="G190" s="205" t="s">
        <v>164</v>
      </c>
      <c r="H190" s="206">
        <v>0.0089999999999999993</v>
      </c>
      <c r="I190" s="207"/>
      <c r="J190" s="208">
        <f>ROUND(I190*H190,2)</f>
        <v>0</v>
      </c>
      <c r="K190" s="204" t="s">
        <v>142</v>
      </c>
      <c r="L190" s="41"/>
      <c r="M190" s="209" t="s">
        <v>22</v>
      </c>
      <c r="N190" s="210" t="s">
        <v>49</v>
      </c>
      <c r="O190" s="77"/>
      <c r="P190" s="211">
        <f>O190*H190</f>
        <v>0</v>
      </c>
      <c r="Q190" s="211">
        <v>0</v>
      </c>
      <c r="R190" s="211">
        <f>Q190*H190</f>
        <v>0</v>
      </c>
      <c r="S190" s="211">
        <v>0</v>
      </c>
      <c r="T190" s="212">
        <f>S190*H190</f>
        <v>0</v>
      </c>
      <c r="AR190" s="15" t="s">
        <v>220</v>
      </c>
      <c r="AT190" s="15" t="s">
        <v>138</v>
      </c>
      <c r="AU190" s="15" t="s">
        <v>88</v>
      </c>
      <c r="AY190" s="15" t="s">
        <v>135</v>
      </c>
      <c r="BE190" s="213">
        <f>IF(N190="základní",J190,0)</f>
        <v>0</v>
      </c>
      <c r="BF190" s="213">
        <f>IF(N190="snížená",J190,0)</f>
        <v>0</v>
      </c>
      <c r="BG190" s="213">
        <f>IF(N190="zákl. přenesená",J190,0)</f>
        <v>0</v>
      </c>
      <c r="BH190" s="213">
        <f>IF(N190="sníž. přenesená",J190,0)</f>
        <v>0</v>
      </c>
      <c r="BI190" s="213">
        <f>IF(N190="nulová",J190,0)</f>
        <v>0</v>
      </c>
      <c r="BJ190" s="15" t="s">
        <v>23</v>
      </c>
      <c r="BK190" s="213">
        <f>ROUND(I190*H190,2)</f>
        <v>0</v>
      </c>
      <c r="BL190" s="15" t="s">
        <v>220</v>
      </c>
      <c r="BM190" s="15" t="s">
        <v>363</v>
      </c>
    </row>
    <row r="191" s="10" customFormat="1" ht="22.8" customHeight="1">
      <c r="B191" s="186"/>
      <c r="C191" s="187"/>
      <c r="D191" s="188" t="s">
        <v>77</v>
      </c>
      <c r="E191" s="200" t="s">
        <v>364</v>
      </c>
      <c r="F191" s="200" t="s">
        <v>365</v>
      </c>
      <c r="G191" s="187"/>
      <c r="H191" s="187"/>
      <c r="I191" s="190"/>
      <c r="J191" s="201">
        <f>BK191</f>
        <v>0</v>
      </c>
      <c r="K191" s="187"/>
      <c r="L191" s="192"/>
      <c r="M191" s="193"/>
      <c r="N191" s="194"/>
      <c r="O191" s="194"/>
      <c r="P191" s="195">
        <f>SUM(P192:P200)</f>
        <v>0</v>
      </c>
      <c r="Q191" s="194"/>
      <c r="R191" s="195">
        <f>SUM(R192:R200)</f>
        <v>0.022539999999999998</v>
      </c>
      <c r="S191" s="194"/>
      <c r="T191" s="196">
        <f>SUM(T192:T200)</f>
        <v>0</v>
      </c>
      <c r="AR191" s="197" t="s">
        <v>88</v>
      </c>
      <c r="AT191" s="198" t="s">
        <v>77</v>
      </c>
      <c r="AU191" s="198" t="s">
        <v>23</v>
      </c>
      <c r="AY191" s="197" t="s">
        <v>135</v>
      </c>
      <c r="BK191" s="199">
        <f>SUM(BK192:BK200)</f>
        <v>0</v>
      </c>
    </row>
    <row r="192" s="1" customFormat="1" ht="22.5" customHeight="1">
      <c r="B192" s="36"/>
      <c r="C192" s="202" t="s">
        <v>366</v>
      </c>
      <c r="D192" s="202" t="s">
        <v>138</v>
      </c>
      <c r="E192" s="203" t="s">
        <v>367</v>
      </c>
      <c r="F192" s="204" t="s">
        <v>368</v>
      </c>
      <c r="G192" s="205" t="s">
        <v>213</v>
      </c>
      <c r="H192" s="206">
        <v>2</v>
      </c>
      <c r="I192" s="207"/>
      <c r="J192" s="208">
        <f>ROUND(I192*H192,2)</f>
        <v>0</v>
      </c>
      <c r="K192" s="204" t="s">
        <v>142</v>
      </c>
      <c r="L192" s="41"/>
      <c r="M192" s="209" t="s">
        <v>22</v>
      </c>
      <c r="N192" s="210" t="s">
        <v>49</v>
      </c>
      <c r="O192" s="77"/>
      <c r="P192" s="211">
        <f>O192*H192</f>
        <v>0</v>
      </c>
      <c r="Q192" s="211">
        <v>0.0048799999999999998</v>
      </c>
      <c r="R192" s="211">
        <f>Q192*H192</f>
        <v>0.0097599999999999996</v>
      </c>
      <c r="S192" s="211">
        <v>0</v>
      </c>
      <c r="T192" s="212">
        <f>S192*H192</f>
        <v>0</v>
      </c>
      <c r="AR192" s="15" t="s">
        <v>220</v>
      </c>
      <c r="AT192" s="15" t="s">
        <v>138</v>
      </c>
      <c r="AU192" s="15" t="s">
        <v>88</v>
      </c>
      <c r="AY192" s="15" t="s">
        <v>135</v>
      </c>
      <c r="BE192" s="213">
        <f>IF(N192="základní",J192,0)</f>
        <v>0</v>
      </c>
      <c r="BF192" s="213">
        <f>IF(N192="snížená",J192,0)</f>
        <v>0</v>
      </c>
      <c r="BG192" s="213">
        <f>IF(N192="zákl. přenesená",J192,0)</f>
        <v>0</v>
      </c>
      <c r="BH192" s="213">
        <f>IF(N192="sníž. přenesená",J192,0)</f>
        <v>0</v>
      </c>
      <c r="BI192" s="213">
        <f>IF(N192="nulová",J192,0)</f>
        <v>0</v>
      </c>
      <c r="BJ192" s="15" t="s">
        <v>23</v>
      </c>
      <c r="BK192" s="213">
        <f>ROUND(I192*H192,2)</f>
        <v>0</v>
      </c>
      <c r="BL192" s="15" t="s">
        <v>220</v>
      </c>
      <c r="BM192" s="15" t="s">
        <v>369</v>
      </c>
    </row>
    <row r="193" s="1" customFormat="1">
      <c r="B193" s="36"/>
      <c r="C193" s="37"/>
      <c r="D193" s="214" t="s">
        <v>145</v>
      </c>
      <c r="E193" s="37"/>
      <c r="F193" s="215" t="s">
        <v>370</v>
      </c>
      <c r="G193" s="37"/>
      <c r="H193" s="37"/>
      <c r="I193" s="128"/>
      <c r="J193" s="37"/>
      <c r="K193" s="37"/>
      <c r="L193" s="41"/>
      <c r="M193" s="216"/>
      <c r="N193" s="77"/>
      <c r="O193" s="77"/>
      <c r="P193" s="77"/>
      <c r="Q193" s="77"/>
      <c r="R193" s="77"/>
      <c r="S193" s="77"/>
      <c r="T193" s="78"/>
      <c r="AT193" s="15" t="s">
        <v>145</v>
      </c>
      <c r="AU193" s="15" t="s">
        <v>88</v>
      </c>
    </row>
    <row r="194" s="1" customFormat="1" ht="22.5" customHeight="1">
      <c r="B194" s="36"/>
      <c r="C194" s="202" t="s">
        <v>371</v>
      </c>
      <c r="D194" s="202" t="s">
        <v>138</v>
      </c>
      <c r="E194" s="203" t="s">
        <v>372</v>
      </c>
      <c r="F194" s="204" t="s">
        <v>373</v>
      </c>
      <c r="G194" s="205" t="s">
        <v>213</v>
      </c>
      <c r="H194" s="206">
        <v>6</v>
      </c>
      <c r="I194" s="207"/>
      <c r="J194" s="208">
        <f>ROUND(I194*H194,2)</f>
        <v>0</v>
      </c>
      <c r="K194" s="204" t="s">
        <v>22</v>
      </c>
      <c r="L194" s="41"/>
      <c r="M194" s="209" t="s">
        <v>22</v>
      </c>
      <c r="N194" s="210" t="s">
        <v>49</v>
      </c>
      <c r="O194" s="77"/>
      <c r="P194" s="211">
        <f>O194*H194</f>
        <v>0</v>
      </c>
      <c r="Q194" s="211">
        <v>0.0021299999999999999</v>
      </c>
      <c r="R194" s="211">
        <f>Q194*H194</f>
        <v>0.01278</v>
      </c>
      <c r="S194" s="211">
        <v>0</v>
      </c>
      <c r="T194" s="212">
        <f>S194*H194</f>
        <v>0</v>
      </c>
      <c r="AR194" s="15" t="s">
        <v>220</v>
      </c>
      <c r="AT194" s="15" t="s">
        <v>138</v>
      </c>
      <c r="AU194" s="15" t="s">
        <v>88</v>
      </c>
      <c r="AY194" s="15" t="s">
        <v>135</v>
      </c>
      <c r="BE194" s="213">
        <f>IF(N194="základní",J194,0)</f>
        <v>0</v>
      </c>
      <c r="BF194" s="213">
        <f>IF(N194="snížená",J194,0)</f>
        <v>0</v>
      </c>
      <c r="BG194" s="213">
        <f>IF(N194="zákl. přenesená",J194,0)</f>
        <v>0</v>
      </c>
      <c r="BH194" s="213">
        <f>IF(N194="sníž. přenesená",J194,0)</f>
        <v>0</v>
      </c>
      <c r="BI194" s="213">
        <f>IF(N194="nulová",J194,0)</f>
        <v>0</v>
      </c>
      <c r="BJ194" s="15" t="s">
        <v>23</v>
      </c>
      <c r="BK194" s="213">
        <f>ROUND(I194*H194,2)</f>
        <v>0</v>
      </c>
      <c r="BL194" s="15" t="s">
        <v>220</v>
      </c>
      <c r="BM194" s="15" t="s">
        <v>374</v>
      </c>
    </row>
    <row r="195" s="1" customFormat="1">
      <c r="B195" s="36"/>
      <c r="C195" s="37"/>
      <c r="D195" s="214" t="s">
        <v>145</v>
      </c>
      <c r="E195" s="37"/>
      <c r="F195" s="215" t="s">
        <v>370</v>
      </c>
      <c r="G195" s="37"/>
      <c r="H195" s="37"/>
      <c r="I195" s="128"/>
      <c r="J195" s="37"/>
      <c r="K195" s="37"/>
      <c r="L195" s="41"/>
      <c r="M195" s="216"/>
      <c r="N195" s="77"/>
      <c r="O195" s="77"/>
      <c r="P195" s="77"/>
      <c r="Q195" s="77"/>
      <c r="R195" s="77"/>
      <c r="S195" s="77"/>
      <c r="T195" s="78"/>
      <c r="AT195" s="15" t="s">
        <v>145</v>
      </c>
      <c r="AU195" s="15" t="s">
        <v>88</v>
      </c>
    </row>
    <row r="196" s="11" customFormat="1">
      <c r="B196" s="217"/>
      <c r="C196" s="218"/>
      <c r="D196" s="214" t="s">
        <v>147</v>
      </c>
      <c r="E196" s="218"/>
      <c r="F196" s="220" t="s">
        <v>375</v>
      </c>
      <c r="G196" s="218"/>
      <c r="H196" s="221">
        <v>6</v>
      </c>
      <c r="I196" s="222"/>
      <c r="J196" s="218"/>
      <c r="K196" s="218"/>
      <c r="L196" s="223"/>
      <c r="M196" s="224"/>
      <c r="N196" s="225"/>
      <c r="O196" s="225"/>
      <c r="P196" s="225"/>
      <c r="Q196" s="225"/>
      <c r="R196" s="225"/>
      <c r="S196" s="225"/>
      <c r="T196" s="226"/>
      <c r="AT196" s="227" t="s">
        <v>147</v>
      </c>
      <c r="AU196" s="227" t="s">
        <v>88</v>
      </c>
      <c r="AV196" s="11" t="s">
        <v>88</v>
      </c>
      <c r="AW196" s="11" t="s">
        <v>4</v>
      </c>
      <c r="AX196" s="11" t="s">
        <v>23</v>
      </c>
      <c r="AY196" s="227" t="s">
        <v>135</v>
      </c>
    </row>
    <row r="197" s="1" customFormat="1" ht="22.5" customHeight="1">
      <c r="B197" s="36"/>
      <c r="C197" s="202" t="s">
        <v>376</v>
      </c>
      <c r="D197" s="202" t="s">
        <v>138</v>
      </c>
      <c r="E197" s="203" t="s">
        <v>377</v>
      </c>
      <c r="F197" s="204" t="s">
        <v>378</v>
      </c>
      <c r="G197" s="205" t="s">
        <v>164</v>
      </c>
      <c r="H197" s="206">
        <v>0.023</v>
      </c>
      <c r="I197" s="207"/>
      <c r="J197" s="208">
        <f>ROUND(I197*H197,2)</f>
        <v>0</v>
      </c>
      <c r="K197" s="204" t="s">
        <v>142</v>
      </c>
      <c r="L197" s="41"/>
      <c r="M197" s="209" t="s">
        <v>22</v>
      </c>
      <c r="N197" s="210" t="s">
        <v>49</v>
      </c>
      <c r="O197" s="77"/>
      <c r="P197" s="211">
        <f>O197*H197</f>
        <v>0</v>
      </c>
      <c r="Q197" s="211">
        <v>0</v>
      </c>
      <c r="R197" s="211">
        <f>Q197*H197</f>
        <v>0</v>
      </c>
      <c r="S197" s="211">
        <v>0</v>
      </c>
      <c r="T197" s="212">
        <f>S197*H197</f>
        <v>0</v>
      </c>
      <c r="AR197" s="15" t="s">
        <v>220</v>
      </c>
      <c r="AT197" s="15" t="s">
        <v>138</v>
      </c>
      <c r="AU197" s="15" t="s">
        <v>88</v>
      </c>
      <c r="AY197" s="15" t="s">
        <v>135</v>
      </c>
      <c r="BE197" s="213">
        <f>IF(N197="základní",J197,0)</f>
        <v>0</v>
      </c>
      <c r="BF197" s="213">
        <f>IF(N197="snížená",J197,0)</f>
        <v>0</v>
      </c>
      <c r="BG197" s="213">
        <f>IF(N197="zákl. přenesená",J197,0)</f>
        <v>0</v>
      </c>
      <c r="BH197" s="213">
        <f>IF(N197="sníž. přenesená",J197,0)</f>
        <v>0</v>
      </c>
      <c r="BI197" s="213">
        <f>IF(N197="nulová",J197,0)</f>
        <v>0</v>
      </c>
      <c r="BJ197" s="15" t="s">
        <v>23</v>
      </c>
      <c r="BK197" s="213">
        <f>ROUND(I197*H197,2)</f>
        <v>0</v>
      </c>
      <c r="BL197" s="15" t="s">
        <v>220</v>
      </c>
      <c r="BM197" s="15" t="s">
        <v>379</v>
      </c>
    </row>
    <row r="198" s="1" customFormat="1">
      <c r="B198" s="36"/>
      <c r="C198" s="37"/>
      <c r="D198" s="214" t="s">
        <v>145</v>
      </c>
      <c r="E198" s="37"/>
      <c r="F198" s="215" t="s">
        <v>380</v>
      </c>
      <c r="G198" s="37"/>
      <c r="H198" s="37"/>
      <c r="I198" s="128"/>
      <c r="J198" s="37"/>
      <c r="K198" s="37"/>
      <c r="L198" s="41"/>
      <c r="M198" s="216"/>
      <c r="N198" s="77"/>
      <c r="O198" s="77"/>
      <c r="P198" s="77"/>
      <c r="Q198" s="77"/>
      <c r="R198" s="77"/>
      <c r="S198" s="77"/>
      <c r="T198" s="78"/>
      <c r="AT198" s="15" t="s">
        <v>145</v>
      </c>
      <c r="AU198" s="15" t="s">
        <v>88</v>
      </c>
    </row>
    <row r="199" s="1" customFormat="1" ht="22.5" customHeight="1">
      <c r="B199" s="36"/>
      <c r="C199" s="202" t="s">
        <v>381</v>
      </c>
      <c r="D199" s="202" t="s">
        <v>138</v>
      </c>
      <c r="E199" s="203" t="s">
        <v>382</v>
      </c>
      <c r="F199" s="204" t="s">
        <v>383</v>
      </c>
      <c r="G199" s="205" t="s">
        <v>164</v>
      </c>
      <c r="H199" s="206">
        <v>0.023</v>
      </c>
      <c r="I199" s="207"/>
      <c r="J199" s="208">
        <f>ROUND(I199*H199,2)</f>
        <v>0</v>
      </c>
      <c r="K199" s="204" t="s">
        <v>142</v>
      </c>
      <c r="L199" s="41"/>
      <c r="M199" s="209" t="s">
        <v>22</v>
      </c>
      <c r="N199" s="210" t="s">
        <v>49</v>
      </c>
      <c r="O199" s="77"/>
      <c r="P199" s="211">
        <f>O199*H199</f>
        <v>0</v>
      </c>
      <c r="Q199" s="211">
        <v>0</v>
      </c>
      <c r="R199" s="211">
        <f>Q199*H199</f>
        <v>0</v>
      </c>
      <c r="S199" s="211">
        <v>0</v>
      </c>
      <c r="T199" s="212">
        <f>S199*H199</f>
        <v>0</v>
      </c>
      <c r="AR199" s="15" t="s">
        <v>220</v>
      </c>
      <c r="AT199" s="15" t="s">
        <v>138</v>
      </c>
      <c r="AU199" s="15" t="s">
        <v>88</v>
      </c>
      <c r="AY199" s="15" t="s">
        <v>135</v>
      </c>
      <c r="BE199" s="213">
        <f>IF(N199="základní",J199,0)</f>
        <v>0</v>
      </c>
      <c r="BF199" s="213">
        <f>IF(N199="snížená",J199,0)</f>
        <v>0</v>
      </c>
      <c r="BG199" s="213">
        <f>IF(N199="zákl. přenesená",J199,0)</f>
        <v>0</v>
      </c>
      <c r="BH199" s="213">
        <f>IF(N199="sníž. přenesená",J199,0)</f>
        <v>0</v>
      </c>
      <c r="BI199" s="213">
        <f>IF(N199="nulová",J199,0)</f>
        <v>0</v>
      </c>
      <c r="BJ199" s="15" t="s">
        <v>23</v>
      </c>
      <c r="BK199" s="213">
        <f>ROUND(I199*H199,2)</f>
        <v>0</v>
      </c>
      <c r="BL199" s="15" t="s">
        <v>220</v>
      </c>
      <c r="BM199" s="15" t="s">
        <v>384</v>
      </c>
    </row>
    <row r="200" s="1" customFormat="1">
      <c r="B200" s="36"/>
      <c r="C200" s="37"/>
      <c r="D200" s="214" t="s">
        <v>145</v>
      </c>
      <c r="E200" s="37"/>
      <c r="F200" s="215" t="s">
        <v>380</v>
      </c>
      <c r="G200" s="37"/>
      <c r="H200" s="37"/>
      <c r="I200" s="128"/>
      <c r="J200" s="37"/>
      <c r="K200" s="37"/>
      <c r="L200" s="41"/>
      <c r="M200" s="216"/>
      <c r="N200" s="77"/>
      <c r="O200" s="77"/>
      <c r="P200" s="77"/>
      <c r="Q200" s="77"/>
      <c r="R200" s="77"/>
      <c r="S200" s="77"/>
      <c r="T200" s="78"/>
      <c r="AT200" s="15" t="s">
        <v>145</v>
      </c>
      <c r="AU200" s="15" t="s">
        <v>88</v>
      </c>
    </row>
    <row r="201" s="10" customFormat="1" ht="22.8" customHeight="1">
      <c r="B201" s="186"/>
      <c r="C201" s="187"/>
      <c r="D201" s="188" t="s">
        <v>77</v>
      </c>
      <c r="E201" s="200" t="s">
        <v>385</v>
      </c>
      <c r="F201" s="200" t="s">
        <v>386</v>
      </c>
      <c r="G201" s="187"/>
      <c r="H201" s="187"/>
      <c r="I201" s="190"/>
      <c r="J201" s="201">
        <f>BK201</f>
        <v>0</v>
      </c>
      <c r="K201" s="187"/>
      <c r="L201" s="192"/>
      <c r="M201" s="193"/>
      <c r="N201" s="194"/>
      <c r="O201" s="194"/>
      <c r="P201" s="195">
        <f>SUM(P202:P218)</f>
        <v>0</v>
      </c>
      <c r="Q201" s="194"/>
      <c r="R201" s="195">
        <f>SUM(R202:R218)</f>
        <v>1.4614992000000002</v>
      </c>
      <c r="S201" s="194"/>
      <c r="T201" s="196">
        <f>SUM(T202:T218)</f>
        <v>2.1988376999999999</v>
      </c>
      <c r="AR201" s="197" t="s">
        <v>88</v>
      </c>
      <c r="AT201" s="198" t="s">
        <v>77</v>
      </c>
      <c r="AU201" s="198" t="s">
        <v>23</v>
      </c>
      <c r="AY201" s="197" t="s">
        <v>135</v>
      </c>
      <c r="BK201" s="199">
        <f>SUM(BK202:BK218)</f>
        <v>0</v>
      </c>
    </row>
    <row r="202" s="1" customFormat="1" ht="22.5" customHeight="1">
      <c r="B202" s="36"/>
      <c r="C202" s="202" t="s">
        <v>387</v>
      </c>
      <c r="D202" s="202" t="s">
        <v>138</v>
      </c>
      <c r="E202" s="203" t="s">
        <v>388</v>
      </c>
      <c r="F202" s="204" t="s">
        <v>389</v>
      </c>
      <c r="G202" s="205" t="s">
        <v>155</v>
      </c>
      <c r="H202" s="206">
        <v>117.98</v>
      </c>
      <c r="I202" s="207"/>
      <c r="J202" s="208">
        <f>ROUND(I202*H202,2)</f>
        <v>0</v>
      </c>
      <c r="K202" s="204" t="s">
        <v>142</v>
      </c>
      <c r="L202" s="41"/>
      <c r="M202" s="209" t="s">
        <v>22</v>
      </c>
      <c r="N202" s="210" t="s">
        <v>49</v>
      </c>
      <c r="O202" s="77"/>
      <c r="P202" s="211">
        <f>O202*H202</f>
        <v>0</v>
      </c>
      <c r="Q202" s="211">
        <v>0.01223</v>
      </c>
      <c r="R202" s="211">
        <f>Q202*H202</f>
        <v>1.4428954000000001</v>
      </c>
      <c r="S202" s="211">
        <v>0</v>
      </c>
      <c r="T202" s="212">
        <f>S202*H202</f>
        <v>0</v>
      </c>
      <c r="AR202" s="15" t="s">
        <v>220</v>
      </c>
      <c r="AT202" s="15" t="s">
        <v>138</v>
      </c>
      <c r="AU202" s="15" t="s">
        <v>88</v>
      </c>
      <c r="AY202" s="15" t="s">
        <v>135</v>
      </c>
      <c r="BE202" s="213">
        <f>IF(N202="základní",J202,0)</f>
        <v>0</v>
      </c>
      <c r="BF202" s="213">
        <f>IF(N202="snížená",J202,0)</f>
        <v>0</v>
      </c>
      <c r="BG202" s="213">
        <f>IF(N202="zákl. přenesená",J202,0)</f>
        <v>0</v>
      </c>
      <c r="BH202" s="213">
        <f>IF(N202="sníž. přenesená",J202,0)</f>
        <v>0</v>
      </c>
      <c r="BI202" s="213">
        <f>IF(N202="nulová",J202,0)</f>
        <v>0</v>
      </c>
      <c r="BJ202" s="15" t="s">
        <v>23</v>
      </c>
      <c r="BK202" s="213">
        <f>ROUND(I202*H202,2)</f>
        <v>0</v>
      </c>
      <c r="BL202" s="15" t="s">
        <v>220</v>
      </c>
      <c r="BM202" s="15" t="s">
        <v>390</v>
      </c>
    </row>
    <row r="203" s="1" customFormat="1">
      <c r="B203" s="36"/>
      <c r="C203" s="37"/>
      <c r="D203" s="214" t="s">
        <v>145</v>
      </c>
      <c r="E203" s="37"/>
      <c r="F203" s="215" t="s">
        <v>391</v>
      </c>
      <c r="G203" s="37"/>
      <c r="H203" s="37"/>
      <c r="I203" s="128"/>
      <c r="J203" s="37"/>
      <c r="K203" s="37"/>
      <c r="L203" s="41"/>
      <c r="M203" s="216"/>
      <c r="N203" s="77"/>
      <c r="O203" s="77"/>
      <c r="P203" s="77"/>
      <c r="Q203" s="77"/>
      <c r="R203" s="77"/>
      <c r="S203" s="77"/>
      <c r="T203" s="78"/>
      <c r="AT203" s="15" t="s">
        <v>145</v>
      </c>
      <c r="AU203" s="15" t="s">
        <v>88</v>
      </c>
    </row>
    <row r="204" s="11" customFormat="1">
      <c r="B204" s="217"/>
      <c r="C204" s="218"/>
      <c r="D204" s="214" t="s">
        <v>147</v>
      </c>
      <c r="E204" s="219" t="s">
        <v>22</v>
      </c>
      <c r="F204" s="220" t="s">
        <v>392</v>
      </c>
      <c r="G204" s="218"/>
      <c r="H204" s="221">
        <v>77.670000000000002</v>
      </c>
      <c r="I204" s="222"/>
      <c r="J204" s="218"/>
      <c r="K204" s="218"/>
      <c r="L204" s="223"/>
      <c r="M204" s="224"/>
      <c r="N204" s="225"/>
      <c r="O204" s="225"/>
      <c r="P204" s="225"/>
      <c r="Q204" s="225"/>
      <c r="R204" s="225"/>
      <c r="S204" s="225"/>
      <c r="T204" s="226"/>
      <c r="AT204" s="227" t="s">
        <v>147</v>
      </c>
      <c r="AU204" s="227" t="s">
        <v>88</v>
      </c>
      <c r="AV204" s="11" t="s">
        <v>88</v>
      </c>
      <c r="AW204" s="11" t="s">
        <v>39</v>
      </c>
      <c r="AX204" s="11" t="s">
        <v>78</v>
      </c>
      <c r="AY204" s="227" t="s">
        <v>135</v>
      </c>
    </row>
    <row r="205" s="11" customFormat="1">
      <c r="B205" s="217"/>
      <c r="C205" s="218"/>
      <c r="D205" s="214" t="s">
        <v>147</v>
      </c>
      <c r="E205" s="219" t="s">
        <v>22</v>
      </c>
      <c r="F205" s="220" t="s">
        <v>393</v>
      </c>
      <c r="G205" s="218"/>
      <c r="H205" s="221">
        <v>40.310000000000002</v>
      </c>
      <c r="I205" s="222"/>
      <c r="J205" s="218"/>
      <c r="K205" s="218"/>
      <c r="L205" s="223"/>
      <c r="M205" s="224"/>
      <c r="N205" s="225"/>
      <c r="O205" s="225"/>
      <c r="P205" s="225"/>
      <c r="Q205" s="225"/>
      <c r="R205" s="225"/>
      <c r="S205" s="225"/>
      <c r="T205" s="226"/>
      <c r="AT205" s="227" t="s">
        <v>147</v>
      </c>
      <c r="AU205" s="227" t="s">
        <v>88</v>
      </c>
      <c r="AV205" s="11" t="s">
        <v>88</v>
      </c>
      <c r="AW205" s="11" t="s">
        <v>39</v>
      </c>
      <c r="AX205" s="11" t="s">
        <v>78</v>
      </c>
      <c r="AY205" s="227" t="s">
        <v>135</v>
      </c>
    </row>
    <row r="206" s="12" customFormat="1">
      <c r="B206" s="238"/>
      <c r="C206" s="239"/>
      <c r="D206" s="214" t="s">
        <v>147</v>
      </c>
      <c r="E206" s="240" t="s">
        <v>22</v>
      </c>
      <c r="F206" s="241" t="s">
        <v>394</v>
      </c>
      <c r="G206" s="239"/>
      <c r="H206" s="242">
        <v>117.98</v>
      </c>
      <c r="I206" s="243"/>
      <c r="J206" s="239"/>
      <c r="K206" s="239"/>
      <c r="L206" s="244"/>
      <c r="M206" s="245"/>
      <c r="N206" s="246"/>
      <c r="O206" s="246"/>
      <c r="P206" s="246"/>
      <c r="Q206" s="246"/>
      <c r="R206" s="246"/>
      <c r="S206" s="246"/>
      <c r="T206" s="247"/>
      <c r="AT206" s="248" t="s">
        <v>147</v>
      </c>
      <c r="AU206" s="248" t="s">
        <v>88</v>
      </c>
      <c r="AV206" s="12" t="s">
        <v>143</v>
      </c>
      <c r="AW206" s="12" t="s">
        <v>39</v>
      </c>
      <c r="AX206" s="12" t="s">
        <v>23</v>
      </c>
      <c r="AY206" s="248" t="s">
        <v>135</v>
      </c>
    </row>
    <row r="207" s="1" customFormat="1" ht="22.5" customHeight="1">
      <c r="B207" s="36"/>
      <c r="C207" s="202" t="s">
        <v>395</v>
      </c>
      <c r="D207" s="202" t="s">
        <v>138</v>
      </c>
      <c r="E207" s="203" t="s">
        <v>396</v>
      </c>
      <c r="F207" s="204" t="s">
        <v>397</v>
      </c>
      <c r="G207" s="205" t="s">
        <v>262</v>
      </c>
      <c r="H207" s="206">
        <v>41.68</v>
      </c>
      <c r="I207" s="207"/>
      <c r="J207" s="208">
        <f>ROUND(I207*H207,2)</f>
        <v>0</v>
      </c>
      <c r="K207" s="204" t="s">
        <v>142</v>
      </c>
      <c r="L207" s="41"/>
      <c r="M207" s="209" t="s">
        <v>22</v>
      </c>
      <c r="N207" s="210" t="s">
        <v>49</v>
      </c>
      <c r="O207" s="77"/>
      <c r="P207" s="211">
        <f>O207*H207</f>
        <v>0</v>
      </c>
      <c r="Q207" s="211">
        <v>0.00025999999999999998</v>
      </c>
      <c r="R207" s="211">
        <f>Q207*H207</f>
        <v>0.010836799999999999</v>
      </c>
      <c r="S207" s="211">
        <v>0</v>
      </c>
      <c r="T207" s="212">
        <f>S207*H207</f>
        <v>0</v>
      </c>
      <c r="AR207" s="15" t="s">
        <v>220</v>
      </c>
      <c r="AT207" s="15" t="s">
        <v>138</v>
      </c>
      <c r="AU207" s="15" t="s">
        <v>88</v>
      </c>
      <c r="AY207" s="15" t="s">
        <v>135</v>
      </c>
      <c r="BE207" s="213">
        <f>IF(N207="základní",J207,0)</f>
        <v>0</v>
      </c>
      <c r="BF207" s="213">
        <f>IF(N207="snížená",J207,0)</f>
        <v>0</v>
      </c>
      <c r="BG207" s="213">
        <f>IF(N207="zákl. přenesená",J207,0)</f>
        <v>0</v>
      </c>
      <c r="BH207" s="213">
        <f>IF(N207="sníž. přenesená",J207,0)</f>
        <v>0</v>
      </c>
      <c r="BI207" s="213">
        <f>IF(N207="nulová",J207,0)</f>
        <v>0</v>
      </c>
      <c r="BJ207" s="15" t="s">
        <v>23</v>
      </c>
      <c r="BK207" s="213">
        <f>ROUND(I207*H207,2)</f>
        <v>0</v>
      </c>
      <c r="BL207" s="15" t="s">
        <v>220</v>
      </c>
      <c r="BM207" s="15" t="s">
        <v>398</v>
      </c>
    </row>
    <row r="208" s="1" customFormat="1">
      <c r="B208" s="36"/>
      <c r="C208" s="37"/>
      <c r="D208" s="214" t="s">
        <v>145</v>
      </c>
      <c r="E208" s="37"/>
      <c r="F208" s="215" t="s">
        <v>391</v>
      </c>
      <c r="G208" s="37"/>
      <c r="H208" s="37"/>
      <c r="I208" s="128"/>
      <c r="J208" s="37"/>
      <c r="K208" s="37"/>
      <c r="L208" s="41"/>
      <c r="M208" s="216"/>
      <c r="N208" s="77"/>
      <c r="O208" s="77"/>
      <c r="P208" s="77"/>
      <c r="Q208" s="77"/>
      <c r="R208" s="77"/>
      <c r="S208" s="77"/>
      <c r="T208" s="78"/>
      <c r="AT208" s="15" t="s">
        <v>145</v>
      </c>
      <c r="AU208" s="15" t="s">
        <v>88</v>
      </c>
    </row>
    <row r="209" s="11" customFormat="1">
      <c r="B209" s="217"/>
      <c r="C209" s="218"/>
      <c r="D209" s="214" t="s">
        <v>147</v>
      </c>
      <c r="E209" s="219" t="s">
        <v>22</v>
      </c>
      <c r="F209" s="220" t="s">
        <v>399</v>
      </c>
      <c r="G209" s="218"/>
      <c r="H209" s="221">
        <v>41.68</v>
      </c>
      <c r="I209" s="222"/>
      <c r="J209" s="218"/>
      <c r="K209" s="218"/>
      <c r="L209" s="223"/>
      <c r="M209" s="224"/>
      <c r="N209" s="225"/>
      <c r="O209" s="225"/>
      <c r="P209" s="225"/>
      <c r="Q209" s="225"/>
      <c r="R209" s="225"/>
      <c r="S209" s="225"/>
      <c r="T209" s="226"/>
      <c r="AT209" s="227" t="s">
        <v>147</v>
      </c>
      <c r="AU209" s="227" t="s">
        <v>88</v>
      </c>
      <c r="AV209" s="11" t="s">
        <v>88</v>
      </c>
      <c r="AW209" s="11" t="s">
        <v>39</v>
      </c>
      <c r="AX209" s="11" t="s">
        <v>23</v>
      </c>
      <c r="AY209" s="227" t="s">
        <v>135</v>
      </c>
    </row>
    <row r="210" s="1" customFormat="1" ht="16.5" customHeight="1">
      <c r="B210" s="36"/>
      <c r="C210" s="202" t="s">
        <v>400</v>
      </c>
      <c r="D210" s="202" t="s">
        <v>138</v>
      </c>
      <c r="E210" s="203" t="s">
        <v>401</v>
      </c>
      <c r="F210" s="204" t="s">
        <v>402</v>
      </c>
      <c r="G210" s="205" t="s">
        <v>155</v>
      </c>
      <c r="H210" s="206">
        <v>77.670000000000002</v>
      </c>
      <c r="I210" s="207"/>
      <c r="J210" s="208">
        <f>ROUND(I210*H210,2)</f>
        <v>0</v>
      </c>
      <c r="K210" s="204" t="s">
        <v>142</v>
      </c>
      <c r="L210" s="41"/>
      <c r="M210" s="209" t="s">
        <v>22</v>
      </c>
      <c r="N210" s="210" t="s">
        <v>49</v>
      </c>
      <c r="O210" s="77"/>
      <c r="P210" s="211">
        <f>O210*H210</f>
        <v>0</v>
      </c>
      <c r="Q210" s="211">
        <v>0.00010000000000000001</v>
      </c>
      <c r="R210" s="211">
        <f>Q210*H210</f>
        <v>0.0077670000000000005</v>
      </c>
      <c r="S210" s="211">
        <v>0</v>
      </c>
      <c r="T210" s="212">
        <f>S210*H210</f>
        <v>0</v>
      </c>
      <c r="AR210" s="15" t="s">
        <v>220</v>
      </c>
      <c r="AT210" s="15" t="s">
        <v>138</v>
      </c>
      <c r="AU210" s="15" t="s">
        <v>88</v>
      </c>
      <c r="AY210" s="15" t="s">
        <v>135</v>
      </c>
      <c r="BE210" s="213">
        <f>IF(N210="základní",J210,0)</f>
        <v>0</v>
      </c>
      <c r="BF210" s="213">
        <f>IF(N210="snížená",J210,0)</f>
        <v>0</v>
      </c>
      <c r="BG210" s="213">
        <f>IF(N210="zákl. přenesená",J210,0)</f>
        <v>0</v>
      </c>
      <c r="BH210" s="213">
        <f>IF(N210="sníž. přenesená",J210,0)</f>
        <v>0</v>
      </c>
      <c r="BI210" s="213">
        <f>IF(N210="nulová",J210,0)</f>
        <v>0</v>
      </c>
      <c r="BJ210" s="15" t="s">
        <v>23</v>
      </c>
      <c r="BK210" s="213">
        <f>ROUND(I210*H210,2)</f>
        <v>0</v>
      </c>
      <c r="BL210" s="15" t="s">
        <v>220</v>
      </c>
      <c r="BM210" s="15" t="s">
        <v>403</v>
      </c>
    </row>
    <row r="211" s="1" customFormat="1">
      <c r="B211" s="36"/>
      <c r="C211" s="37"/>
      <c r="D211" s="214" t="s">
        <v>145</v>
      </c>
      <c r="E211" s="37"/>
      <c r="F211" s="215" t="s">
        <v>391</v>
      </c>
      <c r="G211" s="37"/>
      <c r="H211" s="37"/>
      <c r="I211" s="128"/>
      <c r="J211" s="37"/>
      <c r="K211" s="37"/>
      <c r="L211" s="41"/>
      <c r="M211" s="216"/>
      <c r="N211" s="77"/>
      <c r="O211" s="77"/>
      <c r="P211" s="77"/>
      <c r="Q211" s="77"/>
      <c r="R211" s="77"/>
      <c r="S211" s="77"/>
      <c r="T211" s="78"/>
      <c r="AT211" s="15" t="s">
        <v>145</v>
      </c>
      <c r="AU211" s="15" t="s">
        <v>88</v>
      </c>
    </row>
    <row r="212" s="1" customFormat="1" ht="22.5" customHeight="1">
      <c r="B212" s="36"/>
      <c r="C212" s="202" t="s">
        <v>404</v>
      </c>
      <c r="D212" s="202" t="s">
        <v>138</v>
      </c>
      <c r="E212" s="203" t="s">
        <v>405</v>
      </c>
      <c r="F212" s="204" t="s">
        <v>406</v>
      </c>
      <c r="G212" s="205" t="s">
        <v>155</v>
      </c>
      <c r="H212" s="206">
        <v>77.670000000000002</v>
      </c>
      <c r="I212" s="207"/>
      <c r="J212" s="208">
        <f>ROUND(I212*H212,2)</f>
        <v>0</v>
      </c>
      <c r="K212" s="204" t="s">
        <v>142</v>
      </c>
      <c r="L212" s="41"/>
      <c r="M212" s="209" t="s">
        <v>22</v>
      </c>
      <c r="N212" s="210" t="s">
        <v>49</v>
      </c>
      <c r="O212" s="77"/>
      <c r="P212" s="211">
        <f>O212*H212</f>
        <v>0</v>
      </c>
      <c r="Q212" s="211">
        <v>0</v>
      </c>
      <c r="R212" s="211">
        <f>Q212*H212</f>
        <v>0</v>
      </c>
      <c r="S212" s="211">
        <v>0.028309999999999998</v>
      </c>
      <c r="T212" s="212">
        <f>S212*H212</f>
        <v>2.1988376999999999</v>
      </c>
      <c r="AR212" s="15" t="s">
        <v>220</v>
      </c>
      <c r="AT212" s="15" t="s">
        <v>138</v>
      </c>
      <c r="AU212" s="15" t="s">
        <v>88</v>
      </c>
      <c r="AY212" s="15" t="s">
        <v>135</v>
      </c>
      <c r="BE212" s="213">
        <f>IF(N212="základní",J212,0)</f>
        <v>0</v>
      </c>
      <c r="BF212" s="213">
        <f>IF(N212="snížená",J212,0)</f>
        <v>0</v>
      </c>
      <c r="BG212" s="213">
        <f>IF(N212="zákl. přenesená",J212,0)</f>
        <v>0</v>
      </c>
      <c r="BH212" s="213">
        <f>IF(N212="sníž. přenesená",J212,0)</f>
        <v>0</v>
      </c>
      <c r="BI212" s="213">
        <f>IF(N212="nulová",J212,0)</f>
        <v>0</v>
      </c>
      <c r="BJ212" s="15" t="s">
        <v>23</v>
      </c>
      <c r="BK212" s="213">
        <f>ROUND(I212*H212,2)</f>
        <v>0</v>
      </c>
      <c r="BL212" s="15" t="s">
        <v>220</v>
      </c>
      <c r="BM212" s="15" t="s">
        <v>407</v>
      </c>
    </row>
    <row r="213" s="1" customFormat="1">
      <c r="B213" s="36"/>
      <c r="C213" s="37"/>
      <c r="D213" s="214" t="s">
        <v>145</v>
      </c>
      <c r="E213" s="37"/>
      <c r="F213" s="215" t="s">
        <v>408</v>
      </c>
      <c r="G213" s="37"/>
      <c r="H213" s="37"/>
      <c r="I213" s="128"/>
      <c r="J213" s="37"/>
      <c r="K213" s="37"/>
      <c r="L213" s="41"/>
      <c r="M213" s="216"/>
      <c r="N213" s="77"/>
      <c r="O213" s="77"/>
      <c r="P213" s="77"/>
      <c r="Q213" s="77"/>
      <c r="R213" s="77"/>
      <c r="S213" s="77"/>
      <c r="T213" s="78"/>
      <c r="AT213" s="15" t="s">
        <v>145</v>
      </c>
      <c r="AU213" s="15" t="s">
        <v>88</v>
      </c>
    </row>
    <row r="214" s="11" customFormat="1">
      <c r="B214" s="217"/>
      <c r="C214" s="218"/>
      <c r="D214" s="214" t="s">
        <v>147</v>
      </c>
      <c r="E214" s="219" t="s">
        <v>22</v>
      </c>
      <c r="F214" s="220" t="s">
        <v>409</v>
      </c>
      <c r="G214" s="218"/>
      <c r="H214" s="221">
        <v>77.670000000000002</v>
      </c>
      <c r="I214" s="222"/>
      <c r="J214" s="218"/>
      <c r="K214" s="218"/>
      <c r="L214" s="223"/>
      <c r="M214" s="224"/>
      <c r="N214" s="225"/>
      <c r="O214" s="225"/>
      <c r="P214" s="225"/>
      <c r="Q214" s="225"/>
      <c r="R214" s="225"/>
      <c r="S214" s="225"/>
      <c r="T214" s="226"/>
      <c r="AT214" s="227" t="s">
        <v>147</v>
      </c>
      <c r="AU214" s="227" t="s">
        <v>88</v>
      </c>
      <c r="AV214" s="11" t="s">
        <v>88</v>
      </c>
      <c r="AW214" s="11" t="s">
        <v>39</v>
      </c>
      <c r="AX214" s="11" t="s">
        <v>23</v>
      </c>
      <c r="AY214" s="227" t="s">
        <v>135</v>
      </c>
    </row>
    <row r="215" s="1" customFormat="1" ht="22.5" customHeight="1">
      <c r="B215" s="36"/>
      <c r="C215" s="202" t="s">
        <v>410</v>
      </c>
      <c r="D215" s="202" t="s">
        <v>138</v>
      </c>
      <c r="E215" s="203" t="s">
        <v>411</v>
      </c>
      <c r="F215" s="204" t="s">
        <v>412</v>
      </c>
      <c r="G215" s="205" t="s">
        <v>164</v>
      </c>
      <c r="H215" s="206">
        <v>1.4610000000000001</v>
      </c>
      <c r="I215" s="207"/>
      <c r="J215" s="208">
        <f>ROUND(I215*H215,2)</f>
        <v>0</v>
      </c>
      <c r="K215" s="204" t="s">
        <v>142</v>
      </c>
      <c r="L215" s="41"/>
      <c r="M215" s="209" t="s">
        <v>22</v>
      </c>
      <c r="N215" s="210" t="s">
        <v>49</v>
      </c>
      <c r="O215" s="77"/>
      <c r="P215" s="211">
        <f>O215*H215</f>
        <v>0</v>
      </c>
      <c r="Q215" s="211">
        <v>0</v>
      </c>
      <c r="R215" s="211">
        <f>Q215*H215</f>
        <v>0</v>
      </c>
      <c r="S215" s="211">
        <v>0</v>
      </c>
      <c r="T215" s="212">
        <f>S215*H215</f>
        <v>0</v>
      </c>
      <c r="AR215" s="15" t="s">
        <v>220</v>
      </c>
      <c r="AT215" s="15" t="s">
        <v>138</v>
      </c>
      <c r="AU215" s="15" t="s">
        <v>88</v>
      </c>
      <c r="AY215" s="15" t="s">
        <v>135</v>
      </c>
      <c r="BE215" s="213">
        <f>IF(N215="základní",J215,0)</f>
        <v>0</v>
      </c>
      <c r="BF215" s="213">
        <f>IF(N215="snížená",J215,0)</f>
        <v>0</v>
      </c>
      <c r="BG215" s="213">
        <f>IF(N215="zákl. přenesená",J215,0)</f>
        <v>0</v>
      </c>
      <c r="BH215" s="213">
        <f>IF(N215="sníž. přenesená",J215,0)</f>
        <v>0</v>
      </c>
      <c r="BI215" s="213">
        <f>IF(N215="nulová",J215,0)</f>
        <v>0</v>
      </c>
      <c r="BJ215" s="15" t="s">
        <v>23</v>
      </c>
      <c r="BK215" s="213">
        <f>ROUND(I215*H215,2)</f>
        <v>0</v>
      </c>
      <c r="BL215" s="15" t="s">
        <v>220</v>
      </c>
      <c r="BM215" s="15" t="s">
        <v>413</v>
      </c>
    </row>
    <row r="216" s="1" customFormat="1">
      <c r="B216" s="36"/>
      <c r="C216" s="37"/>
      <c r="D216" s="214" t="s">
        <v>145</v>
      </c>
      <c r="E216" s="37"/>
      <c r="F216" s="215" t="s">
        <v>414</v>
      </c>
      <c r="G216" s="37"/>
      <c r="H216" s="37"/>
      <c r="I216" s="128"/>
      <c r="J216" s="37"/>
      <c r="K216" s="37"/>
      <c r="L216" s="41"/>
      <c r="M216" s="216"/>
      <c r="N216" s="77"/>
      <c r="O216" s="77"/>
      <c r="P216" s="77"/>
      <c r="Q216" s="77"/>
      <c r="R216" s="77"/>
      <c r="S216" s="77"/>
      <c r="T216" s="78"/>
      <c r="AT216" s="15" t="s">
        <v>145</v>
      </c>
      <c r="AU216" s="15" t="s">
        <v>88</v>
      </c>
    </row>
    <row r="217" s="1" customFormat="1" ht="22.5" customHeight="1">
      <c r="B217" s="36"/>
      <c r="C217" s="202" t="s">
        <v>415</v>
      </c>
      <c r="D217" s="202" t="s">
        <v>138</v>
      </c>
      <c r="E217" s="203" t="s">
        <v>416</v>
      </c>
      <c r="F217" s="204" t="s">
        <v>417</v>
      </c>
      <c r="G217" s="205" t="s">
        <v>164</v>
      </c>
      <c r="H217" s="206">
        <v>1.4610000000000001</v>
      </c>
      <c r="I217" s="207"/>
      <c r="J217" s="208">
        <f>ROUND(I217*H217,2)</f>
        <v>0</v>
      </c>
      <c r="K217" s="204" t="s">
        <v>142</v>
      </c>
      <c r="L217" s="41"/>
      <c r="M217" s="209" t="s">
        <v>22</v>
      </c>
      <c r="N217" s="210" t="s">
        <v>49</v>
      </c>
      <c r="O217" s="77"/>
      <c r="P217" s="211">
        <f>O217*H217</f>
        <v>0</v>
      </c>
      <c r="Q217" s="211">
        <v>0</v>
      </c>
      <c r="R217" s="211">
        <f>Q217*H217</f>
        <v>0</v>
      </c>
      <c r="S217" s="211">
        <v>0</v>
      </c>
      <c r="T217" s="212">
        <f>S217*H217</f>
        <v>0</v>
      </c>
      <c r="AR217" s="15" t="s">
        <v>220</v>
      </c>
      <c r="AT217" s="15" t="s">
        <v>138</v>
      </c>
      <c r="AU217" s="15" t="s">
        <v>88</v>
      </c>
      <c r="AY217" s="15" t="s">
        <v>135</v>
      </c>
      <c r="BE217" s="213">
        <f>IF(N217="základní",J217,0)</f>
        <v>0</v>
      </c>
      <c r="BF217" s="213">
        <f>IF(N217="snížená",J217,0)</f>
        <v>0</v>
      </c>
      <c r="BG217" s="213">
        <f>IF(N217="zákl. přenesená",J217,0)</f>
        <v>0</v>
      </c>
      <c r="BH217" s="213">
        <f>IF(N217="sníž. přenesená",J217,0)</f>
        <v>0</v>
      </c>
      <c r="BI217" s="213">
        <f>IF(N217="nulová",J217,0)</f>
        <v>0</v>
      </c>
      <c r="BJ217" s="15" t="s">
        <v>23</v>
      </c>
      <c r="BK217" s="213">
        <f>ROUND(I217*H217,2)</f>
        <v>0</v>
      </c>
      <c r="BL217" s="15" t="s">
        <v>220</v>
      </c>
      <c r="BM217" s="15" t="s">
        <v>418</v>
      </c>
    </row>
    <row r="218" s="1" customFormat="1">
      <c r="B218" s="36"/>
      <c r="C218" s="37"/>
      <c r="D218" s="214" t="s">
        <v>145</v>
      </c>
      <c r="E218" s="37"/>
      <c r="F218" s="215" t="s">
        <v>414</v>
      </c>
      <c r="G218" s="37"/>
      <c r="H218" s="37"/>
      <c r="I218" s="128"/>
      <c r="J218" s="37"/>
      <c r="K218" s="37"/>
      <c r="L218" s="41"/>
      <c r="M218" s="216"/>
      <c r="N218" s="77"/>
      <c r="O218" s="77"/>
      <c r="P218" s="77"/>
      <c r="Q218" s="77"/>
      <c r="R218" s="77"/>
      <c r="S218" s="77"/>
      <c r="T218" s="78"/>
      <c r="AT218" s="15" t="s">
        <v>145</v>
      </c>
      <c r="AU218" s="15" t="s">
        <v>88</v>
      </c>
    </row>
    <row r="219" s="10" customFormat="1" ht="22.8" customHeight="1">
      <c r="B219" s="186"/>
      <c r="C219" s="187"/>
      <c r="D219" s="188" t="s">
        <v>77</v>
      </c>
      <c r="E219" s="200" t="s">
        <v>419</v>
      </c>
      <c r="F219" s="200" t="s">
        <v>420</v>
      </c>
      <c r="G219" s="187"/>
      <c r="H219" s="187"/>
      <c r="I219" s="190"/>
      <c r="J219" s="201">
        <f>BK219</f>
        <v>0</v>
      </c>
      <c r="K219" s="187"/>
      <c r="L219" s="192"/>
      <c r="M219" s="193"/>
      <c r="N219" s="194"/>
      <c r="O219" s="194"/>
      <c r="P219" s="195">
        <f>SUM(P220:P226)</f>
        <v>0</v>
      </c>
      <c r="Q219" s="194"/>
      <c r="R219" s="195">
        <f>SUM(R220:R226)</f>
        <v>0.010758</v>
      </c>
      <c r="S219" s="194"/>
      <c r="T219" s="196">
        <f>SUM(T220:T226)</f>
        <v>0</v>
      </c>
      <c r="AR219" s="197" t="s">
        <v>88</v>
      </c>
      <c r="AT219" s="198" t="s">
        <v>77</v>
      </c>
      <c r="AU219" s="198" t="s">
        <v>23</v>
      </c>
      <c r="AY219" s="197" t="s">
        <v>135</v>
      </c>
      <c r="BK219" s="199">
        <f>SUM(BK220:BK226)</f>
        <v>0</v>
      </c>
    </row>
    <row r="220" s="1" customFormat="1" ht="16.5" customHeight="1">
      <c r="B220" s="36"/>
      <c r="C220" s="202" t="s">
        <v>421</v>
      </c>
      <c r="D220" s="202" t="s">
        <v>138</v>
      </c>
      <c r="E220" s="203" t="s">
        <v>422</v>
      </c>
      <c r="F220" s="204" t="s">
        <v>423</v>
      </c>
      <c r="G220" s="205" t="s">
        <v>262</v>
      </c>
      <c r="H220" s="206">
        <v>2.8999999999999999</v>
      </c>
      <c r="I220" s="207"/>
      <c r="J220" s="208">
        <f>ROUND(I220*H220,2)</f>
        <v>0</v>
      </c>
      <c r="K220" s="204" t="s">
        <v>142</v>
      </c>
      <c r="L220" s="41"/>
      <c r="M220" s="209" t="s">
        <v>22</v>
      </c>
      <c r="N220" s="210" t="s">
        <v>49</v>
      </c>
      <c r="O220" s="77"/>
      <c r="P220" s="211">
        <f>O220*H220</f>
        <v>0</v>
      </c>
      <c r="Q220" s="211">
        <v>0.0014599999999999999</v>
      </c>
      <c r="R220" s="211">
        <f>Q220*H220</f>
        <v>0.0042339999999999999</v>
      </c>
      <c r="S220" s="211">
        <v>0</v>
      </c>
      <c r="T220" s="212">
        <f>S220*H220</f>
        <v>0</v>
      </c>
      <c r="AR220" s="15" t="s">
        <v>220</v>
      </c>
      <c r="AT220" s="15" t="s">
        <v>138</v>
      </c>
      <c r="AU220" s="15" t="s">
        <v>88</v>
      </c>
      <c r="AY220" s="15" t="s">
        <v>135</v>
      </c>
      <c r="BE220" s="213">
        <f>IF(N220="základní",J220,0)</f>
        <v>0</v>
      </c>
      <c r="BF220" s="213">
        <f>IF(N220="snížená",J220,0)</f>
        <v>0</v>
      </c>
      <c r="BG220" s="213">
        <f>IF(N220="zákl. přenesená",J220,0)</f>
        <v>0</v>
      </c>
      <c r="BH220" s="213">
        <f>IF(N220="sníž. přenesená",J220,0)</f>
        <v>0</v>
      </c>
      <c r="BI220" s="213">
        <f>IF(N220="nulová",J220,0)</f>
        <v>0</v>
      </c>
      <c r="BJ220" s="15" t="s">
        <v>23</v>
      </c>
      <c r="BK220" s="213">
        <f>ROUND(I220*H220,2)</f>
        <v>0</v>
      </c>
      <c r="BL220" s="15" t="s">
        <v>220</v>
      </c>
      <c r="BM220" s="15" t="s">
        <v>424</v>
      </c>
    </row>
    <row r="221" s="1" customFormat="1" ht="16.5" customHeight="1">
      <c r="B221" s="36"/>
      <c r="C221" s="202" t="s">
        <v>425</v>
      </c>
      <c r="D221" s="202" t="s">
        <v>138</v>
      </c>
      <c r="E221" s="203" t="s">
        <v>426</v>
      </c>
      <c r="F221" s="204" t="s">
        <v>427</v>
      </c>
      <c r="G221" s="205" t="s">
        <v>262</v>
      </c>
      <c r="H221" s="206">
        <v>2.7999999999999998</v>
      </c>
      <c r="I221" s="207"/>
      <c r="J221" s="208">
        <f>ROUND(I221*H221,2)</f>
        <v>0</v>
      </c>
      <c r="K221" s="204" t="s">
        <v>142</v>
      </c>
      <c r="L221" s="41"/>
      <c r="M221" s="209" t="s">
        <v>22</v>
      </c>
      <c r="N221" s="210" t="s">
        <v>49</v>
      </c>
      <c r="O221" s="77"/>
      <c r="P221" s="211">
        <f>O221*H221</f>
        <v>0</v>
      </c>
      <c r="Q221" s="211">
        <v>0.00233</v>
      </c>
      <c r="R221" s="211">
        <f>Q221*H221</f>
        <v>0.0065239999999999994</v>
      </c>
      <c r="S221" s="211">
        <v>0</v>
      </c>
      <c r="T221" s="212">
        <f>S221*H221</f>
        <v>0</v>
      </c>
      <c r="AR221" s="15" t="s">
        <v>220</v>
      </c>
      <c r="AT221" s="15" t="s">
        <v>138</v>
      </c>
      <c r="AU221" s="15" t="s">
        <v>88</v>
      </c>
      <c r="AY221" s="15" t="s">
        <v>135</v>
      </c>
      <c r="BE221" s="213">
        <f>IF(N221="základní",J221,0)</f>
        <v>0</v>
      </c>
      <c r="BF221" s="213">
        <f>IF(N221="snížená",J221,0)</f>
        <v>0</v>
      </c>
      <c r="BG221" s="213">
        <f>IF(N221="zákl. přenesená",J221,0)</f>
        <v>0</v>
      </c>
      <c r="BH221" s="213">
        <f>IF(N221="sníž. přenesená",J221,0)</f>
        <v>0</v>
      </c>
      <c r="BI221" s="213">
        <f>IF(N221="nulová",J221,0)</f>
        <v>0</v>
      </c>
      <c r="BJ221" s="15" t="s">
        <v>23</v>
      </c>
      <c r="BK221" s="213">
        <f>ROUND(I221*H221,2)</f>
        <v>0</v>
      </c>
      <c r="BL221" s="15" t="s">
        <v>220</v>
      </c>
      <c r="BM221" s="15" t="s">
        <v>428</v>
      </c>
    </row>
    <row r="222" s="11" customFormat="1">
      <c r="B222" s="217"/>
      <c r="C222" s="218"/>
      <c r="D222" s="214" t="s">
        <v>147</v>
      </c>
      <c r="E222" s="219" t="s">
        <v>22</v>
      </c>
      <c r="F222" s="220" t="s">
        <v>429</v>
      </c>
      <c r="G222" s="218"/>
      <c r="H222" s="221">
        <v>2.7999999999999998</v>
      </c>
      <c r="I222" s="222"/>
      <c r="J222" s="218"/>
      <c r="K222" s="218"/>
      <c r="L222" s="223"/>
      <c r="M222" s="224"/>
      <c r="N222" s="225"/>
      <c r="O222" s="225"/>
      <c r="P222" s="225"/>
      <c r="Q222" s="225"/>
      <c r="R222" s="225"/>
      <c r="S222" s="225"/>
      <c r="T222" s="226"/>
      <c r="AT222" s="227" t="s">
        <v>147</v>
      </c>
      <c r="AU222" s="227" t="s">
        <v>88</v>
      </c>
      <c r="AV222" s="11" t="s">
        <v>88</v>
      </c>
      <c r="AW222" s="11" t="s">
        <v>39</v>
      </c>
      <c r="AX222" s="11" t="s">
        <v>23</v>
      </c>
      <c r="AY222" s="227" t="s">
        <v>135</v>
      </c>
    </row>
    <row r="223" s="1" customFormat="1" ht="22.5" customHeight="1">
      <c r="B223" s="36"/>
      <c r="C223" s="202" t="s">
        <v>430</v>
      </c>
      <c r="D223" s="202" t="s">
        <v>138</v>
      </c>
      <c r="E223" s="203" t="s">
        <v>431</v>
      </c>
      <c r="F223" s="204" t="s">
        <v>432</v>
      </c>
      <c r="G223" s="205" t="s">
        <v>164</v>
      </c>
      <c r="H223" s="206">
        <v>0.010999999999999999</v>
      </c>
      <c r="I223" s="207"/>
      <c r="J223" s="208">
        <f>ROUND(I223*H223,2)</f>
        <v>0</v>
      </c>
      <c r="K223" s="204" t="s">
        <v>142</v>
      </c>
      <c r="L223" s="41"/>
      <c r="M223" s="209" t="s">
        <v>22</v>
      </c>
      <c r="N223" s="210" t="s">
        <v>49</v>
      </c>
      <c r="O223" s="77"/>
      <c r="P223" s="211">
        <f>O223*H223</f>
        <v>0</v>
      </c>
      <c r="Q223" s="211">
        <v>0</v>
      </c>
      <c r="R223" s="211">
        <f>Q223*H223</f>
        <v>0</v>
      </c>
      <c r="S223" s="211">
        <v>0</v>
      </c>
      <c r="T223" s="212">
        <f>S223*H223</f>
        <v>0</v>
      </c>
      <c r="AR223" s="15" t="s">
        <v>220</v>
      </c>
      <c r="AT223" s="15" t="s">
        <v>138</v>
      </c>
      <c r="AU223" s="15" t="s">
        <v>88</v>
      </c>
      <c r="AY223" s="15" t="s">
        <v>135</v>
      </c>
      <c r="BE223" s="213">
        <f>IF(N223="základní",J223,0)</f>
        <v>0</v>
      </c>
      <c r="BF223" s="213">
        <f>IF(N223="snížená",J223,0)</f>
        <v>0</v>
      </c>
      <c r="BG223" s="213">
        <f>IF(N223="zákl. přenesená",J223,0)</f>
        <v>0</v>
      </c>
      <c r="BH223" s="213">
        <f>IF(N223="sníž. přenesená",J223,0)</f>
        <v>0</v>
      </c>
      <c r="BI223" s="213">
        <f>IF(N223="nulová",J223,0)</f>
        <v>0</v>
      </c>
      <c r="BJ223" s="15" t="s">
        <v>23</v>
      </c>
      <c r="BK223" s="213">
        <f>ROUND(I223*H223,2)</f>
        <v>0</v>
      </c>
      <c r="BL223" s="15" t="s">
        <v>220</v>
      </c>
      <c r="BM223" s="15" t="s">
        <v>433</v>
      </c>
    </row>
    <row r="224" s="1" customFormat="1">
      <c r="B224" s="36"/>
      <c r="C224" s="37"/>
      <c r="D224" s="214" t="s">
        <v>145</v>
      </c>
      <c r="E224" s="37"/>
      <c r="F224" s="215" t="s">
        <v>434</v>
      </c>
      <c r="G224" s="37"/>
      <c r="H224" s="37"/>
      <c r="I224" s="128"/>
      <c r="J224" s="37"/>
      <c r="K224" s="37"/>
      <c r="L224" s="41"/>
      <c r="M224" s="216"/>
      <c r="N224" s="77"/>
      <c r="O224" s="77"/>
      <c r="P224" s="77"/>
      <c r="Q224" s="77"/>
      <c r="R224" s="77"/>
      <c r="S224" s="77"/>
      <c r="T224" s="78"/>
      <c r="AT224" s="15" t="s">
        <v>145</v>
      </c>
      <c r="AU224" s="15" t="s">
        <v>88</v>
      </c>
    </row>
    <row r="225" s="1" customFormat="1" ht="22.5" customHeight="1">
      <c r="B225" s="36"/>
      <c r="C225" s="202" t="s">
        <v>435</v>
      </c>
      <c r="D225" s="202" t="s">
        <v>138</v>
      </c>
      <c r="E225" s="203" t="s">
        <v>436</v>
      </c>
      <c r="F225" s="204" t="s">
        <v>437</v>
      </c>
      <c r="G225" s="205" t="s">
        <v>164</v>
      </c>
      <c r="H225" s="206">
        <v>0.010999999999999999</v>
      </c>
      <c r="I225" s="207"/>
      <c r="J225" s="208">
        <f>ROUND(I225*H225,2)</f>
        <v>0</v>
      </c>
      <c r="K225" s="204" t="s">
        <v>142</v>
      </c>
      <c r="L225" s="41"/>
      <c r="M225" s="209" t="s">
        <v>22</v>
      </c>
      <c r="N225" s="210" t="s">
        <v>49</v>
      </c>
      <c r="O225" s="77"/>
      <c r="P225" s="211">
        <f>O225*H225</f>
        <v>0</v>
      </c>
      <c r="Q225" s="211">
        <v>0</v>
      </c>
      <c r="R225" s="211">
        <f>Q225*H225</f>
        <v>0</v>
      </c>
      <c r="S225" s="211">
        <v>0</v>
      </c>
      <c r="T225" s="212">
        <f>S225*H225</f>
        <v>0</v>
      </c>
      <c r="AR225" s="15" t="s">
        <v>220</v>
      </c>
      <c r="AT225" s="15" t="s">
        <v>138</v>
      </c>
      <c r="AU225" s="15" t="s">
        <v>88</v>
      </c>
      <c r="AY225" s="15" t="s">
        <v>135</v>
      </c>
      <c r="BE225" s="213">
        <f>IF(N225="základní",J225,0)</f>
        <v>0</v>
      </c>
      <c r="BF225" s="213">
        <f>IF(N225="snížená",J225,0)</f>
        <v>0</v>
      </c>
      <c r="BG225" s="213">
        <f>IF(N225="zákl. přenesená",J225,0)</f>
        <v>0</v>
      </c>
      <c r="BH225" s="213">
        <f>IF(N225="sníž. přenesená",J225,0)</f>
        <v>0</v>
      </c>
      <c r="BI225" s="213">
        <f>IF(N225="nulová",J225,0)</f>
        <v>0</v>
      </c>
      <c r="BJ225" s="15" t="s">
        <v>23</v>
      </c>
      <c r="BK225" s="213">
        <f>ROUND(I225*H225,2)</f>
        <v>0</v>
      </c>
      <c r="BL225" s="15" t="s">
        <v>220</v>
      </c>
      <c r="BM225" s="15" t="s">
        <v>438</v>
      </c>
    </row>
    <row r="226" s="1" customFormat="1">
      <c r="B226" s="36"/>
      <c r="C226" s="37"/>
      <c r="D226" s="214" t="s">
        <v>145</v>
      </c>
      <c r="E226" s="37"/>
      <c r="F226" s="215" t="s">
        <v>434</v>
      </c>
      <c r="G226" s="37"/>
      <c r="H226" s="37"/>
      <c r="I226" s="128"/>
      <c r="J226" s="37"/>
      <c r="K226" s="37"/>
      <c r="L226" s="41"/>
      <c r="M226" s="216"/>
      <c r="N226" s="77"/>
      <c r="O226" s="77"/>
      <c r="P226" s="77"/>
      <c r="Q226" s="77"/>
      <c r="R226" s="77"/>
      <c r="S226" s="77"/>
      <c r="T226" s="78"/>
      <c r="AT226" s="15" t="s">
        <v>145</v>
      </c>
      <c r="AU226" s="15" t="s">
        <v>88</v>
      </c>
    </row>
    <row r="227" s="10" customFormat="1" ht="22.8" customHeight="1">
      <c r="B227" s="186"/>
      <c r="C227" s="187"/>
      <c r="D227" s="188" t="s">
        <v>77</v>
      </c>
      <c r="E227" s="200" t="s">
        <v>439</v>
      </c>
      <c r="F227" s="200" t="s">
        <v>440</v>
      </c>
      <c r="G227" s="187"/>
      <c r="H227" s="187"/>
      <c r="I227" s="190"/>
      <c r="J227" s="201">
        <f>BK227</f>
        <v>0</v>
      </c>
      <c r="K227" s="187"/>
      <c r="L227" s="192"/>
      <c r="M227" s="193"/>
      <c r="N227" s="194"/>
      <c r="O227" s="194"/>
      <c r="P227" s="195">
        <f>SUM(P228:P231)</f>
        <v>0</v>
      </c>
      <c r="Q227" s="194"/>
      <c r="R227" s="195">
        <f>SUM(R228:R231)</f>
        <v>0.091549999999999992</v>
      </c>
      <c r="S227" s="194"/>
      <c r="T227" s="196">
        <f>SUM(T228:T231)</f>
        <v>0</v>
      </c>
      <c r="AR227" s="197" t="s">
        <v>88</v>
      </c>
      <c r="AT227" s="198" t="s">
        <v>77</v>
      </c>
      <c r="AU227" s="198" t="s">
        <v>23</v>
      </c>
      <c r="AY227" s="197" t="s">
        <v>135</v>
      </c>
      <c r="BK227" s="199">
        <f>SUM(BK228:BK231)</f>
        <v>0</v>
      </c>
    </row>
    <row r="228" s="1" customFormat="1" ht="16.5" customHeight="1">
      <c r="B228" s="36"/>
      <c r="C228" s="202" t="s">
        <v>441</v>
      </c>
      <c r="D228" s="202" t="s">
        <v>138</v>
      </c>
      <c r="E228" s="203" t="s">
        <v>442</v>
      </c>
      <c r="F228" s="204" t="s">
        <v>443</v>
      </c>
      <c r="G228" s="205" t="s">
        <v>444</v>
      </c>
      <c r="H228" s="206">
        <v>1</v>
      </c>
      <c r="I228" s="207"/>
      <c r="J228" s="208">
        <f>ROUND(I228*H228,2)</f>
        <v>0</v>
      </c>
      <c r="K228" s="204" t="s">
        <v>22</v>
      </c>
      <c r="L228" s="41"/>
      <c r="M228" s="209" t="s">
        <v>22</v>
      </c>
      <c r="N228" s="210" t="s">
        <v>49</v>
      </c>
      <c r="O228" s="77"/>
      <c r="P228" s="211">
        <f>O228*H228</f>
        <v>0</v>
      </c>
      <c r="Q228" s="211">
        <v>0.068599999999999994</v>
      </c>
      <c r="R228" s="211">
        <f>Q228*H228</f>
        <v>0.068599999999999994</v>
      </c>
      <c r="S228" s="211">
        <v>0</v>
      </c>
      <c r="T228" s="212">
        <f>S228*H228</f>
        <v>0</v>
      </c>
      <c r="AR228" s="15" t="s">
        <v>220</v>
      </c>
      <c r="AT228" s="15" t="s">
        <v>138</v>
      </c>
      <c r="AU228" s="15" t="s">
        <v>88</v>
      </c>
      <c r="AY228" s="15" t="s">
        <v>135</v>
      </c>
      <c r="BE228" s="213">
        <f>IF(N228="základní",J228,0)</f>
        <v>0</v>
      </c>
      <c r="BF228" s="213">
        <f>IF(N228="snížená",J228,0)</f>
        <v>0</v>
      </c>
      <c r="BG228" s="213">
        <f>IF(N228="zákl. přenesená",J228,0)</f>
        <v>0</v>
      </c>
      <c r="BH228" s="213">
        <f>IF(N228="sníž. přenesená",J228,0)</f>
        <v>0</v>
      </c>
      <c r="BI228" s="213">
        <f>IF(N228="nulová",J228,0)</f>
        <v>0</v>
      </c>
      <c r="BJ228" s="15" t="s">
        <v>23</v>
      </c>
      <c r="BK228" s="213">
        <f>ROUND(I228*H228,2)</f>
        <v>0</v>
      </c>
      <c r="BL228" s="15" t="s">
        <v>220</v>
      </c>
      <c r="BM228" s="15" t="s">
        <v>445</v>
      </c>
    </row>
    <row r="229" s="1" customFormat="1" ht="16.5" customHeight="1">
      <c r="B229" s="36"/>
      <c r="C229" s="202" t="s">
        <v>446</v>
      </c>
      <c r="D229" s="202" t="s">
        <v>138</v>
      </c>
      <c r="E229" s="203" t="s">
        <v>447</v>
      </c>
      <c r="F229" s="204" t="s">
        <v>448</v>
      </c>
      <c r="G229" s="205" t="s">
        <v>449</v>
      </c>
      <c r="H229" s="206">
        <v>1</v>
      </c>
      <c r="I229" s="207"/>
      <c r="J229" s="208">
        <f>ROUND(I229*H229,2)</f>
        <v>0</v>
      </c>
      <c r="K229" s="204" t="s">
        <v>22</v>
      </c>
      <c r="L229" s="41"/>
      <c r="M229" s="209" t="s">
        <v>22</v>
      </c>
      <c r="N229" s="210" t="s">
        <v>49</v>
      </c>
      <c r="O229" s="77"/>
      <c r="P229" s="211">
        <f>O229*H229</f>
        <v>0</v>
      </c>
      <c r="Q229" s="211">
        <v>0.022950000000000002</v>
      </c>
      <c r="R229" s="211">
        <f>Q229*H229</f>
        <v>0.022950000000000002</v>
      </c>
      <c r="S229" s="211">
        <v>0</v>
      </c>
      <c r="T229" s="212">
        <f>S229*H229</f>
        <v>0</v>
      </c>
      <c r="AR229" s="15" t="s">
        <v>220</v>
      </c>
      <c r="AT229" s="15" t="s">
        <v>138</v>
      </c>
      <c r="AU229" s="15" t="s">
        <v>88</v>
      </c>
      <c r="AY229" s="15" t="s">
        <v>135</v>
      </c>
      <c r="BE229" s="213">
        <f>IF(N229="základní",J229,0)</f>
        <v>0</v>
      </c>
      <c r="BF229" s="213">
        <f>IF(N229="snížená",J229,0)</f>
        <v>0</v>
      </c>
      <c r="BG229" s="213">
        <f>IF(N229="zákl. přenesená",J229,0)</f>
        <v>0</v>
      </c>
      <c r="BH229" s="213">
        <f>IF(N229="sníž. přenesená",J229,0)</f>
        <v>0</v>
      </c>
      <c r="BI229" s="213">
        <f>IF(N229="nulová",J229,0)</f>
        <v>0</v>
      </c>
      <c r="BJ229" s="15" t="s">
        <v>23</v>
      </c>
      <c r="BK229" s="213">
        <f>ROUND(I229*H229,2)</f>
        <v>0</v>
      </c>
      <c r="BL229" s="15" t="s">
        <v>220</v>
      </c>
      <c r="BM229" s="15" t="s">
        <v>450</v>
      </c>
    </row>
    <row r="230" s="1" customFormat="1" ht="22.5" customHeight="1">
      <c r="B230" s="36"/>
      <c r="C230" s="202" t="s">
        <v>451</v>
      </c>
      <c r="D230" s="202" t="s">
        <v>138</v>
      </c>
      <c r="E230" s="203" t="s">
        <v>452</v>
      </c>
      <c r="F230" s="204" t="s">
        <v>453</v>
      </c>
      <c r="G230" s="205" t="s">
        <v>164</v>
      </c>
      <c r="H230" s="206">
        <v>0.091999999999999998</v>
      </c>
      <c r="I230" s="207"/>
      <c r="J230" s="208">
        <f>ROUND(I230*H230,2)</f>
        <v>0</v>
      </c>
      <c r="K230" s="204" t="s">
        <v>142</v>
      </c>
      <c r="L230" s="41"/>
      <c r="M230" s="209" t="s">
        <v>22</v>
      </c>
      <c r="N230" s="210" t="s">
        <v>49</v>
      </c>
      <c r="O230" s="77"/>
      <c r="P230" s="211">
        <f>O230*H230</f>
        <v>0</v>
      </c>
      <c r="Q230" s="211">
        <v>0</v>
      </c>
      <c r="R230" s="211">
        <f>Q230*H230</f>
        <v>0</v>
      </c>
      <c r="S230" s="211">
        <v>0</v>
      </c>
      <c r="T230" s="212">
        <f>S230*H230</f>
        <v>0</v>
      </c>
      <c r="AR230" s="15" t="s">
        <v>220</v>
      </c>
      <c r="AT230" s="15" t="s">
        <v>138</v>
      </c>
      <c r="AU230" s="15" t="s">
        <v>88</v>
      </c>
      <c r="AY230" s="15" t="s">
        <v>135</v>
      </c>
      <c r="BE230" s="213">
        <f>IF(N230="základní",J230,0)</f>
        <v>0</v>
      </c>
      <c r="BF230" s="213">
        <f>IF(N230="snížená",J230,0)</f>
        <v>0</v>
      </c>
      <c r="BG230" s="213">
        <f>IF(N230="zákl. přenesená",J230,0)</f>
        <v>0</v>
      </c>
      <c r="BH230" s="213">
        <f>IF(N230="sníž. přenesená",J230,0)</f>
        <v>0</v>
      </c>
      <c r="BI230" s="213">
        <f>IF(N230="nulová",J230,0)</f>
        <v>0</v>
      </c>
      <c r="BJ230" s="15" t="s">
        <v>23</v>
      </c>
      <c r="BK230" s="213">
        <f>ROUND(I230*H230,2)</f>
        <v>0</v>
      </c>
      <c r="BL230" s="15" t="s">
        <v>220</v>
      </c>
      <c r="BM230" s="15" t="s">
        <v>454</v>
      </c>
    </row>
    <row r="231" s="1" customFormat="1" ht="22.5" customHeight="1">
      <c r="B231" s="36"/>
      <c r="C231" s="202" t="s">
        <v>455</v>
      </c>
      <c r="D231" s="202" t="s">
        <v>138</v>
      </c>
      <c r="E231" s="203" t="s">
        <v>456</v>
      </c>
      <c r="F231" s="204" t="s">
        <v>457</v>
      </c>
      <c r="G231" s="205" t="s">
        <v>164</v>
      </c>
      <c r="H231" s="206">
        <v>0.091999999999999998</v>
      </c>
      <c r="I231" s="207"/>
      <c r="J231" s="208">
        <f>ROUND(I231*H231,2)</f>
        <v>0</v>
      </c>
      <c r="K231" s="204" t="s">
        <v>142</v>
      </c>
      <c r="L231" s="41"/>
      <c r="M231" s="209" t="s">
        <v>22</v>
      </c>
      <c r="N231" s="210" t="s">
        <v>49</v>
      </c>
      <c r="O231" s="77"/>
      <c r="P231" s="211">
        <f>O231*H231</f>
        <v>0</v>
      </c>
      <c r="Q231" s="211">
        <v>0</v>
      </c>
      <c r="R231" s="211">
        <f>Q231*H231</f>
        <v>0</v>
      </c>
      <c r="S231" s="211">
        <v>0</v>
      </c>
      <c r="T231" s="212">
        <f>S231*H231</f>
        <v>0</v>
      </c>
      <c r="AR231" s="15" t="s">
        <v>220</v>
      </c>
      <c r="AT231" s="15" t="s">
        <v>138</v>
      </c>
      <c r="AU231" s="15" t="s">
        <v>88</v>
      </c>
      <c r="AY231" s="15" t="s">
        <v>135</v>
      </c>
      <c r="BE231" s="213">
        <f>IF(N231="základní",J231,0)</f>
        <v>0</v>
      </c>
      <c r="BF231" s="213">
        <f>IF(N231="snížená",J231,0)</f>
        <v>0</v>
      </c>
      <c r="BG231" s="213">
        <f>IF(N231="zákl. přenesená",J231,0)</f>
        <v>0</v>
      </c>
      <c r="BH231" s="213">
        <f>IF(N231="sníž. přenesená",J231,0)</f>
        <v>0</v>
      </c>
      <c r="BI231" s="213">
        <f>IF(N231="nulová",J231,0)</f>
        <v>0</v>
      </c>
      <c r="BJ231" s="15" t="s">
        <v>23</v>
      </c>
      <c r="BK231" s="213">
        <f>ROUND(I231*H231,2)</f>
        <v>0</v>
      </c>
      <c r="BL231" s="15" t="s">
        <v>220</v>
      </c>
      <c r="BM231" s="15" t="s">
        <v>458</v>
      </c>
    </row>
    <row r="232" s="10" customFormat="1" ht="22.8" customHeight="1">
      <c r="B232" s="186"/>
      <c r="C232" s="187"/>
      <c r="D232" s="188" t="s">
        <v>77</v>
      </c>
      <c r="E232" s="200" t="s">
        <v>459</v>
      </c>
      <c r="F232" s="200" t="s">
        <v>460</v>
      </c>
      <c r="G232" s="187"/>
      <c r="H232" s="187"/>
      <c r="I232" s="190"/>
      <c r="J232" s="201">
        <f>BK232</f>
        <v>0</v>
      </c>
      <c r="K232" s="187"/>
      <c r="L232" s="192"/>
      <c r="M232" s="193"/>
      <c r="N232" s="194"/>
      <c r="O232" s="194"/>
      <c r="P232" s="195">
        <f>SUM(P233:P245)</f>
        <v>0</v>
      </c>
      <c r="Q232" s="194"/>
      <c r="R232" s="195">
        <f>SUM(R233:R245)</f>
        <v>0.72561395000000006</v>
      </c>
      <c r="S232" s="194"/>
      <c r="T232" s="196">
        <f>SUM(T233:T245)</f>
        <v>0</v>
      </c>
      <c r="AR232" s="197" t="s">
        <v>88</v>
      </c>
      <c r="AT232" s="198" t="s">
        <v>77</v>
      </c>
      <c r="AU232" s="198" t="s">
        <v>23</v>
      </c>
      <c r="AY232" s="197" t="s">
        <v>135</v>
      </c>
      <c r="BK232" s="199">
        <f>SUM(BK233:BK245)</f>
        <v>0</v>
      </c>
    </row>
    <row r="233" s="1" customFormat="1" ht="16.5" customHeight="1">
      <c r="B233" s="36"/>
      <c r="C233" s="202" t="s">
        <v>461</v>
      </c>
      <c r="D233" s="202" t="s">
        <v>138</v>
      </c>
      <c r="E233" s="203" t="s">
        <v>462</v>
      </c>
      <c r="F233" s="204" t="s">
        <v>463</v>
      </c>
      <c r="G233" s="205" t="s">
        <v>464</v>
      </c>
      <c r="H233" s="206">
        <v>70</v>
      </c>
      <c r="I233" s="207"/>
      <c r="J233" s="208">
        <f>ROUND(I233*H233,2)</f>
        <v>0</v>
      </c>
      <c r="K233" s="204" t="s">
        <v>142</v>
      </c>
      <c r="L233" s="41"/>
      <c r="M233" s="209" t="s">
        <v>22</v>
      </c>
      <c r="N233" s="210" t="s">
        <v>49</v>
      </c>
      <c r="O233" s="77"/>
      <c r="P233" s="211">
        <f>O233*H233</f>
        <v>0</v>
      </c>
      <c r="Q233" s="211">
        <v>5.0000000000000002E-05</v>
      </c>
      <c r="R233" s="211">
        <f>Q233*H233</f>
        <v>0.0035000000000000001</v>
      </c>
      <c r="S233" s="211">
        <v>0</v>
      </c>
      <c r="T233" s="212">
        <f>S233*H233</f>
        <v>0</v>
      </c>
      <c r="AR233" s="15" t="s">
        <v>220</v>
      </c>
      <c r="AT233" s="15" t="s">
        <v>138</v>
      </c>
      <c r="AU233" s="15" t="s">
        <v>88</v>
      </c>
      <c r="AY233" s="15" t="s">
        <v>135</v>
      </c>
      <c r="BE233" s="213">
        <f>IF(N233="základní",J233,0)</f>
        <v>0</v>
      </c>
      <c r="BF233" s="213">
        <f>IF(N233="snížená",J233,0)</f>
        <v>0</v>
      </c>
      <c r="BG233" s="213">
        <f>IF(N233="zákl. přenesená",J233,0)</f>
        <v>0</v>
      </c>
      <c r="BH233" s="213">
        <f>IF(N233="sníž. přenesená",J233,0)</f>
        <v>0</v>
      </c>
      <c r="BI233" s="213">
        <f>IF(N233="nulová",J233,0)</f>
        <v>0</v>
      </c>
      <c r="BJ233" s="15" t="s">
        <v>23</v>
      </c>
      <c r="BK233" s="213">
        <f>ROUND(I233*H233,2)</f>
        <v>0</v>
      </c>
      <c r="BL233" s="15" t="s">
        <v>220</v>
      </c>
      <c r="BM233" s="15" t="s">
        <v>465</v>
      </c>
    </row>
    <row r="234" s="1" customFormat="1">
      <c r="B234" s="36"/>
      <c r="C234" s="37"/>
      <c r="D234" s="214" t="s">
        <v>145</v>
      </c>
      <c r="E234" s="37"/>
      <c r="F234" s="215" t="s">
        <v>466</v>
      </c>
      <c r="G234" s="37"/>
      <c r="H234" s="37"/>
      <c r="I234" s="128"/>
      <c r="J234" s="37"/>
      <c r="K234" s="37"/>
      <c r="L234" s="41"/>
      <c r="M234" s="216"/>
      <c r="N234" s="77"/>
      <c r="O234" s="77"/>
      <c r="P234" s="77"/>
      <c r="Q234" s="77"/>
      <c r="R234" s="77"/>
      <c r="S234" s="77"/>
      <c r="T234" s="78"/>
      <c r="AT234" s="15" t="s">
        <v>145</v>
      </c>
      <c r="AU234" s="15" t="s">
        <v>88</v>
      </c>
    </row>
    <row r="235" s="11" customFormat="1">
      <c r="B235" s="217"/>
      <c r="C235" s="218"/>
      <c r="D235" s="214" t="s">
        <v>147</v>
      </c>
      <c r="E235" s="219" t="s">
        <v>22</v>
      </c>
      <c r="F235" s="220" t="s">
        <v>467</v>
      </c>
      <c r="G235" s="218"/>
      <c r="H235" s="221">
        <v>70</v>
      </c>
      <c r="I235" s="222"/>
      <c r="J235" s="218"/>
      <c r="K235" s="218"/>
      <c r="L235" s="223"/>
      <c r="M235" s="224"/>
      <c r="N235" s="225"/>
      <c r="O235" s="225"/>
      <c r="P235" s="225"/>
      <c r="Q235" s="225"/>
      <c r="R235" s="225"/>
      <c r="S235" s="225"/>
      <c r="T235" s="226"/>
      <c r="AT235" s="227" t="s">
        <v>147</v>
      </c>
      <c r="AU235" s="227" t="s">
        <v>88</v>
      </c>
      <c r="AV235" s="11" t="s">
        <v>88</v>
      </c>
      <c r="AW235" s="11" t="s">
        <v>39</v>
      </c>
      <c r="AX235" s="11" t="s">
        <v>23</v>
      </c>
      <c r="AY235" s="227" t="s">
        <v>135</v>
      </c>
    </row>
    <row r="236" s="1" customFormat="1" ht="22.5" customHeight="1">
      <c r="B236" s="36"/>
      <c r="C236" s="228" t="s">
        <v>468</v>
      </c>
      <c r="D236" s="228" t="s">
        <v>173</v>
      </c>
      <c r="E236" s="229" t="s">
        <v>469</v>
      </c>
      <c r="F236" s="230" t="s">
        <v>470</v>
      </c>
      <c r="G236" s="231" t="s">
        <v>444</v>
      </c>
      <c r="H236" s="232">
        <v>1</v>
      </c>
      <c r="I236" s="233"/>
      <c r="J236" s="234">
        <f>ROUND(I236*H236,2)</f>
        <v>0</v>
      </c>
      <c r="K236" s="230" t="s">
        <v>22</v>
      </c>
      <c r="L236" s="235"/>
      <c r="M236" s="236" t="s">
        <v>22</v>
      </c>
      <c r="N236" s="237" t="s">
        <v>49</v>
      </c>
      <c r="O236" s="77"/>
      <c r="P236" s="211">
        <f>O236*H236</f>
        <v>0</v>
      </c>
      <c r="Q236" s="211">
        <v>0.153</v>
      </c>
      <c r="R236" s="211">
        <f>Q236*H236</f>
        <v>0.153</v>
      </c>
      <c r="S236" s="211">
        <v>0</v>
      </c>
      <c r="T236" s="212">
        <f>S236*H236</f>
        <v>0</v>
      </c>
      <c r="AR236" s="15" t="s">
        <v>300</v>
      </c>
      <c r="AT236" s="15" t="s">
        <v>173</v>
      </c>
      <c r="AU236" s="15" t="s">
        <v>88</v>
      </c>
      <c r="AY236" s="15" t="s">
        <v>135</v>
      </c>
      <c r="BE236" s="213">
        <f>IF(N236="základní",J236,0)</f>
        <v>0</v>
      </c>
      <c r="BF236" s="213">
        <f>IF(N236="snížená",J236,0)</f>
        <v>0</v>
      </c>
      <c r="BG236" s="213">
        <f>IF(N236="zákl. přenesená",J236,0)</f>
        <v>0</v>
      </c>
      <c r="BH236" s="213">
        <f>IF(N236="sníž. přenesená",J236,0)</f>
        <v>0</v>
      </c>
      <c r="BI236" s="213">
        <f>IF(N236="nulová",J236,0)</f>
        <v>0</v>
      </c>
      <c r="BJ236" s="15" t="s">
        <v>23</v>
      </c>
      <c r="BK236" s="213">
        <f>ROUND(I236*H236,2)</f>
        <v>0</v>
      </c>
      <c r="BL236" s="15" t="s">
        <v>220</v>
      </c>
      <c r="BM236" s="15" t="s">
        <v>471</v>
      </c>
    </row>
    <row r="237" s="1" customFormat="1" ht="16.5" customHeight="1">
      <c r="B237" s="36"/>
      <c r="C237" s="202" t="s">
        <v>472</v>
      </c>
      <c r="D237" s="202" t="s">
        <v>138</v>
      </c>
      <c r="E237" s="203" t="s">
        <v>473</v>
      </c>
      <c r="F237" s="204" t="s">
        <v>474</v>
      </c>
      <c r="G237" s="205" t="s">
        <v>464</v>
      </c>
      <c r="H237" s="206">
        <v>542.279</v>
      </c>
      <c r="I237" s="207"/>
      <c r="J237" s="208">
        <f>ROUND(I237*H237,2)</f>
        <v>0</v>
      </c>
      <c r="K237" s="204" t="s">
        <v>142</v>
      </c>
      <c r="L237" s="41"/>
      <c r="M237" s="209" t="s">
        <v>22</v>
      </c>
      <c r="N237" s="210" t="s">
        <v>49</v>
      </c>
      <c r="O237" s="77"/>
      <c r="P237" s="211">
        <f>O237*H237</f>
        <v>0</v>
      </c>
      <c r="Q237" s="211">
        <v>5.0000000000000002E-05</v>
      </c>
      <c r="R237" s="211">
        <f>Q237*H237</f>
        <v>0.027113950000000001</v>
      </c>
      <c r="S237" s="211">
        <v>0</v>
      </c>
      <c r="T237" s="212">
        <f>S237*H237</f>
        <v>0</v>
      </c>
      <c r="AR237" s="15" t="s">
        <v>220</v>
      </c>
      <c r="AT237" s="15" t="s">
        <v>138</v>
      </c>
      <c r="AU237" s="15" t="s">
        <v>88</v>
      </c>
      <c r="AY237" s="15" t="s">
        <v>135</v>
      </c>
      <c r="BE237" s="213">
        <f>IF(N237="základní",J237,0)</f>
        <v>0</v>
      </c>
      <c r="BF237" s="213">
        <f>IF(N237="snížená",J237,0)</f>
        <v>0</v>
      </c>
      <c r="BG237" s="213">
        <f>IF(N237="zákl. přenesená",J237,0)</f>
        <v>0</v>
      </c>
      <c r="BH237" s="213">
        <f>IF(N237="sníž. přenesená",J237,0)</f>
        <v>0</v>
      </c>
      <c r="BI237" s="213">
        <f>IF(N237="nulová",J237,0)</f>
        <v>0</v>
      </c>
      <c r="BJ237" s="15" t="s">
        <v>23</v>
      </c>
      <c r="BK237" s="213">
        <f>ROUND(I237*H237,2)</f>
        <v>0</v>
      </c>
      <c r="BL237" s="15" t="s">
        <v>220</v>
      </c>
      <c r="BM237" s="15" t="s">
        <v>475</v>
      </c>
    </row>
    <row r="238" s="1" customFormat="1">
      <c r="B238" s="36"/>
      <c r="C238" s="37"/>
      <c r="D238" s="214" t="s">
        <v>145</v>
      </c>
      <c r="E238" s="37"/>
      <c r="F238" s="215" t="s">
        <v>466</v>
      </c>
      <c r="G238" s="37"/>
      <c r="H238" s="37"/>
      <c r="I238" s="128"/>
      <c r="J238" s="37"/>
      <c r="K238" s="37"/>
      <c r="L238" s="41"/>
      <c r="M238" s="216"/>
      <c r="N238" s="77"/>
      <c r="O238" s="77"/>
      <c r="P238" s="77"/>
      <c r="Q238" s="77"/>
      <c r="R238" s="77"/>
      <c r="S238" s="77"/>
      <c r="T238" s="78"/>
      <c r="AT238" s="15" t="s">
        <v>145</v>
      </c>
      <c r="AU238" s="15" t="s">
        <v>88</v>
      </c>
    </row>
    <row r="239" s="11" customFormat="1">
      <c r="B239" s="217"/>
      <c r="C239" s="218"/>
      <c r="D239" s="214" t="s">
        <v>147</v>
      </c>
      <c r="E239" s="219" t="s">
        <v>22</v>
      </c>
      <c r="F239" s="220" t="s">
        <v>476</v>
      </c>
      <c r="G239" s="218"/>
      <c r="H239" s="221">
        <v>542.279</v>
      </c>
      <c r="I239" s="222"/>
      <c r="J239" s="218"/>
      <c r="K239" s="218"/>
      <c r="L239" s="223"/>
      <c r="M239" s="224"/>
      <c r="N239" s="225"/>
      <c r="O239" s="225"/>
      <c r="P239" s="225"/>
      <c r="Q239" s="225"/>
      <c r="R239" s="225"/>
      <c r="S239" s="225"/>
      <c r="T239" s="226"/>
      <c r="AT239" s="227" t="s">
        <v>147</v>
      </c>
      <c r="AU239" s="227" t="s">
        <v>88</v>
      </c>
      <c r="AV239" s="11" t="s">
        <v>88</v>
      </c>
      <c r="AW239" s="11" t="s">
        <v>39</v>
      </c>
      <c r="AX239" s="11" t="s">
        <v>23</v>
      </c>
      <c r="AY239" s="227" t="s">
        <v>135</v>
      </c>
    </row>
    <row r="240" s="1" customFormat="1" ht="16.5" customHeight="1">
      <c r="B240" s="36"/>
      <c r="C240" s="228" t="s">
        <v>477</v>
      </c>
      <c r="D240" s="228" t="s">
        <v>173</v>
      </c>
      <c r="E240" s="229" t="s">
        <v>478</v>
      </c>
      <c r="F240" s="230" t="s">
        <v>479</v>
      </c>
      <c r="G240" s="231" t="s">
        <v>164</v>
      </c>
      <c r="H240" s="232">
        <v>0.54200000000000004</v>
      </c>
      <c r="I240" s="233"/>
      <c r="J240" s="234">
        <f>ROUND(I240*H240,2)</f>
        <v>0</v>
      </c>
      <c r="K240" s="230" t="s">
        <v>142</v>
      </c>
      <c r="L240" s="235"/>
      <c r="M240" s="236" t="s">
        <v>22</v>
      </c>
      <c r="N240" s="237" t="s">
        <v>49</v>
      </c>
      <c r="O240" s="77"/>
      <c r="P240" s="211">
        <f>O240*H240</f>
        <v>0</v>
      </c>
      <c r="Q240" s="211">
        <v>1</v>
      </c>
      <c r="R240" s="211">
        <f>Q240*H240</f>
        <v>0.54200000000000004</v>
      </c>
      <c r="S240" s="211">
        <v>0</v>
      </c>
      <c r="T240" s="212">
        <f>S240*H240</f>
        <v>0</v>
      </c>
      <c r="AR240" s="15" t="s">
        <v>300</v>
      </c>
      <c r="AT240" s="15" t="s">
        <v>173</v>
      </c>
      <c r="AU240" s="15" t="s">
        <v>88</v>
      </c>
      <c r="AY240" s="15" t="s">
        <v>135</v>
      </c>
      <c r="BE240" s="213">
        <f>IF(N240="základní",J240,0)</f>
        <v>0</v>
      </c>
      <c r="BF240" s="213">
        <f>IF(N240="snížená",J240,0)</f>
        <v>0</v>
      </c>
      <c r="BG240" s="213">
        <f>IF(N240="zákl. přenesená",J240,0)</f>
        <v>0</v>
      </c>
      <c r="BH240" s="213">
        <f>IF(N240="sníž. přenesená",J240,0)</f>
        <v>0</v>
      </c>
      <c r="BI240" s="213">
        <f>IF(N240="nulová",J240,0)</f>
        <v>0</v>
      </c>
      <c r="BJ240" s="15" t="s">
        <v>23</v>
      </c>
      <c r="BK240" s="213">
        <f>ROUND(I240*H240,2)</f>
        <v>0</v>
      </c>
      <c r="BL240" s="15" t="s">
        <v>220</v>
      </c>
      <c r="BM240" s="15" t="s">
        <v>480</v>
      </c>
    </row>
    <row r="241" s="11" customFormat="1">
      <c r="B241" s="217"/>
      <c r="C241" s="218"/>
      <c r="D241" s="214" t="s">
        <v>147</v>
      </c>
      <c r="E241" s="219" t="s">
        <v>22</v>
      </c>
      <c r="F241" s="220" t="s">
        <v>481</v>
      </c>
      <c r="G241" s="218"/>
      <c r="H241" s="221">
        <v>0.54200000000000004</v>
      </c>
      <c r="I241" s="222"/>
      <c r="J241" s="218"/>
      <c r="K241" s="218"/>
      <c r="L241" s="223"/>
      <c r="M241" s="224"/>
      <c r="N241" s="225"/>
      <c r="O241" s="225"/>
      <c r="P241" s="225"/>
      <c r="Q241" s="225"/>
      <c r="R241" s="225"/>
      <c r="S241" s="225"/>
      <c r="T241" s="226"/>
      <c r="AT241" s="227" t="s">
        <v>147</v>
      </c>
      <c r="AU241" s="227" t="s">
        <v>88</v>
      </c>
      <c r="AV241" s="11" t="s">
        <v>88</v>
      </c>
      <c r="AW241" s="11" t="s">
        <v>39</v>
      </c>
      <c r="AX241" s="11" t="s">
        <v>23</v>
      </c>
      <c r="AY241" s="227" t="s">
        <v>135</v>
      </c>
    </row>
    <row r="242" s="1" customFormat="1" ht="22.5" customHeight="1">
      <c r="B242" s="36"/>
      <c r="C242" s="202" t="s">
        <v>482</v>
      </c>
      <c r="D242" s="202" t="s">
        <v>138</v>
      </c>
      <c r="E242" s="203" t="s">
        <v>483</v>
      </c>
      <c r="F242" s="204" t="s">
        <v>484</v>
      </c>
      <c r="G242" s="205" t="s">
        <v>164</v>
      </c>
      <c r="H242" s="206">
        <v>0.72599999999999998</v>
      </c>
      <c r="I242" s="207"/>
      <c r="J242" s="208">
        <f>ROUND(I242*H242,2)</f>
        <v>0</v>
      </c>
      <c r="K242" s="204" t="s">
        <v>142</v>
      </c>
      <c r="L242" s="41"/>
      <c r="M242" s="209" t="s">
        <v>22</v>
      </c>
      <c r="N242" s="210" t="s">
        <v>49</v>
      </c>
      <c r="O242" s="77"/>
      <c r="P242" s="211">
        <f>O242*H242</f>
        <v>0</v>
      </c>
      <c r="Q242" s="211">
        <v>0</v>
      </c>
      <c r="R242" s="211">
        <f>Q242*H242</f>
        <v>0</v>
      </c>
      <c r="S242" s="211">
        <v>0</v>
      </c>
      <c r="T242" s="212">
        <f>S242*H242</f>
        <v>0</v>
      </c>
      <c r="AR242" s="15" t="s">
        <v>220</v>
      </c>
      <c r="AT242" s="15" t="s">
        <v>138</v>
      </c>
      <c r="AU242" s="15" t="s">
        <v>88</v>
      </c>
      <c r="AY242" s="15" t="s">
        <v>135</v>
      </c>
      <c r="BE242" s="213">
        <f>IF(N242="základní",J242,0)</f>
        <v>0</v>
      </c>
      <c r="BF242" s="213">
        <f>IF(N242="snížená",J242,0)</f>
        <v>0</v>
      </c>
      <c r="BG242" s="213">
        <f>IF(N242="zákl. přenesená",J242,0)</f>
        <v>0</v>
      </c>
      <c r="BH242" s="213">
        <f>IF(N242="sníž. přenesená",J242,0)</f>
        <v>0</v>
      </c>
      <c r="BI242" s="213">
        <f>IF(N242="nulová",J242,0)</f>
        <v>0</v>
      </c>
      <c r="BJ242" s="15" t="s">
        <v>23</v>
      </c>
      <c r="BK242" s="213">
        <f>ROUND(I242*H242,2)</f>
        <v>0</v>
      </c>
      <c r="BL242" s="15" t="s">
        <v>220</v>
      </c>
      <c r="BM242" s="15" t="s">
        <v>485</v>
      </c>
    </row>
    <row r="243" s="1" customFormat="1">
      <c r="B243" s="36"/>
      <c r="C243" s="37"/>
      <c r="D243" s="214" t="s">
        <v>145</v>
      </c>
      <c r="E243" s="37"/>
      <c r="F243" s="215" t="s">
        <v>486</v>
      </c>
      <c r="G243" s="37"/>
      <c r="H243" s="37"/>
      <c r="I243" s="128"/>
      <c r="J243" s="37"/>
      <c r="K243" s="37"/>
      <c r="L243" s="41"/>
      <c r="M243" s="216"/>
      <c r="N243" s="77"/>
      <c r="O243" s="77"/>
      <c r="P243" s="77"/>
      <c r="Q243" s="77"/>
      <c r="R243" s="77"/>
      <c r="S243" s="77"/>
      <c r="T243" s="78"/>
      <c r="AT243" s="15" t="s">
        <v>145</v>
      </c>
      <c r="AU243" s="15" t="s">
        <v>88</v>
      </c>
    </row>
    <row r="244" s="1" customFormat="1" ht="22.5" customHeight="1">
      <c r="B244" s="36"/>
      <c r="C244" s="202" t="s">
        <v>487</v>
      </c>
      <c r="D244" s="202" t="s">
        <v>138</v>
      </c>
      <c r="E244" s="203" t="s">
        <v>488</v>
      </c>
      <c r="F244" s="204" t="s">
        <v>489</v>
      </c>
      <c r="G244" s="205" t="s">
        <v>164</v>
      </c>
      <c r="H244" s="206">
        <v>0.72599999999999998</v>
      </c>
      <c r="I244" s="207"/>
      <c r="J244" s="208">
        <f>ROUND(I244*H244,2)</f>
        <v>0</v>
      </c>
      <c r="K244" s="204" t="s">
        <v>142</v>
      </c>
      <c r="L244" s="41"/>
      <c r="M244" s="209" t="s">
        <v>22</v>
      </c>
      <c r="N244" s="210" t="s">
        <v>49</v>
      </c>
      <c r="O244" s="77"/>
      <c r="P244" s="211">
        <f>O244*H244</f>
        <v>0</v>
      </c>
      <c r="Q244" s="211">
        <v>0</v>
      </c>
      <c r="R244" s="211">
        <f>Q244*H244</f>
        <v>0</v>
      </c>
      <c r="S244" s="211">
        <v>0</v>
      </c>
      <c r="T244" s="212">
        <f>S244*H244</f>
        <v>0</v>
      </c>
      <c r="AR244" s="15" t="s">
        <v>220</v>
      </c>
      <c r="AT244" s="15" t="s">
        <v>138</v>
      </c>
      <c r="AU244" s="15" t="s">
        <v>88</v>
      </c>
      <c r="AY244" s="15" t="s">
        <v>135</v>
      </c>
      <c r="BE244" s="213">
        <f>IF(N244="základní",J244,0)</f>
        <v>0</v>
      </c>
      <c r="BF244" s="213">
        <f>IF(N244="snížená",J244,0)</f>
        <v>0</v>
      </c>
      <c r="BG244" s="213">
        <f>IF(N244="zákl. přenesená",J244,0)</f>
        <v>0</v>
      </c>
      <c r="BH244" s="213">
        <f>IF(N244="sníž. přenesená",J244,0)</f>
        <v>0</v>
      </c>
      <c r="BI244" s="213">
        <f>IF(N244="nulová",J244,0)</f>
        <v>0</v>
      </c>
      <c r="BJ244" s="15" t="s">
        <v>23</v>
      </c>
      <c r="BK244" s="213">
        <f>ROUND(I244*H244,2)</f>
        <v>0</v>
      </c>
      <c r="BL244" s="15" t="s">
        <v>220</v>
      </c>
      <c r="BM244" s="15" t="s">
        <v>490</v>
      </c>
    </row>
    <row r="245" s="1" customFormat="1">
      <c r="B245" s="36"/>
      <c r="C245" s="37"/>
      <c r="D245" s="214" t="s">
        <v>145</v>
      </c>
      <c r="E245" s="37"/>
      <c r="F245" s="215" t="s">
        <v>486</v>
      </c>
      <c r="G245" s="37"/>
      <c r="H245" s="37"/>
      <c r="I245" s="128"/>
      <c r="J245" s="37"/>
      <c r="K245" s="37"/>
      <c r="L245" s="41"/>
      <c r="M245" s="216"/>
      <c r="N245" s="77"/>
      <c r="O245" s="77"/>
      <c r="P245" s="77"/>
      <c r="Q245" s="77"/>
      <c r="R245" s="77"/>
      <c r="S245" s="77"/>
      <c r="T245" s="78"/>
      <c r="AT245" s="15" t="s">
        <v>145</v>
      </c>
      <c r="AU245" s="15" t="s">
        <v>88</v>
      </c>
    </row>
    <row r="246" s="10" customFormat="1" ht="22.8" customHeight="1">
      <c r="B246" s="186"/>
      <c r="C246" s="187"/>
      <c r="D246" s="188" t="s">
        <v>77</v>
      </c>
      <c r="E246" s="200" t="s">
        <v>491</v>
      </c>
      <c r="F246" s="200" t="s">
        <v>492</v>
      </c>
      <c r="G246" s="187"/>
      <c r="H246" s="187"/>
      <c r="I246" s="190"/>
      <c r="J246" s="201">
        <f>BK246</f>
        <v>0</v>
      </c>
      <c r="K246" s="187"/>
      <c r="L246" s="192"/>
      <c r="M246" s="193"/>
      <c r="N246" s="194"/>
      <c r="O246" s="194"/>
      <c r="P246" s="195">
        <f>SUM(P247:P254)</f>
        <v>0</v>
      </c>
      <c r="Q246" s="194"/>
      <c r="R246" s="195">
        <f>SUM(R247:R254)</f>
        <v>0.12524399999999999</v>
      </c>
      <c r="S246" s="194"/>
      <c r="T246" s="196">
        <f>SUM(T247:T254)</f>
        <v>0</v>
      </c>
      <c r="AR246" s="197" t="s">
        <v>88</v>
      </c>
      <c r="AT246" s="198" t="s">
        <v>77</v>
      </c>
      <c r="AU246" s="198" t="s">
        <v>23</v>
      </c>
      <c r="AY246" s="197" t="s">
        <v>135</v>
      </c>
      <c r="BK246" s="199">
        <f>SUM(BK247:BK254)</f>
        <v>0</v>
      </c>
    </row>
    <row r="247" s="1" customFormat="1" ht="16.5" customHeight="1">
      <c r="B247" s="36"/>
      <c r="C247" s="202" t="s">
        <v>493</v>
      </c>
      <c r="D247" s="202" t="s">
        <v>138</v>
      </c>
      <c r="E247" s="203" t="s">
        <v>494</v>
      </c>
      <c r="F247" s="204" t="s">
        <v>495</v>
      </c>
      <c r="G247" s="205" t="s">
        <v>155</v>
      </c>
      <c r="H247" s="206">
        <v>2</v>
      </c>
      <c r="I247" s="207"/>
      <c r="J247" s="208">
        <f>ROUND(I247*H247,2)</f>
        <v>0</v>
      </c>
      <c r="K247" s="204" t="s">
        <v>142</v>
      </c>
      <c r="L247" s="41"/>
      <c r="M247" s="209" t="s">
        <v>22</v>
      </c>
      <c r="N247" s="210" t="s">
        <v>49</v>
      </c>
      <c r="O247" s="77"/>
      <c r="P247" s="211">
        <f>O247*H247</f>
        <v>0</v>
      </c>
      <c r="Q247" s="211">
        <v>2.0000000000000002E-05</v>
      </c>
      <c r="R247" s="211">
        <f>Q247*H247</f>
        <v>4.0000000000000003E-05</v>
      </c>
      <c r="S247" s="211">
        <v>0</v>
      </c>
      <c r="T247" s="212">
        <f>S247*H247</f>
        <v>0</v>
      </c>
      <c r="AR247" s="15" t="s">
        <v>220</v>
      </c>
      <c r="AT247" s="15" t="s">
        <v>138</v>
      </c>
      <c r="AU247" s="15" t="s">
        <v>88</v>
      </c>
      <c r="AY247" s="15" t="s">
        <v>135</v>
      </c>
      <c r="BE247" s="213">
        <f>IF(N247="základní",J247,0)</f>
        <v>0</v>
      </c>
      <c r="BF247" s="213">
        <f>IF(N247="snížená",J247,0)</f>
        <v>0</v>
      </c>
      <c r="BG247" s="213">
        <f>IF(N247="zákl. přenesená",J247,0)</f>
        <v>0</v>
      </c>
      <c r="BH247" s="213">
        <f>IF(N247="sníž. přenesená",J247,0)</f>
        <v>0</v>
      </c>
      <c r="BI247" s="213">
        <f>IF(N247="nulová",J247,0)</f>
        <v>0</v>
      </c>
      <c r="BJ247" s="15" t="s">
        <v>23</v>
      </c>
      <c r="BK247" s="213">
        <f>ROUND(I247*H247,2)</f>
        <v>0</v>
      </c>
      <c r="BL247" s="15" t="s">
        <v>220</v>
      </c>
      <c r="BM247" s="15" t="s">
        <v>496</v>
      </c>
    </row>
    <row r="248" s="11" customFormat="1">
      <c r="B248" s="217"/>
      <c r="C248" s="218"/>
      <c r="D248" s="214" t="s">
        <v>147</v>
      </c>
      <c r="E248" s="219" t="s">
        <v>22</v>
      </c>
      <c r="F248" s="220" t="s">
        <v>497</v>
      </c>
      <c r="G248" s="218"/>
      <c r="H248" s="221">
        <v>2</v>
      </c>
      <c r="I248" s="222"/>
      <c r="J248" s="218"/>
      <c r="K248" s="218"/>
      <c r="L248" s="223"/>
      <c r="M248" s="224"/>
      <c r="N248" s="225"/>
      <c r="O248" s="225"/>
      <c r="P248" s="225"/>
      <c r="Q248" s="225"/>
      <c r="R248" s="225"/>
      <c r="S248" s="225"/>
      <c r="T248" s="226"/>
      <c r="AT248" s="227" t="s">
        <v>147</v>
      </c>
      <c r="AU248" s="227" t="s">
        <v>88</v>
      </c>
      <c r="AV248" s="11" t="s">
        <v>88</v>
      </c>
      <c r="AW248" s="11" t="s">
        <v>39</v>
      </c>
      <c r="AX248" s="11" t="s">
        <v>23</v>
      </c>
      <c r="AY248" s="227" t="s">
        <v>135</v>
      </c>
    </row>
    <row r="249" s="1" customFormat="1" ht="16.5" customHeight="1">
      <c r="B249" s="36"/>
      <c r="C249" s="202" t="s">
        <v>498</v>
      </c>
      <c r="D249" s="202" t="s">
        <v>138</v>
      </c>
      <c r="E249" s="203" t="s">
        <v>499</v>
      </c>
      <c r="F249" s="204" t="s">
        <v>500</v>
      </c>
      <c r="G249" s="205" t="s">
        <v>155</v>
      </c>
      <c r="H249" s="206">
        <v>110.8</v>
      </c>
      <c r="I249" s="207"/>
      <c r="J249" s="208">
        <f>ROUND(I249*H249,2)</f>
        <v>0</v>
      </c>
      <c r="K249" s="204" t="s">
        <v>142</v>
      </c>
      <c r="L249" s="41"/>
      <c r="M249" s="209" t="s">
        <v>22</v>
      </c>
      <c r="N249" s="210" t="s">
        <v>49</v>
      </c>
      <c r="O249" s="77"/>
      <c r="P249" s="211">
        <f>O249*H249</f>
        <v>0</v>
      </c>
      <c r="Q249" s="211">
        <v>6.9999999999999994E-05</v>
      </c>
      <c r="R249" s="211">
        <f>Q249*H249</f>
        <v>0.007755999999999999</v>
      </c>
      <c r="S249" s="211">
        <v>0</v>
      </c>
      <c r="T249" s="212">
        <f>S249*H249</f>
        <v>0</v>
      </c>
      <c r="AR249" s="15" t="s">
        <v>220</v>
      </c>
      <c r="AT249" s="15" t="s">
        <v>138</v>
      </c>
      <c r="AU249" s="15" t="s">
        <v>88</v>
      </c>
      <c r="AY249" s="15" t="s">
        <v>135</v>
      </c>
      <c r="BE249" s="213">
        <f>IF(N249="základní",J249,0)</f>
        <v>0</v>
      </c>
      <c r="BF249" s="213">
        <f>IF(N249="snížená",J249,0)</f>
        <v>0</v>
      </c>
      <c r="BG249" s="213">
        <f>IF(N249="zákl. přenesená",J249,0)</f>
        <v>0</v>
      </c>
      <c r="BH249" s="213">
        <f>IF(N249="sníž. přenesená",J249,0)</f>
        <v>0</v>
      </c>
      <c r="BI249" s="213">
        <f>IF(N249="nulová",J249,0)</f>
        <v>0</v>
      </c>
      <c r="BJ249" s="15" t="s">
        <v>23</v>
      </c>
      <c r="BK249" s="213">
        <f>ROUND(I249*H249,2)</f>
        <v>0</v>
      </c>
      <c r="BL249" s="15" t="s">
        <v>220</v>
      </c>
      <c r="BM249" s="15" t="s">
        <v>501</v>
      </c>
    </row>
    <row r="250" s="11" customFormat="1">
      <c r="B250" s="217"/>
      <c r="C250" s="218"/>
      <c r="D250" s="214" t="s">
        <v>147</v>
      </c>
      <c r="E250" s="219" t="s">
        <v>22</v>
      </c>
      <c r="F250" s="220" t="s">
        <v>502</v>
      </c>
      <c r="G250" s="218"/>
      <c r="H250" s="221">
        <v>110.8</v>
      </c>
      <c r="I250" s="222"/>
      <c r="J250" s="218"/>
      <c r="K250" s="218"/>
      <c r="L250" s="223"/>
      <c r="M250" s="224"/>
      <c r="N250" s="225"/>
      <c r="O250" s="225"/>
      <c r="P250" s="225"/>
      <c r="Q250" s="225"/>
      <c r="R250" s="225"/>
      <c r="S250" s="225"/>
      <c r="T250" s="226"/>
      <c r="AT250" s="227" t="s">
        <v>147</v>
      </c>
      <c r="AU250" s="227" t="s">
        <v>88</v>
      </c>
      <c r="AV250" s="11" t="s">
        <v>88</v>
      </c>
      <c r="AW250" s="11" t="s">
        <v>39</v>
      </c>
      <c r="AX250" s="11" t="s">
        <v>23</v>
      </c>
      <c r="AY250" s="227" t="s">
        <v>135</v>
      </c>
    </row>
    <row r="251" s="1" customFormat="1" ht="16.5" customHeight="1">
      <c r="B251" s="36"/>
      <c r="C251" s="202" t="s">
        <v>503</v>
      </c>
      <c r="D251" s="202" t="s">
        <v>138</v>
      </c>
      <c r="E251" s="203" t="s">
        <v>504</v>
      </c>
      <c r="F251" s="204" t="s">
        <v>505</v>
      </c>
      <c r="G251" s="205" t="s">
        <v>155</v>
      </c>
      <c r="H251" s="206">
        <v>110.8</v>
      </c>
      <c r="I251" s="207"/>
      <c r="J251" s="208">
        <f>ROUND(I251*H251,2)</f>
        <v>0</v>
      </c>
      <c r="K251" s="204" t="s">
        <v>142</v>
      </c>
      <c r="L251" s="41"/>
      <c r="M251" s="209" t="s">
        <v>22</v>
      </c>
      <c r="N251" s="210" t="s">
        <v>49</v>
      </c>
      <c r="O251" s="77"/>
      <c r="P251" s="211">
        <f>O251*H251</f>
        <v>0</v>
      </c>
      <c r="Q251" s="211">
        <v>0.00013999999999999999</v>
      </c>
      <c r="R251" s="211">
        <f>Q251*H251</f>
        <v>0.015511999999999998</v>
      </c>
      <c r="S251" s="211">
        <v>0</v>
      </c>
      <c r="T251" s="212">
        <f>S251*H251</f>
        <v>0</v>
      </c>
      <c r="AR251" s="15" t="s">
        <v>220</v>
      </c>
      <c r="AT251" s="15" t="s">
        <v>138</v>
      </c>
      <c r="AU251" s="15" t="s">
        <v>88</v>
      </c>
      <c r="AY251" s="15" t="s">
        <v>135</v>
      </c>
      <c r="BE251" s="213">
        <f>IF(N251="základní",J251,0)</f>
        <v>0</v>
      </c>
      <c r="BF251" s="213">
        <f>IF(N251="snížená",J251,0)</f>
        <v>0</v>
      </c>
      <c r="BG251" s="213">
        <f>IF(N251="zákl. přenesená",J251,0)</f>
        <v>0</v>
      </c>
      <c r="BH251" s="213">
        <f>IF(N251="sníž. přenesená",J251,0)</f>
        <v>0</v>
      </c>
      <c r="BI251" s="213">
        <f>IF(N251="nulová",J251,0)</f>
        <v>0</v>
      </c>
      <c r="BJ251" s="15" t="s">
        <v>23</v>
      </c>
      <c r="BK251" s="213">
        <f>ROUND(I251*H251,2)</f>
        <v>0</v>
      </c>
      <c r="BL251" s="15" t="s">
        <v>220</v>
      </c>
      <c r="BM251" s="15" t="s">
        <v>506</v>
      </c>
    </row>
    <row r="252" s="1" customFormat="1" ht="16.5" customHeight="1">
      <c r="B252" s="36"/>
      <c r="C252" s="202" t="s">
        <v>507</v>
      </c>
      <c r="D252" s="202" t="s">
        <v>138</v>
      </c>
      <c r="E252" s="203" t="s">
        <v>508</v>
      </c>
      <c r="F252" s="204" t="s">
        <v>509</v>
      </c>
      <c r="G252" s="205" t="s">
        <v>155</v>
      </c>
      <c r="H252" s="206">
        <v>110.8</v>
      </c>
      <c r="I252" s="207"/>
      <c r="J252" s="208">
        <f>ROUND(I252*H252,2)</f>
        <v>0</v>
      </c>
      <c r="K252" s="204" t="s">
        <v>142</v>
      </c>
      <c r="L252" s="41"/>
      <c r="M252" s="209" t="s">
        <v>22</v>
      </c>
      <c r="N252" s="210" t="s">
        <v>49</v>
      </c>
      <c r="O252" s="77"/>
      <c r="P252" s="211">
        <f>O252*H252</f>
        <v>0</v>
      </c>
      <c r="Q252" s="211">
        <v>0.00023000000000000001</v>
      </c>
      <c r="R252" s="211">
        <f>Q252*H252</f>
        <v>0.025484</v>
      </c>
      <c r="S252" s="211">
        <v>0</v>
      </c>
      <c r="T252" s="212">
        <f>S252*H252</f>
        <v>0</v>
      </c>
      <c r="AR252" s="15" t="s">
        <v>220</v>
      </c>
      <c r="AT252" s="15" t="s">
        <v>138</v>
      </c>
      <c r="AU252" s="15" t="s">
        <v>88</v>
      </c>
      <c r="AY252" s="15" t="s">
        <v>135</v>
      </c>
      <c r="BE252" s="213">
        <f>IF(N252="základní",J252,0)</f>
        <v>0</v>
      </c>
      <c r="BF252" s="213">
        <f>IF(N252="snížená",J252,0)</f>
        <v>0</v>
      </c>
      <c r="BG252" s="213">
        <f>IF(N252="zákl. přenesená",J252,0)</f>
        <v>0</v>
      </c>
      <c r="BH252" s="213">
        <f>IF(N252="sníž. přenesená",J252,0)</f>
        <v>0</v>
      </c>
      <c r="BI252" s="213">
        <f>IF(N252="nulová",J252,0)</f>
        <v>0</v>
      </c>
      <c r="BJ252" s="15" t="s">
        <v>23</v>
      </c>
      <c r="BK252" s="213">
        <f>ROUND(I252*H252,2)</f>
        <v>0</v>
      </c>
      <c r="BL252" s="15" t="s">
        <v>220</v>
      </c>
      <c r="BM252" s="15" t="s">
        <v>510</v>
      </c>
    </row>
    <row r="253" s="1" customFormat="1" ht="16.5" customHeight="1">
      <c r="B253" s="36"/>
      <c r="C253" s="202" t="s">
        <v>511</v>
      </c>
      <c r="D253" s="202" t="s">
        <v>138</v>
      </c>
      <c r="E253" s="203" t="s">
        <v>512</v>
      </c>
      <c r="F253" s="204" t="s">
        <v>513</v>
      </c>
      <c r="G253" s="205" t="s">
        <v>155</v>
      </c>
      <c r="H253" s="206">
        <v>332.39999999999998</v>
      </c>
      <c r="I253" s="207"/>
      <c r="J253" s="208">
        <f>ROUND(I253*H253,2)</f>
        <v>0</v>
      </c>
      <c r="K253" s="204" t="s">
        <v>142</v>
      </c>
      <c r="L253" s="41"/>
      <c r="M253" s="209" t="s">
        <v>22</v>
      </c>
      <c r="N253" s="210" t="s">
        <v>49</v>
      </c>
      <c r="O253" s="77"/>
      <c r="P253" s="211">
        <f>O253*H253</f>
        <v>0</v>
      </c>
      <c r="Q253" s="211">
        <v>0.00023000000000000001</v>
      </c>
      <c r="R253" s="211">
        <f>Q253*H253</f>
        <v>0.076451999999999992</v>
      </c>
      <c r="S253" s="211">
        <v>0</v>
      </c>
      <c r="T253" s="212">
        <f>S253*H253</f>
        <v>0</v>
      </c>
      <c r="AR253" s="15" t="s">
        <v>220</v>
      </c>
      <c r="AT253" s="15" t="s">
        <v>138</v>
      </c>
      <c r="AU253" s="15" t="s">
        <v>88</v>
      </c>
      <c r="AY253" s="15" t="s">
        <v>135</v>
      </c>
      <c r="BE253" s="213">
        <f>IF(N253="základní",J253,0)</f>
        <v>0</v>
      </c>
      <c r="BF253" s="213">
        <f>IF(N253="snížená",J253,0)</f>
        <v>0</v>
      </c>
      <c r="BG253" s="213">
        <f>IF(N253="zákl. přenesená",J253,0)</f>
        <v>0</v>
      </c>
      <c r="BH253" s="213">
        <f>IF(N253="sníž. přenesená",J253,0)</f>
        <v>0</v>
      </c>
      <c r="BI253" s="213">
        <f>IF(N253="nulová",J253,0)</f>
        <v>0</v>
      </c>
      <c r="BJ253" s="15" t="s">
        <v>23</v>
      </c>
      <c r="BK253" s="213">
        <f>ROUND(I253*H253,2)</f>
        <v>0</v>
      </c>
      <c r="BL253" s="15" t="s">
        <v>220</v>
      </c>
      <c r="BM253" s="15" t="s">
        <v>514</v>
      </c>
    </row>
    <row r="254" s="11" customFormat="1">
      <c r="B254" s="217"/>
      <c r="C254" s="218"/>
      <c r="D254" s="214" t="s">
        <v>147</v>
      </c>
      <c r="E254" s="219" t="s">
        <v>22</v>
      </c>
      <c r="F254" s="220" t="s">
        <v>515</v>
      </c>
      <c r="G254" s="218"/>
      <c r="H254" s="221">
        <v>332.39999999999998</v>
      </c>
      <c r="I254" s="222"/>
      <c r="J254" s="218"/>
      <c r="K254" s="218"/>
      <c r="L254" s="223"/>
      <c r="M254" s="224"/>
      <c r="N254" s="225"/>
      <c r="O254" s="225"/>
      <c r="P254" s="225"/>
      <c r="Q254" s="225"/>
      <c r="R254" s="225"/>
      <c r="S254" s="225"/>
      <c r="T254" s="226"/>
      <c r="AT254" s="227" t="s">
        <v>147</v>
      </c>
      <c r="AU254" s="227" t="s">
        <v>88</v>
      </c>
      <c r="AV254" s="11" t="s">
        <v>88</v>
      </c>
      <c r="AW254" s="11" t="s">
        <v>39</v>
      </c>
      <c r="AX254" s="11" t="s">
        <v>23</v>
      </c>
      <c r="AY254" s="227" t="s">
        <v>135</v>
      </c>
    </row>
    <row r="255" s="10" customFormat="1" ht="25.92" customHeight="1">
      <c r="B255" s="186"/>
      <c r="C255" s="187"/>
      <c r="D255" s="188" t="s">
        <v>77</v>
      </c>
      <c r="E255" s="189" t="s">
        <v>516</v>
      </c>
      <c r="F255" s="189" t="s">
        <v>517</v>
      </c>
      <c r="G255" s="187"/>
      <c r="H255" s="187"/>
      <c r="I255" s="190"/>
      <c r="J255" s="191">
        <f>BK255</f>
        <v>0</v>
      </c>
      <c r="K255" s="187"/>
      <c r="L255" s="192"/>
      <c r="M255" s="193"/>
      <c r="N255" s="194"/>
      <c r="O255" s="194"/>
      <c r="P255" s="195">
        <f>SUM(P256:P258)</f>
        <v>0</v>
      </c>
      <c r="Q255" s="194"/>
      <c r="R255" s="195">
        <f>SUM(R256:R258)</f>
        <v>0</v>
      </c>
      <c r="S255" s="194"/>
      <c r="T255" s="196">
        <f>SUM(T256:T258)</f>
        <v>0</v>
      </c>
      <c r="AR255" s="197" t="s">
        <v>143</v>
      </c>
      <c r="AT255" s="198" t="s">
        <v>77</v>
      </c>
      <c r="AU255" s="198" t="s">
        <v>78</v>
      </c>
      <c r="AY255" s="197" t="s">
        <v>135</v>
      </c>
      <c r="BK255" s="199">
        <f>SUM(BK256:BK258)</f>
        <v>0</v>
      </c>
    </row>
    <row r="256" s="1" customFormat="1" ht="16.5" customHeight="1">
      <c r="B256" s="36"/>
      <c r="C256" s="202" t="s">
        <v>518</v>
      </c>
      <c r="D256" s="202" t="s">
        <v>138</v>
      </c>
      <c r="E256" s="203" t="s">
        <v>519</v>
      </c>
      <c r="F256" s="204" t="s">
        <v>520</v>
      </c>
      <c r="G256" s="205" t="s">
        <v>206</v>
      </c>
      <c r="H256" s="206">
        <v>10</v>
      </c>
      <c r="I256" s="207"/>
      <c r="J256" s="208">
        <f>ROUND(I256*H256,2)</f>
        <v>0</v>
      </c>
      <c r="K256" s="204" t="s">
        <v>142</v>
      </c>
      <c r="L256" s="41"/>
      <c r="M256" s="209" t="s">
        <v>22</v>
      </c>
      <c r="N256" s="210" t="s">
        <v>49</v>
      </c>
      <c r="O256" s="77"/>
      <c r="P256" s="211">
        <f>O256*H256</f>
        <v>0</v>
      </c>
      <c r="Q256" s="211">
        <v>0</v>
      </c>
      <c r="R256" s="211">
        <f>Q256*H256</f>
        <v>0</v>
      </c>
      <c r="S256" s="211">
        <v>0</v>
      </c>
      <c r="T256" s="212">
        <f>S256*H256</f>
        <v>0</v>
      </c>
      <c r="AR256" s="15" t="s">
        <v>521</v>
      </c>
      <c r="AT256" s="15" t="s">
        <v>138</v>
      </c>
      <c r="AU256" s="15" t="s">
        <v>23</v>
      </c>
      <c r="AY256" s="15" t="s">
        <v>135</v>
      </c>
      <c r="BE256" s="213">
        <f>IF(N256="základní",J256,0)</f>
        <v>0</v>
      </c>
      <c r="BF256" s="213">
        <f>IF(N256="snížená",J256,0)</f>
        <v>0</v>
      </c>
      <c r="BG256" s="213">
        <f>IF(N256="zákl. přenesená",J256,0)</f>
        <v>0</v>
      </c>
      <c r="BH256" s="213">
        <f>IF(N256="sníž. přenesená",J256,0)</f>
        <v>0</v>
      </c>
      <c r="BI256" s="213">
        <f>IF(N256="nulová",J256,0)</f>
        <v>0</v>
      </c>
      <c r="BJ256" s="15" t="s">
        <v>23</v>
      </c>
      <c r="BK256" s="213">
        <f>ROUND(I256*H256,2)</f>
        <v>0</v>
      </c>
      <c r="BL256" s="15" t="s">
        <v>521</v>
      </c>
      <c r="BM256" s="15" t="s">
        <v>522</v>
      </c>
    </row>
    <row r="257" s="1" customFormat="1" ht="16.5" customHeight="1">
      <c r="B257" s="36"/>
      <c r="C257" s="202" t="s">
        <v>523</v>
      </c>
      <c r="D257" s="202" t="s">
        <v>138</v>
      </c>
      <c r="E257" s="203" t="s">
        <v>524</v>
      </c>
      <c r="F257" s="204" t="s">
        <v>525</v>
      </c>
      <c r="G257" s="205" t="s">
        <v>206</v>
      </c>
      <c r="H257" s="206">
        <v>10</v>
      </c>
      <c r="I257" s="207"/>
      <c r="J257" s="208">
        <f>ROUND(I257*H257,2)</f>
        <v>0</v>
      </c>
      <c r="K257" s="204" t="s">
        <v>22</v>
      </c>
      <c r="L257" s="41"/>
      <c r="M257" s="209" t="s">
        <v>22</v>
      </c>
      <c r="N257" s="210" t="s">
        <v>49</v>
      </c>
      <c r="O257" s="77"/>
      <c r="P257" s="211">
        <f>O257*H257</f>
        <v>0</v>
      </c>
      <c r="Q257" s="211">
        <v>0</v>
      </c>
      <c r="R257" s="211">
        <f>Q257*H257</f>
        <v>0</v>
      </c>
      <c r="S257" s="211">
        <v>0</v>
      </c>
      <c r="T257" s="212">
        <f>S257*H257</f>
        <v>0</v>
      </c>
      <c r="AR257" s="15" t="s">
        <v>521</v>
      </c>
      <c r="AT257" s="15" t="s">
        <v>138</v>
      </c>
      <c r="AU257" s="15" t="s">
        <v>23</v>
      </c>
      <c r="AY257" s="15" t="s">
        <v>135</v>
      </c>
      <c r="BE257" s="213">
        <f>IF(N257="základní",J257,0)</f>
        <v>0</v>
      </c>
      <c r="BF257" s="213">
        <f>IF(N257="snížená",J257,0)</f>
        <v>0</v>
      </c>
      <c r="BG257" s="213">
        <f>IF(N257="zákl. přenesená",J257,0)</f>
        <v>0</v>
      </c>
      <c r="BH257" s="213">
        <f>IF(N257="sníž. přenesená",J257,0)</f>
        <v>0</v>
      </c>
      <c r="BI257" s="213">
        <f>IF(N257="nulová",J257,0)</f>
        <v>0</v>
      </c>
      <c r="BJ257" s="15" t="s">
        <v>23</v>
      </c>
      <c r="BK257" s="213">
        <f>ROUND(I257*H257,2)</f>
        <v>0</v>
      </c>
      <c r="BL257" s="15" t="s">
        <v>521</v>
      </c>
      <c r="BM257" s="15" t="s">
        <v>526</v>
      </c>
    </row>
    <row r="258" s="11" customFormat="1">
      <c r="B258" s="217"/>
      <c r="C258" s="218"/>
      <c r="D258" s="214" t="s">
        <v>147</v>
      </c>
      <c r="E258" s="219" t="s">
        <v>22</v>
      </c>
      <c r="F258" s="220" t="s">
        <v>527</v>
      </c>
      <c r="G258" s="218"/>
      <c r="H258" s="221">
        <v>10</v>
      </c>
      <c r="I258" s="222"/>
      <c r="J258" s="218"/>
      <c r="K258" s="218"/>
      <c r="L258" s="223"/>
      <c r="M258" s="224"/>
      <c r="N258" s="225"/>
      <c r="O258" s="225"/>
      <c r="P258" s="225"/>
      <c r="Q258" s="225"/>
      <c r="R258" s="225"/>
      <c r="S258" s="225"/>
      <c r="T258" s="226"/>
      <c r="AT258" s="227" t="s">
        <v>147</v>
      </c>
      <c r="AU258" s="227" t="s">
        <v>23</v>
      </c>
      <c r="AV258" s="11" t="s">
        <v>88</v>
      </c>
      <c r="AW258" s="11" t="s">
        <v>39</v>
      </c>
      <c r="AX258" s="11" t="s">
        <v>23</v>
      </c>
      <c r="AY258" s="227" t="s">
        <v>135</v>
      </c>
    </row>
    <row r="259" s="10" customFormat="1" ht="25.92" customHeight="1">
      <c r="B259" s="186"/>
      <c r="C259" s="187"/>
      <c r="D259" s="188" t="s">
        <v>77</v>
      </c>
      <c r="E259" s="189" t="s">
        <v>528</v>
      </c>
      <c r="F259" s="189" t="s">
        <v>93</v>
      </c>
      <c r="G259" s="187"/>
      <c r="H259" s="187"/>
      <c r="I259" s="190"/>
      <c r="J259" s="191">
        <f>BK259</f>
        <v>0</v>
      </c>
      <c r="K259" s="187"/>
      <c r="L259" s="192"/>
      <c r="M259" s="193"/>
      <c r="N259" s="194"/>
      <c r="O259" s="194"/>
      <c r="P259" s="195">
        <f>P260</f>
        <v>0</v>
      </c>
      <c r="Q259" s="194"/>
      <c r="R259" s="195">
        <f>R260</f>
        <v>0</v>
      </c>
      <c r="S259" s="194"/>
      <c r="T259" s="196">
        <f>T260</f>
        <v>0</v>
      </c>
      <c r="AR259" s="197" t="s">
        <v>161</v>
      </c>
      <c r="AT259" s="198" t="s">
        <v>77</v>
      </c>
      <c r="AU259" s="198" t="s">
        <v>78</v>
      </c>
      <c r="AY259" s="197" t="s">
        <v>135</v>
      </c>
      <c r="BK259" s="199">
        <f>BK260</f>
        <v>0</v>
      </c>
    </row>
    <row r="260" s="10" customFormat="1" ht="22.8" customHeight="1">
      <c r="B260" s="186"/>
      <c r="C260" s="187"/>
      <c r="D260" s="188" t="s">
        <v>77</v>
      </c>
      <c r="E260" s="200" t="s">
        <v>529</v>
      </c>
      <c r="F260" s="200" t="s">
        <v>530</v>
      </c>
      <c r="G260" s="187"/>
      <c r="H260" s="187"/>
      <c r="I260" s="190"/>
      <c r="J260" s="201">
        <f>BK260</f>
        <v>0</v>
      </c>
      <c r="K260" s="187"/>
      <c r="L260" s="192"/>
      <c r="M260" s="193"/>
      <c r="N260" s="194"/>
      <c r="O260" s="194"/>
      <c r="P260" s="195">
        <f>P261</f>
        <v>0</v>
      </c>
      <c r="Q260" s="194"/>
      <c r="R260" s="195">
        <f>R261</f>
        <v>0</v>
      </c>
      <c r="S260" s="194"/>
      <c r="T260" s="196">
        <f>T261</f>
        <v>0</v>
      </c>
      <c r="AR260" s="197" t="s">
        <v>161</v>
      </c>
      <c r="AT260" s="198" t="s">
        <v>77</v>
      </c>
      <c r="AU260" s="198" t="s">
        <v>23</v>
      </c>
      <c r="AY260" s="197" t="s">
        <v>135</v>
      </c>
      <c r="BK260" s="199">
        <f>BK261</f>
        <v>0</v>
      </c>
    </row>
    <row r="261" s="1" customFormat="1" ht="22.5" customHeight="1">
      <c r="B261" s="36"/>
      <c r="C261" s="202" t="s">
        <v>531</v>
      </c>
      <c r="D261" s="202" t="s">
        <v>138</v>
      </c>
      <c r="E261" s="203" t="s">
        <v>532</v>
      </c>
      <c r="F261" s="204" t="s">
        <v>533</v>
      </c>
      <c r="G261" s="205" t="s">
        <v>213</v>
      </c>
      <c r="H261" s="206">
        <v>1</v>
      </c>
      <c r="I261" s="207"/>
      <c r="J261" s="208">
        <f>ROUND(I261*H261,2)</f>
        <v>0</v>
      </c>
      <c r="K261" s="204" t="s">
        <v>22</v>
      </c>
      <c r="L261" s="41"/>
      <c r="M261" s="249" t="s">
        <v>22</v>
      </c>
      <c r="N261" s="250" t="s">
        <v>49</v>
      </c>
      <c r="O261" s="251"/>
      <c r="P261" s="252">
        <f>O261*H261</f>
        <v>0</v>
      </c>
      <c r="Q261" s="252">
        <v>0</v>
      </c>
      <c r="R261" s="252">
        <f>Q261*H261</f>
        <v>0</v>
      </c>
      <c r="S261" s="252">
        <v>0</v>
      </c>
      <c r="T261" s="253">
        <f>S261*H261</f>
        <v>0</v>
      </c>
      <c r="AR261" s="15" t="s">
        <v>534</v>
      </c>
      <c r="AT261" s="15" t="s">
        <v>138</v>
      </c>
      <c r="AU261" s="15" t="s">
        <v>88</v>
      </c>
      <c r="AY261" s="15" t="s">
        <v>135</v>
      </c>
      <c r="BE261" s="213">
        <f>IF(N261="základní",J261,0)</f>
        <v>0</v>
      </c>
      <c r="BF261" s="213">
        <f>IF(N261="snížená",J261,0)</f>
        <v>0</v>
      </c>
      <c r="BG261" s="213">
        <f>IF(N261="zákl. přenesená",J261,0)</f>
        <v>0</v>
      </c>
      <c r="BH261" s="213">
        <f>IF(N261="sníž. přenesená",J261,0)</f>
        <v>0</v>
      </c>
      <c r="BI261" s="213">
        <f>IF(N261="nulová",J261,0)</f>
        <v>0</v>
      </c>
      <c r="BJ261" s="15" t="s">
        <v>23</v>
      </c>
      <c r="BK261" s="213">
        <f>ROUND(I261*H261,2)</f>
        <v>0</v>
      </c>
      <c r="BL261" s="15" t="s">
        <v>534</v>
      </c>
      <c r="BM261" s="15" t="s">
        <v>535</v>
      </c>
    </row>
    <row r="262" s="1" customFormat="1" ht="6.96" customHeight="1">
      <c r="B262" s="55"/>
      <c r="C262" s="56"/>
      <c r="D262" s="56"/>
      <c r="E262" s="56"/>
      <c r="F262" s="56"/>
      <c r="G262" s="56"/>
      <c r="H262" s="56"/>
      <c r="I262" s="152"/>
      <c r="J262" s="56"/>
      <c r="K262" s="56"/>
      <c r="L262" s="41"/>
    </row>
  </sheetData>
  <sheetProtection sheet="1" autoFilter="0" formatColumns="0" formatRows="0" objects="1" scenarios="1" spinCount="100000" saltValue="iFHFqjp2Ypiqel3qj+hB5Z9+IFKyE2fgFsCL97Ss7RleRm4QmHmNhCpm5hyzc9fqf6HoqY4t4x1MSQxnVwur5Q==" hashValue="imZuESNRf1ZwtwV8Qg3JK3om3O9czIF4+zWkqdMqhZWpZE8kkSvjEjMIV/2C0GpeyMfwYRjzzUfvJscccAlgVw==" algorithmName="SHA-512" password="CC35"/>
  <autoFilter ref="C96:K261"/>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1"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91</v>
      </c>
    </row>
    <row r="3" ht="6.96" customHeight="1">
      <c r="B3" s="122"/>
      <c r="C3" s="123"/>
      <c r="D3" s="123"/>
      <c r="E3" s="123"/>
      <c r="F3" s="123"/>
      <c r="G3" s="123"/>
      <c r="H3" s="123"/>
      <c r="I3" s="124"/>
      <c r="J3" s="123"/>
      <c r="K3" s="123"/>
      <c r="L3" s="18"/>
      <c r="AT3" s="15" t="s">
        <v>88</v>
      </c>
    </row>
    <row r="4" ht="24.96" customHeight="1">
      <c r="B4" s="18"/>
      <c r="D4" s="125" t="s">
        <v>95</v>
      </c>
      <c r="L4" s="18"/>
      <c r="M4" s="22" t="s">
        <v>10</v>
      </c>
      <c r="AT4" s="15" t="s">
        <v>4</v>
      </c>
    </row>
    <row r="5" ht="6.96" customHeight="1">
      <c r="B5" s="18"/>
      <c r="L5" s="18"/>
    </row>
    <row r="6" ht="12" customHeight="1">
      <c r="B6" s="18"/>
      <c r="D6" s="126" t="s">
        <v>16</v>
      </c>
      <c r="L6" s="18"/>
    </row>
    <row r="7" ht="16.5" customHeight="1">
      <c r="B7" s="18"/>
      <c r="E7" s="127" t="str">
        <f>'Rekapitulace stavby'!K6</f>
        <v>Stará radnice č.p. 144 - Stavební úpravy v 2.NP s instalaci VZT</v>
      </c>
      <c r="F7" s="126"/>
      <c r="G7" s="126"/>
      <c r="H7" s="126"/>
      <c r="L7" s="18"/>
    </row>
    <row r="8" s="1" customFormat="1" ht="12" customHeight="1">
      <c r="B8" s="41"/>
      <c r="D8" s="126" t="s">
        <v>96</v>
      </c>
      <c r="I8" s="128"/>
      <c r="L8" s="41"/>
    </row>
    <row r="9" s="1" customFormat="1" ht="36.96" customHeight="1">
      <c r="B9" s="41"/>
      <c r="E9" s="129" t="s">
        <v>536</v>
      </c>
      <c r="F9" s="1"/>
      <c r="G9" s="1"/>
      <c r="H9" s="1"/>
      <c r="I9" s="128"/>
      <c r="L9" s="41"/>
    </row>
    <row r="10" s="1" customFormat="1">
      <c r="B10" s="41"/>
      <c r="I10" s="128"/>
      <c r="L10" s="41"/>
    </row>
    <row r="11" s="1" customFormat="1" ht="12" customHeight="1">
      <c r="B11" s="41"/>
      <c r="D11" s="126" t="s">
        <v>19</v>
      </c>
      <c r="F11" s="15" t="s">
        <v>22</v>
      </c>
      <c r="I11" s="130" t="s">
        <v>21</v>
      </c>
      <c r="J11" s="15" t="s">
        <v>22</v>
      </c>
      <c r="L11" s="41"/>
    </row>
    <row r="12" s="1" customFormat="1" ht="12" customHeight="1">
      <c r="B12" s="41"/>
      <c r="D12" s="126" t="s">
        <v>24</v>
      </c>
      <c r="F12" s="15" t="s">
        <v>25</v>
      </c>
      <c r="I12" s="130" t="s">
        <v>26</v>
      </c>
      <c r="J12" s="131" t="str">
        <f>'Rekapitulace stavby'!AN8</f>
        <v>21. 1. 2019</v>
      </c>
      <c r="L12" s="41"/>
    </row>
    <row r="13" s="1" customFormat="1" ht="10.8" customHeight="1">
      <c r="B13" s="41"/>
      <c r="I13" s="128"/>
      <c r="L13" s="41"/>
    </row>
    <row r="14" s="1" customFormat="1" ht="12" customHeight="1">
      <c r="B14" s="41"/>
      <c r="D14" s="126" t="s">
        <v>30</v>
      </c>
      <c r="I14" s="130" t="s">
        <v>31</v>
      </c>
      <c r="J14" s="15" t="s">
        <v>32</v>
      </c>
      <c r="L14" s="41"/>
    </row>
    <row r="15" s="1" customFormat="1" ht="18" customHeight="1">
      <c r="B15" s="41"/>
      <c r="E15" s="15" t="s">
        <v>33</v>
      </c>
      <c r="I15" s="130" t="s">
        <v>34</v>
      </c>
      <c r="J15" s="15" t="s">
        <v>22</v>
      </c>
      <c r="L15" s="41"/>
    </row>
    <row r="16" s="1" customFormat="1" ht="6.96" customHeight="1">
      <c r="B16" s="41"/>
      <c r="I16" s="128"/>
      <c r="L16" s="41"/>
    </row>
    <row r="17" s="1" customFormat="1" ht="12" customHeight="1">
      <c r="B17" s="41"/>
      <c r="D17" s="126" t="s">
        <v>35</v>
      </c>
      <c r="I17" s="130" t="s">
        <v>31</v>
      </c>
      <c r="J17" s="31" t="str">
        <f>'Rekapitulace stavby'!AN13</f>
        <v>Vyplň údaj</v>
      </c>
      <c r="L17" s="41"/>
    </row>
    <row r="18" s="1" customFormat="1" ht="18" customHeight="1">
      <c r="B18" s="41"/>
      <c r="E18" s="31" t="str">
        <f>'Rekapitulace stavby'!E14</f>
        <v>Vyplň údaj</v>
      </c>
      <c r="F18" s="15"/>
      <c r="G18" s="15"/>
      <c r="H18" s="15"/>
      <c r="I18" s="130" t="s">
        <v>34</v>
      </c>
      <c r="J18" s="31" t="str">
        <f>'Rekapitulace stavby'!AN14</f>
        <v>Vyplň údaj</v>
      </c>
      <c r="L18" s="41"/>
    </row>
    <row r="19" s="1" customFormat="1" ht="6.96" customHeight="1">
      <c r="B19" s="41"/>
      <c r="I19" s="128"/>
      <c r="L19" s="41"/>
    </row>
    <row r="20" s="1" customFormat="1" ht="12" customHeight="1">
      <c r="B20" s="41"/>
      <c r="D20" s="126" t="s">
        <v>37</v>
      </c>
      <c r="I20" s="130" t="s">
        <v>31</v>
      </c>
      <c r="J20" s="15" t="str">
        <f>IF('Rekapitulace stavby'!AN16="","",'Rekapitulace stavby'!AN16)</f>
        <v/>
      </c>
      <c r="L20" s="41"/>
    </row>
    <row r="21" s="1" customFormat="1" ht="18" customHeight="1">
      <c r="B21" s="41"/>
      <c r="E21" s="15" t="str">
        <f>IF('Rekapitulace stavby'!E17="","",'Rekapitulace stavby'!E17)</f>
        <v xml:space="preserve"> </v>
      </c>
      <c r="I21" s="130" t="s">
        <v>34</v>
      </c>
      <c r="J21" s="15" t="str">
        <f>IF('Rekapitulace stavby'!AN17="","",'Rekapitulace stavby'!AN17)</f>
        <v/>
      </c>
      <c r="L21" s="41"/>
    </row>
    <row r="22" s="1" customFormat="1" ht="6.96" customHeight="1">
      <c r="B22" s="41"/>
      <c r="I22" s="128"/>
      <c r="L22" s="41"/>
    </row>
    <row r="23" s="1" customFormat="1" ht="12" customHeight="1">
      <c r="B23" s="41"/>
      <c r="D23" s="126" t="s">
        <v>40</v>
      </c>
      <c r="I23" s="130" t="s">
        <v>31</v>
      </c>
      <c r="J23" s="15" t="s">
        <v>22</v>
      </c>
      <c r="L23" s="41"/>
    </row>
    <row r="24" s="1" customFormat="1" ht="18" customHeight="1">
      <c r="B24" s="41"/>
      <c r="E24" s="15" t="s">
        <v>41</v>
      </c>
      <c r="I24" s="130" t="s">
        <v>34</v>
      </c>
      <c r="J24" s="15" t="s">
        <v>22</v>
      </c>
      <c r="L24" s="41"/>
    </row>
    <row r="25" s="1" customFormat="1" ht="6.96" customHeight="1">
      <c r="B25" s="41"/>
      <c r="I25" s="128"/>
      <c r="L25" s="41"/>
    </row>
    <row r="26" s="1" customFormat="1" ht="12" customHeight="1">
      <c r="B26" s="41"/>
      <c r="D26" s="126" t="s">
        <v>42</v>
      </c>
      <c r="I26" s="128"/>
      <c r="L26" s="41"/>
    </row>
    <row r="27" s="6" customFormat="1" ht="16.5" customHeight="1">
      <c r="B27" s="132"/>
      <c r="E27" s="133" t="s">
        <v>22</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44</v>
      </c>
      <c r="I30" s="128"/>
      <c r="J30" s="137">
        <f>ROUND(J80, 2)</f>
        <v>0</v>
      </c>
      <c r="L30" s="41"/>
    </row>
    <row r="31" s="1" customFormat="1" ht="6.96" customHeight="1">
      <c r="B31" s="41"/>
      <c r="D31" s="69"/>
      <c r="E31" s="69"/>
      <c r="F31" s="69"/>
      <c r="G31" s="69"/>
      <c r="H31" s="69"/>
      <c r="I31" s="135"/>
      <c r="J31" s="69"/>
      <c r="K31" s="69"/>
      <c r="L31" s="41"/>
    </row>
    <row r="32" s="1" customFormat="1" ht="14.4" customHeight="1">
      <c r="B32" s="41"/>
      <c r="F32" s="138" t="s">
        <v>46</v>
      </c>
      <c r="I32" s="139" t="s">
        <v>45</v>
      </c>
      <c r="J32" s="138" t="s">
        <v>47</v>
      </c>
      <c r="L32" s="41"/>
    </row>
    <row r="33" s="1" customFormat="1" ht="14.4" customHeight="1">
      <c r="B33" s="41"/>
      <c r="D33" s="126" t="s">
        <v>48</v>
      </c>
      <c r="E33" s="126" t="s">
        <v>49</v>
      </c>
      <c r="F33" s="140">
        <f>ROUND((SUM(BE80:BE125)),  2)</f>
        <v>0</v>
      </c>
      <c r="I33" s="141">
        <v>0.20999999999999999</v>
      </c>
      <c r="J33" s="140">
        <f>ROUND(((SUM(BE80:BE125))*I33),  2)</f>
        <v>0</v>
      </c>
      <c r="L33" s="41"/>
    </row>
    <row r="34" s="1" customFormat="1" ht="14.4" customHeight="1">
      <c r="B34" s="41"/>
      <c r="E34" s="126" t="s">
        <v>50</v>
      </c>
      <c r="F34" s="140">
        <f>ROUND((SUM(BF80:BF125)),  2)</f>
        <v>0</v>
      </c>
      <c r="I34" s="141">
        <v>0.14999999999999999</v>
      </c>
      <c r="J34" s="140">
        <f>ROUND(((SUM(BF80:BF125))*I34),  2)</f>
        <v>0</v>
      </c>
      <c r="L34" s="41"/>
    </row>
    <row r="35" hidden="1" s="1" customFormat="1" ht="14.4" customHeight="1">
      <c r="B35" s="41"/>
      <c r="E35" s="126" t="s">
        <v>51</v>
      </c>
      <c r="F35" s="140">
        <f>ROUND((SUM(BG80:BG125)),  2)</f>
        <v>0</v>
      </c>
      <c r="I35" s="141">
        <v>0.20999999999999999</v>
      </c>
      <c r="J35" s="140">
        <f>0</f>
        <v>0</v>
      </c>
      <c r="L35" s="41"/>
    </row>
    <row r="36" hidden="1" s="1" customFormat="1" ht="14.4" customHeight="1">
      <c r="B36" s="41"/>
      <c r="E36" s="126" t="s">
        <v>52</v>
      </c>
      <c r="F36" s="140">
        <f>ROUND((SUM(BH80:BH125)),  2)</f>
        <v>0</v>
      </c>
      <c r="I36" s="141">
        <v>0.14999999999999999</v>
      </c>
      <c r="J36" s="140">
        <f>0</f>
        <v>0</v>
      </c>
      <c r="L36" s="41"/>
    </row>
    <row r="37" hidden="1" s="1" customFormat="1" ht="14.4" customHeight="1">
      <c r="B37" s="41"/>
      <c r="E37" s="126" t="s">
        <v>53</v>
      </c>
      <c r="F37" s="140">
        <f>ROUND((SUM(BI80:BI125)),  2)</f>
        <v>0</v>
      </c>
      <c r="I37" s="141">
        <v>0</v>
      </c>
      <c r="J37" s="140">
        <f>0</f>
        <v>0</v>
      </c>
      <c r="L37" s="41"/>
    </row>
    <row r="38" s="1" customFormat="1" ht="6.96" customHeight="1">
      <c r="B38" s="41"/>
      <c r="I38" s="128"/>
      <c r="L38" s="41"/>
    </row>
    <row r="39" s="1" customFormat="1" ht="25.44" customHeight="1">
      <c r="B39" s="41"/>
      <c r="C39" s="142"/>
      <c r="D39" s="143" t="s">
        <v>54</v>
      </c>
      <c r="E39" s="144"/>
      <c r="F39" s="144"/>
      <c r="G39" s="145" t="s">
        <v>55</v>
      </c>
      <c r="H39" s="146" t="s">
        <v>56</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98</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6.5" customHeight="1">
      <c r="B48" s="36"/>
      <c r="C48" s="37"/>
      <c r="D48" s="37"/>
      <c r="E48" s="156" t="str">
        <f>E7</f>
        <v>Stará radnice č.p. 144 - Stavební úpravy v 2.NP s instalaci VZT</v>
      </c>
      <c r="F48" s="30"/>
      <c r="G48" s="30"/>
      <c r="H48" s="30"/>
      <c r="I48" s="128"/>
      <c r="J48" s="37"/>
      <c r="K48" s="37"/>
      <c r="L48" s="41"/>
    </row>
    <row r="49" s="1" customFormat="1" ht="12" customHeight="1">
      <c r="B49" s="36"/>
      <c r="C49" s="30" t="s">
        <v>96</v>
      </c>
      <c r="D49" s="37"/>
      <c r="E49" s="37"/>
      <c r="F49" s="37"/>
      <c r="G49" s="37"/>
      <c r="H49" s="37"/>
      <c r="I49" s="128"/>
      <c r="J49" s="37"/>
      <c r="K49" s="37"/>
      <c r="L49" s="41"/>
    </row>
    <row r="50" s="1" customFormat="1" ht="16.5" customHeight="1">
      <c r="B50" s="36"/>
      <c r="C50" s="37"/>
      <c r="D50" s="37"/>
      <c r="E50" s="62" t="str">
        <f>E9</f>
        <v>02 - Zařízení vzduchotechniky</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24</v>
      </c>
      <c r="D52" s="37"/>
      <c r="E52" s="37"/>
      <c r="F52" s="25" t="str">
        <f>F12</f>
        <v>Město Jablunkov</v>
      </c>
      <c r="G52" s="37"/>
      <c r="H52" s="37"/>
      <c r="I52" s="130" t="s">
        <v>26</v>
      </c>
      <c r="J52" s="65" t="str">
        <f>IF(J12="","",J12)</f>
        <v>21. 1. 2019</v>
      </c>
      <c r="K52" s="37"/>
      <c r="L52" s="41"/>
    </row>
    <row r="53" s="1" customFormat="1" ht="6.96" customHeight="1">
      <c r="B53" s="36"/>
      <c r="C53" s="37"/>
      <c r="D53" s="37"/>
      <c r="E53" s="37"/>
      <c r="F53" s="37"/>
      <c r="G53" s="37"/>
      <c r="H53" s="37"/>
      <c r="I53" s="128"/>
      <c r="J53" s="37"/>
      <c r="K53" s="37"/>
      <c r="L53" s="41"/>
    </row>
    <row r="54" s="1" customFormat="1" ht="13.65" customHeight="1">
      <c r="B54" s="36"/>
      <c r="C54" s="30" t="s">
        <v>30</v>
      </c>
      <c r="D54" s="37"/>
      <c r="E54" s="37"/>
      <c r="F54" s="25" t="str">
        <f>E15</f>
        <v>Město Jablunkov, Dukelská 144, 739 91 Jablunkov</v>
      </c>
      <c r="G54" s="37"/>
      <c r="H54" s="37"/>
      <c r="I54" s="130" t="s">
        <v>37</v>
      </c>
      <c r="J54" s="34" t="str">
        <f>E21</f>
        <v xml:space="preserve"> </v>
      </c>
      <c r="K54" s="37"/>
      <c r="L54" s="41"/>
    </row>
    <row r="55" s="1" customFormat="1" ht="13.65" customHeight="1">
      <c r="B55" s="36"/>
      <c r="C55" s="30" t="s">
        <v>35</v>
      </c>
      <c r="D55" s="37"/>
      <c r="E55" s="37"/>
      <c r="F55" s="25" t="str">
        <f>IF(E18="","",E18)</f>
        <v>Vyplň údaj</v>
      </c>
      <c r="G55" s="37"/>
      <c r="H55" s="37"/>
      <c r="I55" s="130" t="s">
        <v>40</v>
      </c>
      <c r="J55" s="34" t="str">
        <f>E24</f>
        <v>Přemysl Cieslar</v>
      </c>
      <c r="K55" s="37"/>
      <c r="L55" s="41"/>
    </row>
    <row r="56" s="1" customFormat="1" ht="10.32" customHeight="1">
      <c r="B56" s="36"/>
      <c r="C56" s="37"/>
      <c r="D56" s="37"/>
      <c r="E56" s="37"/>
      <c r="F56" s="37"/>
      <c r="G56" s="37"/>
      <c r="H56" s="37"/>
      <c r="I56" s="128"/>
      <c r="J56" s="37"/>
      <c r="K56" s="37"/>
      <c r="L56" s="41"/>
    </row>
    <row r="57" s="1" customFormat="1" ht="29.28" customHeight="1">
      <c r="B57" s="36"/>
      <c r="C57" s="157" t="s">
        <v>99</v>
      </c>
      <c r="D57" s="158"/>
      <c r="E57" s="158"/>
      <c r="F57" s="158"/>
      <c r="G57" s="158"/>
      <c r="H57" s="158"/>
      <c r="I57" s="159"/>
      <c r="J57" s="160" t="s">
        <v>100</v>
      </c>
      <c r="K57" s="158"/>
      <c r="L57" s="41"/>
    </row>
    <row r="58" s="1" customFormat="1" ht="10.32" customHeight="1">
      <c r="B58" s="36"/>
      <c r="C58" s="37"/>
      <c r="D58" s="37"/>
      <c r="E58" s="37"/>
      <c r="F58" s="37"/>
      <c r="G58" s="37"/>
      <c r="H58" s="37"/>
      <c r="I58" s="128"/>
      <c r="J58" s="37"/>
      <c r="K58" s="37"/>
      <c r="L58" s="41"/>
    </row>
    <row r="59" s="1" customFormat="1" ht="22.8" customHeight="1">
      <c r="B59" s="36"/>
      <c r="C59" s="161" t="s">
        <v>76</v>
      </c>
      <c r="D59" s="37"/>
      <c r="E59" s="37"/>
      <c r="F59" s="37"/>
      <c r="G59" s="37"/>
      <c r="H59" s="37"/>
      <c r="I59" s="128"/>
      <c r="J59" s="95">
        <f>J80</f>
        <v>0</v>
      </c>
      <c r="K59" s="37"/>
      <c r="L59" s="41"/>
      <c r="AU59" s="15" t="s">
        <v>101</v>
      </c>
    </row>
    <row r="60" s="7" customFormat="1" ht="24.96" customHeight="1">
      <c r="B60" s="162"/>
      <c r="C60" s="163"/>
      <c r="D60" s="164" t="s">
        <v>537</v>
      </c>
      <c r="E60" s="165"/>
      <c r="F60" s="165"/>
      <c r="G60" s="165"/>
      <c r="H60" s="165"/>
      <c r="I60" s="166"/>
      <c r="J60" s="167">
        <f>J81</f>
        <v>0</v>
      </c>
      <c r="K60" s="163"/>
      <c r="L60" s="168"/>
    </row>
    <row r="61" s="1" customFormat="1" ht="21.84" customHeight="1">
      <c r="B61" s="36"/>
      <c r="C61" s="37"/>
      <c r="D61" s="37"/>
      <c r="E61" s="37"/>
      <c r="F61" s="37"/>
      <c r="G61" s="37"/>
      <c r="H61" s="37"/>
      <c r="I61" s="128"/>
      <c r="J61" s="37"/>
      <c r="K61" s="37"/>
      <c r="L61" s="41"/>
    </row>
    <row r="62" s="1" customFormat="1" ht="6.96" customHeight="1">
      <c r="B62" s="55"/>
      <c r="C62" s="56"/>
      <c r="D62" s="56"/>
      <c r="E62" s="56"/>
      <c r="F62" s="56"/>
      <c r="G62" s="56"/>
      <c r="H62" s="56"/>
      <c r="I62" s="152"/>
      <c r="J62" s="56"/>
      <c r="K62" s="56"/>
      <c r="L62" s="41"/>
    </row>
    <row r="66" s="1" customFormat="1" ht="6.96" customHeight="1">
      <c r="B66" s="57"/>
      <c r="C66" s="58"/>
      <c r="D66" s="58"/>
      <c r="E66" s="58"/>
      <c r="F66" s="58"/>
      <c r="G66" s="58"/>
      <c r="H66" s="58"/>
      <c r="I66" s="155"/>
      <c r="J66" s="58"/>
      <c r="K66" s="58"/>
      <c r="L66" s="41"/>
    </row>
    <row r="67" s="1" customFormat="1" ht="24.96" customHeight="1">
      <c r="B67" s="36"/>
      <c r="C67" s="21" t="s">
        <v>120</v>
      </c>
      <c r="D67" s="37"/>
      <c r="E67" s="37"/>
      <c r="F67" s="37"/>
      <c r="G67" s="37"/>
      <c r="H67" s="37"/>
      <c r="I67" s="128"/>
      <c r="J67" s="37"/>
      <c r="K67" s="37"/>
      <c r="L67" s="41"/>
    </row>
    <row r="68" s="1" customFormat="1" ht="6.96" customHeight="1">
      <c r="B68" s="36"/>
      <c r="C68" s="37"/>
      <c r="D68" s="37"/>
      <c r="E68" s="37"/>
      <c r="F68" s="37"/>
      <c r="G68" s="37"/>
      <c r="H68" s="37"/>
      <c r="I68" s="128"/>
      <c r="J68" s="37"/>
      <c r="K68" s="37"/>
      <c r="L68" s="41"/>
    </row>
    <row r="69" s="1" customFormat="1" ht="12" customHeight="1">
      <c r="B69" s="36"/>
      <c r="C69" s="30" t="s">
        <v>16</v>
      </c>
      <c r="D69" s="37"/>
      <c r="E69" s="37"/>
      <c r="F69" s="37"/>
      <c r="G69" s="37"/>
      <c r="H69" s="37"/>
      <c r="I69" s="128"/>
      <c r="J69" s="37"/>
      <c r="K69" s="37"/>
      <c r="L69" s="41"/>
    </row>
    <row r="70" s="1" customFormat="1" ht="16.5" customHeight="1">
      <c r="B70" s="36"/>
      <c r="C70" s="37"/>
      <c r="D70" s="37"/>
      <c r="E70" s="156" t="str">
        <f>E7</f>
        <v>Stará radnice č.p. 144 - Stavební úpravy v 2.NP s instalaci VZT</v>
      </c>
      <c r="F70" s="30"/>
      <c r="G70" s="30"/>
      <c r="H70" s="30"/>
      <c r="I70" s="128"/>
      <c r="J70" s="37"/>
      <c r="K70" s="37"/>
      <c r="L70" s="41"/>
    </row>
    <row r="71" s="1" customFormat="1" ht="12" customHeight="1">
      <c r="B71" s="36"/>
      <c r="C71" s="30" t="s">
        <v>96</v>
      </c>
      <c r="D71" s="37"/>
      <c r="E71" s="37"/>
      <c r="F71" s="37"/>
      <c r="G71" s="37"/>
      <c r="H71" s="37"/>
      <c r="I71" s="128"/>
      <c r="J71" s="37"/>
      <c r="K71" s="37"/>
      <c r="L71" s="41"/>
    </row>
    <row r="72" s="1" customFormat="1" ht="16.5" customHeight="1">
      <c r="B72" s="36"/>
      <c r="C72" s="37"/>
      <c r="D72" s="37"/>
      <c r="E72" s="62" t="str">
        <f>E9</f>
        <v>02 - Zařízení vzduchotechniky</v>
      </c>
      <c r="F72" s="37"/>
      <c r="G72" s="37"/>
      <c r="H72" s="37"/>
      <c r="I72" s="128"/>
      <c r="J72" s="37"/>
      <c r="K72" s="37"/>
      <c r="L72" s="41"/>
    </row>
    <row r="73" s="1" customFormat="1" ht="6.96" customHeight="1">
      <c r="B73" s="36"/>
      <c r="C73" s="37"/>
      <c r="D73" s="37"/>
      <c r="E73" s="37"/>
      <c r="F73" s="37"/>
      <c r="G73" s="37"/>
      <c r="H73" s="37"/>
      <c r="I73" s="128"/>
      <c r="J73" s="37"/>
      <c r="K73" s="37"/>
      <c r="L73" s="41"/>
    </row>
    <row r="74" s="1" customFormat="1" ht="12" customHeight="1">
      <c r="B74" s="36"/>
      <c r="C74" s="30" t="s">
        <v>24</v>
      </c>
      <c r="D74" s="37"/>
      <c r="E74" s="37"/>
      <c r="F74" s="25" t="str">
        <f>F12</f>
        <v>Město Jablunkov</v>
      </c>
      <c r="G74" s="37"/>
      <c r="H74" s="37"/>
      <c r="I74" s="130" t="s">
        <v>26</v>
      </c>
      <c r="J74" s="65" t="str">
        <f>IF(J12="","",J12)</f>
        <v>21. 1. 2019</v>
      </c>
      <c r="K74" s="37"/>
      <c r="L74" s="41"/>
    </row>
    <row r="75" s="1" customFormat="1" ht="6.96" customHeight="1">
      <c r="B75" s="36"/>
      <c r="C75" s="37"/>
      <c r="D75" s="37"/>
      <c r="E75" s="37"/>
      <c r="F75" s="37"/>
      <c r="G75" s="37"/>
      <c r="H75" s="37"/>
      <c r="I75" s="128"/>
      <c r="J75" s="37"/>
      <c r="K75" s="37"/>
      <c r="L75" s="41"/>
    </row>
    <row r="76" s="1" customFormat="1" ht="13.65" customHeight="1">
      <c r="B76" s="36"/>
      <c r="C76" s="30" t="s">
        <v>30</v>
      </c>
      <c r="D76" s="37"/>
      <c r="E76" s="37"/>
      <c r="F76" s="25" t="str">
        <f>E15</f>
        <v>Město Jablunkov, Dukelská 144, 739 91 Jablunkov</v>
      </c>
      <c r="G76" s="37"/>
      <c r="H76" s="37"/>
      <c r="I76" s="130" t="s">
        <v>37</v>
      </c>
      <c r="J76" s="34" t="str">
        <f>E21</f>
        <v xml:space="preserve"> </v>
      </c>
      <c r="K76" s="37"/>
      <c r="L76" s="41"/>
    </row>
    <row r="77" s="1" customFormat="1" ht="13.65" customHeight="1">
      <c r="B77" s="36"/>
      <c r="C77" s="30" t="s">
        <v>35</v>
      </c>
      <c r="D77" s="37"/>
      <c r="E77" s="37"/>
      <c r="F77" s="25" t="str">
        <f>IF(E18="","",E18)</f>
        <v>Vyplň údaj</v>
      </c>
      <c r="G77" s="37"/>
      <c r="H77" s="37"/>
      <c r="I77" s="130" t="s">
        <v>40</v>
      </c>
      <c r="J77" s="34" t="str">
        <f>E24</f>
        <v>Přemysl Cieslar</v>
      </c>
      <c r="K77" s="37"/>
      <c r="L77" s="41"/>
    </row>
    <row r="78" s="1" customFormat="1" ht="10.32" customHeight="1">
      <c r="B78" s="36"/>
      <c r="C78" s="37"/>
      <c r="D78" s="37"/>
      <c r="E78" s="37"/>
      <c r="F78" s="37"/>
      <c r="G78" s="37"/>
      <c r="H78" s="37"/>
      <c r="I78" s="128"/>
      <c r="J78" s="37"/>
      <c r="K78" s="37"/>
      <c r="L78" s="41"/>
    </row>
    <row r="79" s="9" customFormat="1" ht="29.28" customHeight="1">
      <c r="B79" s="176"/>
      <c r="C79" s="177" t="s">
        <v>121</v>
      </c>
      <c r="D79" s="178" t="s">
        <v>63</v>
      </c>
      <c r="E79" s="178" t="s">
        <v>59</v>
      </c>
      <c r="F79" s="178" t="s">
        <v>60</v>
      </c>
      <c r="G79" s="178" t="s">
        <v>122</v>
      </c>
      <c r="H79" s="178" t="s">
        <v>123</v>
      </c>
      <c r="I79" s="179" t="s">
        <v>124</v>
      </c>
      <c r="J79" s="178" t="s">
        <v>100</v>
      </c>
      <c r="K79" s="180" t="s">
        <v>125</v>
      </c>
      <c r="L79" s="181"/>
      <c r="M79" s="85" t="s">
        <v>22</v>
      </c>
      <c r="N79" s="86" t="s">
        <v>48</v>
      </c>
      <c r="O79" s="86" t="s">
        <v>126</v>
      </c>
      <c r="P79" s="86" t="s">
        <v>127</v>
      </c>
      <c r="Q79" s="86" t="s">
        <v>128</v>
      </c>
      <c r="R79" s="86" t="s">
        <v>129</v>
      </c>
      <c r="S79" s="86" t="s">
        <v>130</v>
      </c>
      <c r="T79" s="87" t="s">
        <v>131</v>
      </c>
    </row>
    <row r="80" s="1" customFormat="1" ht="22.8" customHeight="1">
      <c r="B80" s="36"/>
      <c r="C80" s="92" t="s">
        <v>132</v>
      </c>
      <c r="D80" s="37"/>
      <c r="E80" s="37"/>
      <c r="F80" s="37"/>
      <c r="G80" s="37"/>
      <c r="H80" s="37"/>
      <c r="I80" s="128"/>
      <c r="J80" s="182">
        <f>BK80</f>
        <v>0</v>
      </c>
      <c r="K80" s="37"/>
      <c r="L80" s="41"/>
      <c r="M80" s="88"/>
      <c r="N80" s="89"/>
      <c r="O80" s="89"/>
      <c r="P80" s="183">
        <f>P81</f>
        <v>0</v>
      </c>
      <c r="Q80" s="89"/>
      <c r="R80" s="183">
        <f>R81</f>
        <v>0</v>
      </c>
      <c r="S80" s="89"/>
      <c r="T80" s="184">
        <f>T81</f>
        <v>0</v>
      </c>
      <c r="AT80" s="15" t="s">
        <v>77</v>
      </c>
      <c r="AU80" s="15" t="s">
        <v>101</v>
      </c>
      <c r="BK80" s="185">
        <f>BK81</f>
        <v>0</v>
      </c>
    </row>
    <row r="81" s="10" customFormat="1" ht="25.92" customHeight="1">
      <c r="B81" s="186"/>
      <c r="C81" s="187"/>
      <c r="D81" s="188" t="s">
        <v>77</v>
      </c>
      <c r="E81" s="189" t="s">
        <v>538</v>
      </c>
      <c r="F81" s="189" t="s">
        <v>539</v>
      </c>
      <c r="G81" s="187"/>
      <c r="H81" s="187"/>
      <c r="I81" s="190"/>
      <c r="J81" s="191">
        <f>BK81</f>
        <v>0</v>
      </c>
      <c r="K81" s="187"/>
      <c r="L81" s="192"/>
      <c r="M81" s="193"/>
      <c r="N81" s="194"/>
      <c r="O81" s="194"/>
      <c r="P81" s="195">
        <f>SUM(P82:P125)</f>
        <v>0</v>
      </c>
      <c r="Q81" s="194"/>
      <c r="R81" s="195">
        <f>SUM(R82:R125)</f>
        <v>0</v>
      </c>
      <c r="S81" s="194"/>
      <c r="T81" s="196">
        <f>SUM(T82:T125)</f>
        <v>0</v>
      </c>
      <c r="AR81" s="197" t="s">
        <v>23</v>
      </c>
      <c r="AT81" s="198" t="s">
        <v>77</v>
      </c>
      <c r="AU81" s="198" t="s">
        <v>78</v>
      </c>
      <c r="AY81" s="197" t="s">
        <v>135</v>
      </c>
      <c r="BK81" s="199">
        <f>SUM(BK82:BK125)</f>
        <v>0</v>
      </c>
    </row>
    <row r="82" s="1" customFormat="1" ht="33.75" customHeight="1">
      <c r="B82" s="36"/>
      <c r="C82" s="202" t="s">
        <v>23</v>
      </c>
      <c r="D82" s="202" t="s">
        <v>138</v>
      </c>
      <c r="E82" s="203" t="s">
        <v>540</v>
      </c>
      <c r="F82" s="204" t="s">
        <v>541</v>
      </c>
      <c r="G82" s="205" t="s">
        <v>444</v>
      </c>
      <c r="H82" s="206">
        <v>1</v>
      </c>
      <c r="I82" s="207"/>
      <c r="J82" s="208">
        <f>ROUND(I82*H82,2)</f>
        <v>0</v>
      </c>
      <c r="K82" s="204" t="s">
        <v>22</v>
      </c>
      <c r="L82" s="41"/>
      <c r="M82" s="209" t="s">
        <v>22</v>
      </c>
      <c r="N82" s="210" t="s">
        <v>49</v>
      </c>
      <c r="O82" s="77"/>
      <c r="P82" s="211">
        <f>O82*H82</f>
        <v>0</v>
      </c>
      <c r="Q82" s="211">
        <v>0</v>
      </c>
      <c r="R82" s="211">
        <f>Q82*H82</f>
        <v>0</v>
      </c>
      <c r="S82" s="211">
        <v>0</v>
      </c>
      <c r="T82" s="212">
        <f>S82*H82</f>
        <v>0</v>
      </c>
      <c r="AR82" s="15" t="s">
        <v>143</v>
      </c>
      <c r="AT82" s="15" t="s">
        <v>138</v>
      </c>
      <c r="AU82" s="15" t="s">
        <v>23</v>
      </c>
      <c r="AY82" s="15" t="s">
        <v>135</v>
      </c>
      <c r="BE82" s="213">
        <f>IF(N82="základní",J82,0)</f>
        <v>0</v>
      </c>
      <c r="BF82" s="213">
        <f>IF(N82="snížená",J82,0)</f>
        <v>0</v>
      </c>
      <c r="BG82" s="213">
        <f>IF(N82="zákl. přenesená",J82,0)</f>
        <v>0</v>
      </c>
      <c r="BH82" s="213">
        <f>IF(N82="sníž. přenesená",J82,0)</f>
        <v>0</v>
      </c>
      <c r="BI82" s="213">
        <f>IF(N82="nulová",J82,0)</f>
        <v>0</v>
      </c>
      <c r="BJ82" s="15" t="s">
        <v>23</v>
      </c>
      <c r="BK82" s="213">
        <f>ROUND(I82*H82,2)</f>
        <v>0</v>
      </c>
      <c r="BL82" s="15" t="s">
        <v>143</v>
      </c>
      <c r="BM82" s="15" t="s">
        <v>88</v>
      </c>
    </row>
    <row r="83" s="1" customFormat="1" ht="16.5" customHeight="1">
      <c r="B83" s="36"/>
      <c r="C83" s="202" t="s">
        <v>88</v>
      </c>
      <c r="D83" s="202" t="s">
        <v>138</v>
      </c>
      <c r="E83" s="203" t="s">
        <v>542</v>
      </c>
      <c r="F83" s="204" t="s">
        <v>543</v>
      </c>
      <c r="G83" s="205" t="s">
        <v>444</v>
      </c>
      <c r="H83" s="206">
        <v>1</v>
      </c>
      <c r="I83" s="207"/>
      <c r="J83" s="208">
        <f>ROUND(I83*H83,2)</f>
        <v>0</v>
      </c>
      <c r="K83" s="204" t="s">
        <v>22</v>
      </c>
      <c r="L83" s="41"/>
      <c r="M83" s="209" t="s">
        <v>22</v>
      </c>
      <c r="N83" s="210" t="s">
        <v>49</v>
      </c>
      <c r="O83" s="77"/>
      <c r="P83" s="211">
        <f>O83*H83</f>
        <v>0</v>
      </c>
      <c r="Q83" s="211">
        <v>0</v>
      </c>
      <c r="R83" s="211">
        <f>Q83*H83</f>
        <v>0</v>
      </c>
      <c r="S83" s="211">
        <v>0</v>
      </c>
      <c r="T83" s="212">
        <f>S83*H83</f>
        <v>0</v>
      </c>
      <c r="AR83" s="15" t="s">
        <v>143</v>
      </c>
      <c r="AT83" s="15" t="s">
        <v>138</v>
      </c>
      <c r="AU83" s="15" t="s">
        <v>23</v>
      </c>
      <c r="AY83" s="15" t="s">
        <v>135</v>
      </c>
      <c r="BE83" s="213">
        <f>IF(N83="základní",J83,0)</f>
        <v>0</v>
      </c>
      <c r="BF83" s="213">
        <f>IF(N83="snížená",J83,0)</f>
        <v>0</v>
      </c>
      <c r="BG83" s="213">
        <f>IF(N83="zákl. přenesená",J83,0)</f>
        <v>0</v>
      </c>
      <c r="BH83" s="213">
        <f>IF(N83="sníž. přenesená",J83,0)</f>
        <v>0</v>
      </c>
      <c r="BI83" s="213">
        <f>IF(N83="nulová",J83,0)</f>
        <v>0</v>
      </c>
      <c r="BJ83" s="15" t="s">
        <v>23</v>
      </c>
      <c r="BK83" s="213">
        <f>ROUND(I83*H83,2)</f>
        <v>0</v>
      </c>
      <c r="BL83" s="15" t="s">
        <v>143</v>
      </c>
      <c r="BM83" s="15" t="s">
        <v>143</v>
      </c>
    </row>
    <row r="84" s="1" customFormat="1" ht="33.75" customHeight="1">
      <c r="B84" s="36"/>
      <c r="C84" s="202" t="s">
        <v>136</v>
      </c>
      <c r="D84" s="202" t="s">
        <v>138</v>
      </c>
      <c r="E84" s="203" t="s">
        <v>544</v>
      </c>
      <c r="F84" s="204" t="s">
        <v>545</v>
      </c>
      <c r="G84" s="205" t="s">
        <v>546</v>
      </c>
      <c r="H84" s="206">
        <v>1</v>
      </c>
      <c r="I84" s="207"/>
      <c r="J84" s="208">
        <f>ROUND(I84*H84,2)</f>
        <v>0</v>
      </c>
      <c r="K84" s="204" t="s">
        <v>22</v>
      </c>
      <c r="L84" s="41"/>
      <c r="M84" s="209" t="s">
        <v>22</v>
      </c>
      <c r="N84" s="210" t="s">
        <v>49</v>
      </c>
      <c r="O84" s="77"/>
      <c r="P84" s="211">
        <f>O84*H84</f>
        <v>0</v>
      </c>
      <c r="Q84" s="211">
        <v>0</v>
      </c>
      <c r="R84" s="211">
        <f>Q84*H84</f>
        <v>0</v>
      </c>
      <c r="S84" s="211">
        <v>0</v>
      </c>
      <c r="T84" s="212">
        <f>S84*H84</f>
        <v>0</v>
      </c>
      <c r="AR84" s="15" t="s">
        <v>143</v>
      </c>
      <c r="AT84" s="15" t="s">
        <v>138</v>
      </c>
      <c r="AU84" s="15" t="s">
        <v>23</v>
      </c>
      <c r="AY84" s="15" t="s">
        <v>135</v>
      </c>
      <c r="BE84" s="213">
        <f>IF(N84="základní",J84,0)</f>
        <v>0</v>
      </c>
      <c r="BF84" s="213">
        <f>IF(N84="snížená",J84,0)</f>
        <v>0</v>
      </c>
      <c r="BG84" s="213">
        <f>IF(N84="zákl. přenesená",J84,0)</f>
        <v>0</v>
      </c>
      <c r="BH84" s="213">
        <f>IF(N84="sníž. přenesená",J84,0)</f>
        <v>0</v>
      </c>
      <c r="BI84" s="213">
        <f>IF(N84="nulová",J84,0)</f>
        <v>0</v>
      </c>
      <c r="BJ84" s="15" t="s">
        <v>23</v>
      </c>
      <c r="BK84" s="213">
        <f>ROUND(I84*H84,2)</f>
        <v>0</v>
      </c>
      <c r="BL84" s="15" t="s">
        <v>143</v>
      </c>
      <c r="BM84" s="15" t="s">
        <v>167</v>
      </c>
    </row>
    <row r="85" s="1" customFormat="1" ht="16.5" customHeight="1">
      <c r="B85" s="36"/>
      <c r="C85" s="202" t="s">
        <v>143</v>
      </c>
      <c r="D85" s="202" t="s">
        <v>138</v>
      </c>
      <c r="E85" s="203" t="s">
        <v>23</v>
      </c>
      <c r="F85" s="204" t="s">
        <v>547</v>
      </c>
      <c r="G85" s="205" t="s">
        <v>546</v>
      </c>
      <c r="H85" s="206">
        <v>1</v>
      </c>
      <c r="I85" s="207"/>
      <c r="J85" s="208">
        <f>ROUND(I85*H85,2)</f>
        <v>0</v>
      </c>
      <c r="K85" s="204" t="s">
        <v>22</v>
      </c>
      <c r="L85" s="41"/>
      <c r="M85" s="209" t="s">
        <v>22</v>
      </c>
      <c r="N85" s="210" t="s">
        <v>49</v>
      </c>
      <c r="O85" s="77"/>
      <c r="P85" s="211">
        <f>O85*H85</f>
        <v>0</v>
      </c>
      <c r="Q85" s="211">
        <v>0</v>
      </c>
      <c r="R85" s="211">
        <f>Q85*H85</f>
        <v>0</v>
      </c>
      <c r="S85" s="211">
        <v>0</v>
      </c>
      <c r="T85" s="212">
        <f>S85*H85</f>
        <v>0</v>
      </c>
      <c r="AR85" s="15" t="s">
        <v>143</v>
      </c>
      <c r="AT85" s="15" t="s">
        <v>138</v>
      </c>
      <c r="AU85" s="15" t="s">
        <v>23</v>
      </c>
      <c r="AY85" s="15" t="s">
        <v>135</v>
      </c>
      <c r="BE85" s="213">
        <f>IF(N85="základní",J85,0)</f>
        <v>0</v>
      </c>
      <c r="BF85" s="213">
        <f>IF(N85="snížená",J85,0)</f>
        <v>0</v>
      </c>
      <c r="BG85" s="213">
        <f>IF(N85="zákl. přenesená",J85,0)</f>
        <v>0</v>
      </c>
      <c r="BH85" s="213">
        <f>IF(N85="sníž. přenesená",J85,0)</f>
        <v>0</v>
      </c>
      <c r="BI85" s="213">
        <f>IF(N85="nulová",J85,0)</f>
        <v>0</v>
      </c>
      <c r="BJ85" s="15" t="s">
        <v>23</v>
      </c>
      <c r="BK85" s="213">
        <f>ROUND(I85*H85,2)</f>
        <v>0</v>
      </c>
      <c r="BL85" s="15" t="s">
        <v>143</v>
      </c>
      <c r="BM85" s="15" t="s">
        <v>176</v>
      </c>
    </row>
    <row r="86" s="1" customFormat="1" ht="33.75" customHeight="1">
      <c r="B86" s="36"/>
      <c r="C86" s="202" t="s">
        <v>161</v>
      </c>
      <c r="D86" s="202" t="s">
        <v>138</v>
      </c>
      <c r="E86" s="203" t="s">
        <v>548</v>
      </c>
      <c r="F86" s="204" t="s">
        <v>549</v>
      </c>
      <c r="G86" s="205" t="s">
        <v>546</v>
      </c>
      <c r="H86" s="206">
        <v>1</v>
      </c>
      <c r="I86" s="207"/>
      <c r="J86" s="208">
        <f>ROUND(I86*H86,2)</f>
        <v>0</v>
      </c>
      <c r="K86" s="204" t="s">
        <v>22</v>
      </c>
      <c r="L86" s="41"/>
      <c r="M86" s="209" t="s">
        <v>22</v>
      </c>
      <c r="N86" s="210" t="s">
        <v>49</v>
      </c>
      <c r="O86" s="77"/>
      <c r="P86" s="211">
        <f>O86*H86</f>
        <v>0</v>
      </c>
      <c r="Q86" s="211">
        <v>0</v>
      </c>
      <c r="R86" s="211">
        <f>Q86*H86</f>
        <v>0</v>
      </c>
      <c r="S86" s="211">
        <v>0</v>
      </c>
      <c r="T86" s="212">
        <f>S86*H86</f>
        <v>0</v>
      </c>
      <c r="AR86" s="15" t="s">
        <v>143</v>
      </c>
      <c r="AT86" s="15" t="s">
        <v>138</v>
      </c>
      <c r="AU86" s="15" t="s">
        <v>23</v>
      </c>
      <c r="AY86" s="15" t="s">
        <v>135</v>
      </c>
      <c r="BE86" s="213">
        <f>IF(N86="základní",J86,0)</f>
        <v>0</v>
      </c>
      <c r="BF86" s="213">
        <f>IF(N86="snížená",J86,0)</f>
        <v>0</v>
      </c>
      <c r="BG86" s="213">
        <f>IF(N86="zákl. přenesená",J86,0)</f>
        <v>0</v>
      </c>
      <c r="BH86" s="213">
        <f>IF(N86="sníž. přenesená",J86,0)</f>
        <v>0</v>
      </c>
      <c r="BI86" s="213">
        <f>IF(N86="nulová",J86,0)</f>
        <v>0</v>
      </c>
      <c r="BJ86" s="15" t="s">
        <v>23</v>
      </c>
      <c r="BK86" s="213">
        <f>ROUND(I86*H86,2)</f>
        <v>0</v>
      </c>
      <c r="BL86" s="15" t="s">
        <v>143</v>
      </c>
      <c r="BM86" s="15" t="s">
        <v>28</v>
      </c>
    </row>
    <row r="87" s="1" customFormat="1" ht="16.5" customHeight="1">
      <c r="B87" s="36"/>
      <c r="C87" s="202" t="s">
        <v>167</v>
      </c>
      <c r="D87" s="202" t="s">
        <v>138</v>
      </c>
      <c r="E87" s="203" t="s">
        <v>550</v>
      </c>
      <c r="F87" s="204" t="s">
        <v>551</v>
      </c>
      <c r="G87" s="205" t="s">
        <v>546</v>
      </c>
      <c r="H87" s="206">
        <v>1</v>
      </c>
      <c r="I87" s="207"/>
      <c r="J87" s="208">
        <f>ROUND(I87*H87,2)</f>
        <v>0</v>
      </c>
      <c r="K87" s="204" t="s">
        <v>22</v>
      </c>
      <c r="L87" s="41"/>
      <c r="M87" s="209" t="s">
        <v>22</v>
      </c>
      <c r="N87" s="210" t="s">
        <v>49</v>
      </c>
      <c r="O87" s="77"/>
      <c r="P87" s="211">
        <f>O87*H87</f>
        <v>0</v>
      </c>
      <c r="Q87" s="211">
        <v>0</v>
      </c>
      <c r="R87" s="211">
        <f>Q87*H87</f>
        <v>0</v>
      </c>
      <c r="S87" s="211">
        <v>0</v>
      </c>
      <c r="T87" s="212">
        <f>S87*H87</f>
        <v>0</v>
      </c>
      <c r="AR87" s="15" t="s">
        <v>143</v>
      </c>
      <c r="AT87" s="15" t="s">
        <v>138</v>
      </c>
      <c r="AU87" s="15" t="s">
        <v>23</v>
      </c>
      <c r="AY87" s="15" t="s">
        <v>135</v>
      </c>
      <c r="BE87" s="213">
        <f>IF(N87="základní",J87,0)</f>
        <v>0</v>
      </c>
      <c r="BF87" s="213">
        <f>IF(N87="snížená",J87,0)</f>
        <v>0</v>
      </c>
      <c r="BG87" s="213">
        <f>IF(N87="zákl. přenesená",J87,0)</f>
        <v>0</v>
      </c>
      <c r="BH87" s="213">
        <f>IF(N87="sníž. přenesená",J87,0)</f>
        <v>0</v>
      </c>
      <c r="BI87" s="213">
        <f>IF(N87="nulová",J87,0)</f>
        <v>0</v>
      </c>
      <c r="BJ87" s="15" t="s">
        <v>23</v>
      </c>
      <c r="BK87" s="213">
        <f>ROUND(I87*H87,2)</f>
        <v>0</v>
      </c>
      <c r="BL87" s="15" t="s">
        <v>143</v>
      </c>
      <c r="BM87" s="15" t="s">
        <v>198</v>
      </c>
    </row>
    <row r="88" s="1" customFormat="1" ht="33.75" customHeight="1">
      <c r="B88" s="36"/>
      <c r="C88" s="202" t="s">
        <v>172</v>
      </c>
      <c r="D88" s="202" t="s">
        <v>138</v>
      </c>
      <c r="E88" s="203" t="s">
        <v>552</v>
      </c>
      <c r="F88" s="204" t="s">
        <v>553</v>
      </c>
      <c r="G88" s="205" t="s">
        <v>444</v>
      </c>
      <c r="H88" s="206">
        <v>1</v>
      </c>
      <c r="I88" s="207"/>
      <c r="J88" s="208">
        <f>ROUND(I88*H88,2)</f>
        <v>0</v>
      </c>
      <c r="K88" s="204" t="s">
        <v>22</v>
      </c>
      <c r="L88" s="41"/>
      <c r="M88" s="209" t="s">
        <v>22</v>
      </c>
      <c r="N88" s="210" t="s">
        <v>49</v>
      </c>
      <c r="O88" s="77"/>
      <c r="P88" s="211">
        <f>O88*H88</f>
        <v>0</v>
      </c>
      <c r="Q88" s="211">
        <v>0</v>
      </c>
      <c r="R88" s="211">
        <f>Q88*H88</f>
        <v>0</v>
      </c>
      <c r="S88" s="211">
        <v>0</v>
      </c>
      <c r="T88" s="212">
        <f>S88*H88</f>
        <v>0</v>
      </c>
      <c r="AR88" s="15" t="s">
        <v>143</v>
      </c>
      <c r="AT88" s="15" t="s">
        <v>138</v>
      </c>
      <c r="AU88" s="15" t="s">
        <v>23</v>
      </c>
      <c r="AY88" s="15" t="s">
        <v>135</v>
      </c>
      <c r="BE88" s="213">
        <f>IF(N88="základní",J88,0)</f>
        <v>0</v>
      </c>
      <c r="BF88" s="213">
        <f>IF(N88="snížená",J88,0)</f>
        <v>0</v>
      </c>
      <c r="BG88" s="213">
        <f>IF(N88="zákl. přenesená",J88,0)</f>
        <v>0</v>
      </c>
      <c r="BH88" s="213">
        <f>IF(N88="sníž. přenesená",J88,0)</f>
        <v>0</v>
      </c>
      <c r="BI88" s="213">
        <f>IF(N88="nulová",J88,0)</f>
        <v>0</v>
      </c>
      <c r="BJ88" s="15" t="s">
        <v>23</v>
      </c>
      <c r="BK88" s="213">
        <f>ROUND(I88*H88,2)</f>
        <v>0</v>
      </c>
      <c r="BL88" s="15" t="s">
        <v>143</v>
      </c>
      <c r="BM88" s="15" t="s">
        <v>210</v>
      </c>
    </row>
    <row r="89" s="1" customFormat="1">
      <c r="B89" s="36"/>
      <c r="C89" s="37"/>
      <c r="D89" s="214" t="s">
        <v>554</v>
      </c>
      <c r="E89" s="37"/>
      <c r="F89" s="215" t="s">
        <v>555</v>
      </c>
      <c r="G89" s="37"/>
      <c r="H89" s="37"/>
      <c r="I89" s="128"/>
      <c r="J89" s="37"/>
      <c r="K89" s="37"/>
      <c r="L89" s="41"/>
      <c r="M89" s="216"/>
      <c r="N89" s="77"/>
      <c r="O89" s="77"/>
      <c r="P89" s="77"/>
      <c r="Q89" s="77"/>
      <c r="R89" s="77"/>
      <c r="S89" s="77"/>
      <c r="T89" s="78"/>
      <c r="AT89" s="15" t="s">
        <v>554</v>
      </c>
      <c r="AU89" s="15" t="s">
        <v>23</v>
      </c>
    </row>
    <row r="90" s="1" customFormat="1" ht="16.5" customHeight="1">
      <c r="B90" s="36"/>
      <c r="C90" s="202" t="s">
        <v>176</v>
      </c>
      <c r="D90" s="202" t="s">
        <v>138</v>
      </c>
      <c r="E90" s="203" t="s">
        <v>556</v>
      </c>
      <c r="F90" s="204" t="s">
        <v>557</v>
      </c>
      <c r="G90" s="205" t="s">
        <v>546</v>
      </c>
      <c r="H90" s="206">
        <v>1</v>
      </c>
      <c r="I90" s="207"/>
      <c r="J90" s="208">
        <f>ROUND(I90*H90,2)</f>
        <v>0</v>
      </c>
      <c r="K90" s="204" t="s">
        <v>22</v>
      </c>
      <c r="L90" s="41"/>
      <c r="M90" s="209" t="s">
        <v>22</v>
      </c>
      <c r="N90" s="210" t="s">
        <v>49</v>
      </c>
      <c r="O90" s="77"/>
      <c r="P90" s="211">
        <f>O90*H90</f>
        <v>0</v>
      </c>
      <c r="Q90" s="211">
        <v>0</v>
      </c>
      <c r="R90" s="211">
        <f>Q90*H90</f>
        <v>0</v>
      </c>
      <c r="S90" s="211">
        <v>0</v>
      </c>
      <c r="T90" s="212">
        <f>S90*H90</f>
        <v>0</v>
      </c>
      <c r="AR90" s="15" t="s">
        <v>143</v>
      </c>
      <c r="AT90" s="15" t="s">
        <v>138</v>
      </c>
      <c r="AU90" s="15" t="s">
        <v>23</v>
      </c>
      <c r="AY90" s="15" t="s">
        <v>135</v>
      </c>
      <c r="BE90" s="213">
        <f>IF(N90="základní",J90,0)</f>
        <v>0</v>
      </c>
      <c r="BF90" s="213">
        <f>IF(N90="snížená",J90,0)</f>
        <v>0</v>
      </c>
      <c r="BG90" s="213">
        <f>IF(N90="zákl. přenesená",J90,0)</f>
        <v>0</v>
      </c>
      <c r="BH90" s="213">
        <f>IF(N90="sníž. přenesená",J90,0)</f>
        <v>0</v>
      </c>
      <c r="BI90" s="213">
        <f>IF(N90="nulová",J90,0)</f>
        <v>0</v>
      </c>
      <c r="BJ90" s="15" t="s">
        <v>23</v>
      </c>
      <c r="BK90" s="213">
        <f>ROUND(I90*H90,2)</f>
        <v>0</v>
      </c>
      <c r="BL90" s="15" t="s">
        <v>143</v>
      </c>
      <c r="BM90" s="15" t="s">
        <v>220</v>
      </c>
    </row>
    <row r="91" s="1" customFormat="1" ht="33.75" customHeight="1">
      <c r="B91" s="36"/>
      <c r="C91" s="202" t="s">
        <v>182</v>
      </c>
      <c r="D91" s="202" t="s">
        <v>138</v>
      </c>
      <c r="E91" s="203" t="s">
        <v>558</v>
      </c>
      <c r="F91" s="204" t="s">
        <v>559</v>
      </c>
      <c r="G91" s="205" t="s">
        <v>444</v>
      </c>
      <c r="H91" s="206">
        <v>1</v>
      </c>
      <c r="I91" s="207"/>
      <c r="J91" s="208">
        <f>ROUND(I91*H91,2)</f>
        <v>0</v>
      </c>
      <c r="K91" s="204" t="s">
        <v>22</v>
      </c>
      <c r="L91" s="41"/>
      <c r="M91" s="209" t="s">
        <v>22</v>
      </c>
      <c r="N91" s="210" t="s">
        <v>49</v>
      </c>
      <c r="O91" s="77"/>
      <c r="P91" s="211">
        <f>O91*H91</f>
        <v>0</v>
      </c>
      <c r="Q91" s="211">
        <v>0</v>
      </c>
      <c r="R91" s="211">
        <f>Q91*H91</f>
        <v>0</v>
      </c>
      <c r="S91" s="211">
        <v>0</v>
      </c>
      <c r="T91" s="212">
        <f>S91*H91</f>
        <v>0</v>
      </c>
      <c r="AR91" s="15" t="s">
        <v>143</v>
      </c>
      <c r="AT91" s="15" t="s">
        <v>138</v>
      </c>
      <c r="AU91" s="15" t="s">
        <v>23</v>
      </c>
      <c r="AY91" s="15" t="s">
        <v>135</v>
      </c>
      <c r="BE91" s="213">
        <f>IF(N91="základní",J91,0)</f>
        <v>0</v>
      </c>
      <c r="BF91" s="213">
        <f>IF(N91="snížená",J91,0)</f>
        <v>0</v>
      </c>
      <c r="BG91" s="213">
        <f>IF(N91="zákl. přenesená",J91,0)</f>
        <v>0</v>
      </c>
      <c r="BH91" s="213">
        <f>IF(N91="sníž. přenesená",J91,0)</f>
        <v>0</v>
      </c>
      <c r="BI91" s="213">
        <f>IF(N91="nulová",J91,0)</f>
        <v>0</v>
      </c>
      <c r="BJ91" s="15" t="s">
        <v>23</v>
      </c>
      <c r="BK91" s="213">
        <f>ROUND(I91*H91,2)</f>
        <v>0</v>
      </c>
      <c r="BL91" s="15" t="s">
        <v>143</v>
      </c>
      <c r="BM91" s="15" t="s">
        <v>230</v>
      </c>
    </row>
    <row r="92" s="1" customFormat="1" ht="16.5" customHeight="1">
      <c r="B92" s="36"/>
      <c r="C92" s="202" t="s">
        <v>28</v>
      </c>
      <c r="D92" s="202" t="s">
        <v>138</v>
      </c>
      <c r="E92" s="203" t="s">
        <v>560</v>
      </c>
      <c r="F92" s="204" t="s">
        <v>557</v>
      </c>
      <c r="G92" s="205" t="s">
        <v>546</v>
      </c>
      <c r="H92" s="206">
        <v>1</v>
      </c>
      <c r="I92" s="207"/>
      <c r="J92" s="208">
        <f>ROUND(I92*H92,2)</f>
        <v>0</v>
      </c>
      <c r="K92" s="204" t="s">
        <v>22</v>
      </c>
      <c r="L92" s="41"/>
      <c r="M92" s="209" t="s">
        <v>22</v>
      </c>
      <c r="N92" s="210" t="s">
        <v>49</v>
      </c>
      <c r="O92" s="77"/>
      <c r="P92" s="211">
        <f>O92*H92</f>
        <v>0</v>
      </c>
      <c r="Q92" s="211">
        <v>0</v>
      </c>
      <c r="R92" s="211">
        <f>Q92*H92</f>
        <v>0</v>
      </c>
      <c r="S92" s="211">
        <v>0</v>
      </c>
      <c r="T92" s="212">
        <f>S92*H92</f>
        <v>0</v>
      </c>
      <c r="AR92" s="15" t="s">
        <v>143</v>
      </c>
      <c r="AT92" s="15" t="s">
        <v>138</v>
      </c>
      <c r="AU92" s="15" t="s">
        <v>23</v>
      </c>
      <c r="AY92" s="15" t="s">
        <v>135</v>
      </c>
      <c r="BE92" s="213">
        <f>IF(N92="základní",J92,0)</f>
        <v>0</v>
      </c>
      <c r="BF92" s="213">
        <f>IF(N92="snížená",J92,0)</f>
        <v>0</v>
      </c>
      <c r="BG92" s="213">
        <f>IF(N92="zákl. přenesená",J92,0)</f>
        <v>0</v>
      </c>
      <c r="BH92" s="213">
        <f>IF(N92="sníž. přenesená",J92,0)</f>
        <v>0</v>
      </c>
      <c r="BI92" s="213">
        <f>IF(N92="nulová",J92,0)</f>
        <v>0</v>
      </c>
      <c r="BJ92" s="15" t="s">
        <v>23</v>
      </c>
      <c r="BK92" s="213">
        <f>ROUND(I92*H92,2)</f>
        <v>0</v>
      </c>
      <c r="BL92" s="15" t="s">
        <v>143</v>
      </c>
      <c r="BM92" s="15" t="s">
        <v>240</v>
      </c>
    </row>
    <row r="93" s="1" customFormat="1" ht="33.75" customHeight="1">
      <c r="B93" s="36"/>
      <c r="C93" s="202" t="s">
        <v>193</v>
      </c>
      <c r="D93" s="202" t="s">
        <v>138</v>
      </c>
      <c r="E93" s="203" t="s">
        <v>561</v>
      </c>
      <c r="F93" s="204" t="s">
        <v>562</v>
      </c>
      <c r="G93" s="205" t="s">
        <v>444</v>
      </c>
      <c r="H93" s="206">
        <v>1</v>
      </c>
      <c r="I93" s="207"/>
      <c r="J93" s="208">
        <f>ROUND(I93*H93,2)</f>
        <v>0</v>
      </c>
      <c r="K93" s="204" t="s">
        <v>22</v>
      </c>
      <c r="L93" s="41"/>
      <c r="M93" s="209" t="s">
        <v>22</v>
      </c>
      <c r="N93" s="210" t="s">
        <v>49</v>
      </c>
      <c r="O93" s="77"/>
      <c r="P93" s="211">
        <f>O93*H93</f>
        <v>0</v>
      </c>
      <c r="Q93" s="211">
        <v>0</v>
      </c>
      <c r="R93" s="211">
        <f>Q93*H93</f>
        <v>0</v>
      </c>
      <c r="S93" s="211">
        <v>0</v>
      </c>
      <c r="T93" s="212">
        <f>S93*H93</f>
        <v>0</v>
      </c>
      <c r="AR93" s="15" t="s">
        <v>143</v>
      </c>
      <c r="AT93" s="15" t="s">
        <v>138</v>
      </c>
      <c r="AU93" s="15" t="s">
        <v>23</v>
      </c>
      <c r="AY93" s="15" t="s">
        <v>135</v>
      </c>
      <c r="BE93" s="213">
        <f>IF(N93="základní",J93,0)</f>
        <v>0</v>
      </c>
      <c r="BF93" s="213">
        <f>IF(N93="snížená",J93,0)</f>
        <v>0</v>
      </c>
      <c r="BG93" s="213">
        <f>IF(N93="zákl. přenesená",J93,0)</f>
        <v>0</v>
      </c>
      <c r="BH93" s="213">
        <f>IF(N93="sníž. přenesená",J93,0)</f>
        <v>0</v>
      </c>
      <c r="BI93" s="213">
        <f>IF(N93="nulová",J93,0)</f>
        <v>0</v>
      </c>
      <c r="BJ93" s="15" t="s">
        <v>23</v>
      </c>
      <c r="BK93" s="213">
        <f>ROUND(I93*H93,2)</f>
        <v>0</v>
      </c>
      <c r="BL93" s="15" t="s">
        <v>143</v>
      </c>
      <c r="BM93" s="15" t="s">
        <v>249</v>
      </c>
    </row>
    <row r="94" s="1" customFormat="1" ht="16.5" customHeight="1">
      <c r="B94" s="36"/>
      <c r="C94" s="202" t="s">
        <v>198</v>
      </c>
      <c r="D94" s="202" t="s">
        <v>138</v>
      </c>
      <c r="E94" s="203" t="s">
        <v>563</v>
      </c>
      <c r="F94" s="204" t="s">
        <v>557</v>
      </c>
      <c r="G94" s="205" t="s">
        <v>546</v>
      </c>
      <c r="H94" s="206">
        <v>1</v>
      </c>
      <c r="I94" s="207"/>
      <c r="J94" s="208">
        <f>ROUND(I94*H94,2)</f>
        <v>0</v>
      </c>
      <c r="K94" s="204" t="s">
        <v>22</v>
      </c>
      <c r="L94" s="41"/>
      <c r="M94" s="209" t="s">
        <v>22</v>
      </c>
      <c r="N94" s="210" t="s">
        <v>49</v>
      </c>
      <c r="O94" s="77"/>
      <c r="P94" s="211">
        <f>O94*H94</f>
        <v>0</v>
      </c>
      <c r="Q94" s="211">
        <v>0</v>
      </c>
      <c r="R94" s="211">
        <f>Q94*H94</f>
        <v>0</v>
      </c>
      <c r="S94" s="211">
        <v>0</v>
      </c>
      <c r="T94" s="212">
        <f>S94*H94</f>
        <v>0</v>
      </c>
      <c r="AR94" s="15" t="s">
        <v>143</v>
      </c>
      <c r="AT94" s="15" t="s">
        <v>138</v>
      </c>
      <c r="AU94" s="15" t="s">
        <v>23</v>
      </c>
      <c r="AY94" s="15" t="s">
        <v>135</v>
      </c>
      <c r="BE94" s="213">
        <f>IF(N94="základní",J94,0)</f>
        <v>0</v>
      </c>
      <c r="BF94" s="213">
        <f>IF(N94="snížená",J94,0)</f>
        <v>0</v>
      </c>
      <c r="BG94" s="213">
        <f>IF(N94="zákl. přenesená",J94,0)</f>
        <v>0</v>
      </c>
      <c r="BH94" s="213">
        <f>IF(N94="sníž. přenesená",J94,0)</f>
        <v>0</v>
      </c>
      <c r="BI94" s="213">
        <f>IF(N94="nulová",J94,0)</f>
        <v>0</v>
      </c>
      <c r="BJ94" s="15" t="s">
        <v>23</v>
      </c>
      <c r="BK94" s="213">
        <f>ROUND(I94*H94,2)</f>
        <v>0</v>
      </c>
      <c r="BL94" s="15" t="s">
        <v>143</v>
      </c>
      <c r="BM94" s="15" t="s">
        <v>259</v>
      </c>
    </row>
    <row r="95" s="1" customFormat="1" ht="33.75" customHeight="1">
      <c r="B95" s="36"/>
      <c r="C95" s="202" t="s">
        <v>203</v>
      </c>
      <c r="D95" s="202" t="s">
        <v>138</v>
      </c>
      <c r="E95" s="203" t="s">
        <v>564</v>
      </c>
      <c r="F95" s="204" t="s">
        <v>565</v>
      </c>
      <c r="G95" s="205" t="s">
        <v>444</v>
      </c>
      <c r="H95" s="206">
        <v>1</v>
      </c>
      <c r="I95" s="207"/>
      <c r="J95" s="208">
        <f>ROUND(I95*H95,2)</f>
        <v>0</v>
      </c>
      <c r="K95" s="204" t="s">
        <v>22</v>
      </c>
      <c r="L95" s="41"/>
      <c r="M95" s="209" t="s">
        <v>22</v>
      </c>
      <c r="N95" s="210" t="s">
        <v>49</v>
      </c>
      <c r="O95" s="77"/>
      <c r="P95" s="211">
        <f>O95*H95</f>
        <v>0</v>
      </c>
      <c r="Q95" s="211">
        <v>0</v>
      </c>
      <c r="R95" s="211">
        <f>Q95*H95</f>
        <v>0</v>
      </c>
      <c r="S95" s="211">
        <v>0</v>
      </c>
      <c r="T95" s="212">
        <f>S95*H95</f>
        <v>0</v>
      </c>
      <c r="AR95" s="15" t="s">
        <v>143</v>
      </c>
      <c r="AT95" s="15" t="s">
        <v>138</v>
      </c>
      <c r="AU95" s="15" t="s">
        <v>23</v>
      </c>
      <c r="AY95" s="15" t="s">
        <v>135</v>
      </c>
      <c r="BE95" s="213">
        <f>IF(N95="základní",J95,0)</f>
        <v>0</v>
      </c>
      <c r="BF95" s="213">
        <f>IF(N95="snížená",J95,0)</f>
        <v>0</v>
      </c>
      <c r="BG95" s="213">
        <f>IF(N95="zákl. přenesená",J95,0)</f>
        <v>0</v>
      </c>
      <c r="BH95" s="213">
        <f>IF(N95="sníž. přenesená",J95,0)</f>
        <v>0</v>
      </c>
      <c r="BI95" s="213">
        <f>IF(N95="nulová",J95,0)</f>
        <v>0</v>
      </c>
      <c r="BJ95" s="15" t="s">
        <v>23</v>
      </c>
      <c r="BK95" s="213">
        <f>ROUND(I95*H95,2)</f>
        <v>0</v>
      </c>
      <c r="BL95" s="15" t="s">
        <v>143</v>
      </c>
      <c r="BM95" s="15" t="s">
        <v>269</v>
      </c>
    </row>
    <row r="96" s="1" customFormat="1" ht="16.5" customHeight="1">
      <c r="B96" s="36"/>
      <c r="C96" s="202" t="s">
        <v>210</v>
      </c>
      <c r="D96" s="202" t="s">
        <v>138</v>
      </c>
      <c r="E96" s="203" t="s">
        <v>566</v>
      </c>
      <c r="F96" s="204" t="s">
        <v>557</v>
      </c>
      <c r="G96" s="205" t="s">
        <v>546</v>
      </c>
      <c r="H96" s="206">
        <v>1</v>
      </c>
      <c r="I96" s="207"/>
      <c r="J96" s="208">
        <f>ROUND(I96*H96,2)</f>
        <v>0</v>
      </c>
      <c r="K96" s="204" t="s">
        <v>22</v>
      </c>
      <c r="L96" s="41"/>
      <c r="M96" s="209" t="s">
        <v>22</v>
      </c>
      <c r="N96" s="210" t="s">
        <v>49</v>
      </c>
      <c r="O96" s="77"/>
      <c r="P96" s="211">
        <f>O96*H96</f>
        <v>0</v>
      </c>
      <c r="Q96" s="211">
        <v>0</v>
      </c>
      <c r="R96" s="211">
        <f>Q96*H96</f>
        <v>0</v>
      </c>
      <c r="S96" s="211">
        <v>0</v>
      </c>
      <c r="T96" s="212">
        <f>S96*H96</f>
        <v>0</v>
      </c>
      <c r="AR96" s="15" t="s">
        <v>143</v>
      </c>
      <c r="AT96" s="15" t="s">
        <v>138</v>
      </c>
      <c r="AU96" s="15" t="s">
        <v>23</v>
      </c>
      <c r="AY96" s="15" t="s">
        <v>135</v>
      </c>
      <c r="BE96" s="213">
        <f>IF(N96="základní",J96,0)</f>
        <v>0</v>
      </c>
      <c r="BF96" s="213">
        <f>IF(N96="snížená",J96,0)</f>
        <v>0</v>
      </c>
      <c r="BG96" s="213">
        <f>IF(N96="zákl. přenesená",J96,0)</f>
        <v>0</v>
      </c>
      <c r="BH96" s="213">
        <f>IF(N96="sníž. přenesená",J96,0)</f>
        <v>0</v>
      </c>
      <c r="BI96" s="213">
        <f>IF(N96="nulová",J96,0)</f>
        <v>0</v>
      </c>
      <c r="BJ96" s="15" t="s">
        <v>23</v>
      </c>
      <c r="BK96" s="213">
        <f>ROUND(I96*H96,2)</f>
        <v>0</v>
      </c>
      <c r="BL96" s="15" t="s">
        <v>143</v>
      </c>
      <c r="BM96" s="15" t="s">
        <v>280</v>
      </c>
    </row>
    <row r="97" s="1" customFormat="1" ht="16.5" customHeight="1">
      <c r="B97" s="36"/>
      <c r="C97" s="202" t="s">
        <v>8</v>
      </c>
      <c r="D97" s="202" t="s">
        <v>138</v>
      </c>
      <c r="E97" s="203" t="s">
        <v>567</v>
      </c>
      <c r="F97" s="204" t="s">
        <v>568</v>
      </c>
      <c r="G97" s="205" t="s">
        <v>444</v>
      </c>
      <c r="H97" s="206">
        <v>1</v>
      </c>
      <c r="I97" s="207"/>
      <c r="J97" s="208">
        <f>ROUND(I97*H97,2)</f>
        <v>0</v>
      </c>
      <c r="K97" s="204" t="s">
        <v>22</v>
      </c>
      <c r="L97" s="41"/>
      <c r="M97" s="209" t="s">
        <v>22</v>
      </c>
      <c r="N97" s="210" t="s">
        <v>49</v>
      </c>
      <c r="O97" s="77"/>
      <c r="P97" s="211">
        <f>O97*H97</f>
        <v>0</v>
      </c>
      <c r="Q97" s="211">
        <v>0</v>
      </c>
      <c r="R97" s="211">
        <f>Q97*H97</f>
        <v>0</v>
      </c>
      <c r="S97" s="211">
        <v>0</v>
      </c>
      <c r="T97" s="212">
        <f>S97*H97</f>
        <v>0</v>
      </c>
      <c r="AR97" s="15" t="s">
        <v>143</v>
      </c>
      <c r="AT97" s="15" t="s">
        <v>138</v>
      </c>
      <c r="AU97" s="15" t="s">
        <v>23</v>
      </c>
      <c r="AY97" s="15" t="s">
        <v>135</v>
      </c>
      <c r="BE97" s="213">
        <f>IF(N97="základní",J97,0)</f>
        <v>0</v>
      </c>
      <c r="BF97" s="213">
        <f>IF(N97="snížená",J97,0)</f>
        <v>0</v>
      </c>
      <c r="BG97" s="213">
        <f>IF(N97="zákl. přenesená",J97,0)</f>
        <v>0</v>
      </c>
      <c r="BH97" s="213">
        <f>IF(N97="sníž. přenesená",J97,0)</f>
        <v>0</v>
      </c>
      <c r="BI97" s="213">
        <f>IF(N97="nulová",J97,0)</f>
        <v>0</v>
      </c>
      <c r="BJ97" s="15" t="s">
        <v>23</v>
      </c>
      <c r="BK97" s="213">
        <f>ROUND(I97*H97,2)</f>
        <v>0</v>
      </c>
      <c r="BL97" s="15" t="s">
        <v>143</v>
      </c>
      <c r="BM97" s="15" t="s">
        <v>291</v>
      </c>
    </row>
    <row r="98" s="1" customFormat="1" ht="16.5" customHeight="1">
      <c r="B98" s="36"/>
      <c r="C98" s="202" t="s">
        <v>220</v>
      </c>
      <c r="D98" s="202" t="s">
        <v>138</v>
      </c>
      <c r="E98" s="203" t="s">
        <v>569</v>
      </c>
      <c r="F98" s="204" t="s">
        <v>570</v>
      </c>
      <c r="G98" s="205" t="s">
        <v>444</v>
      </c>
      <c r="H98" s="206">
        <v>4</v>
      </c>
      <c r="I98" s="207"/>
      <c r="J98" s="208">
        <f>ROUND(I98*H98,2)</f>
        <v>0</v>
      </c>
      <c r="K98" s="204" t="s">
        <v>22</v>
      </c>
      <c r="L98" s="41"/>
      <c r="M98" s="209" t="s">
        <v>22</v>
      </c>
      <c r="N98" s="210" t="s">
        <v>49</v>
      </c>
      <c r="O98" s="77"/>
      <c r="P98" s="211">
        <f>O98*H98</f>
        <v>0</v>
      </c>
      <c r="Q98" s="211">
        <v>0</v>
      </c>
      <c r="R98" s="211">
        <f>Q98*H98</f>
        <v>0</v>
      </c>
      <c r="S98" s="211">
        <v>0</v>
      </c>
      <c r="T98" s="212">
        <f>S98*H98</f>
        <v>0</v>
      </c>
      <c r="AR98" s="15" t="s">
        <v>143</v>
      </c>
      <c r="AT98" s="15" t="s">
        <v>138</v>
      </c>
      <c r="AU98" s="15" t="s">
        <v>23</v>
      </c>
      <c r="AY98" s="15" t="s">
        <v>135</v>
      </c>
      <c r="BE98" s="213">
        <f>IF(N98="základní",J98,0)</f>
        <v>0</v>
      </c>
      <c r="BF98" s="213">
        <f>IF(N98="snížená",J98,0)</f>
        <v>0</v>
      </c>
      <c r="BG98" s="213">
        <f>IF(N98="zákl. přenesená",J98,0)</f>
        <v>0</v>
      </c>
      <c r="BH98" s="213">
        <f>IF(N98="sníž. přenesená",J98,0)</f>
        <v>0</v>
      </c>
      <c r="BI98" s="213">
        <f>IF(N98="nulová",J98,0)</f>
        <v>0</v>
      </c>
      <c r="BJ98" s="15" t="s">
        <v>23</v>
      </c>
      <c r="BK98" s="213">
        <f>ROUND(I98*H98,2)</f>
        <v>0</v>
      </c>
      <c r="BL98" s="15" t="s">
        <v>143</v>
      </c>
      <c r="BM98" s="15" t="s">
        <v>300</v>
      </c>
    </row>
    <row r="99" s="1" customFormat="1" ht="16.5" customHeight="1">
      <c r="B99" s="36"/>
      <c r="C99" s="202" t="s">
        <v>225</v>
      </c>
      <c r="D99" s="202" t="s">
        <v>138</v>
      </c>
      <c r="E99" s="203" t="s">
        <v>571</v>
      </c>
      <c r="F99" s="204" t="s">
        <v>572</v>
      </c>
      <c r="G99" s="205" t="s">
        <v>444</v>
      </c>
      <c r="H99" s="206">
        <v>1</v>
      </c>
      <c r="I99" s="207"/>
      <c r="J99" s="208">
        <f>ROUND(I99*H99,2)</f>
        <v>0</v>
      </c>
      <c r="K99" s="204" t="s">
        <v>22</v>
      </c>
      <c r="L99" s="41"/>
      <c r="M99" s="209" t="s">
        <v>22</v>
      </c>
      <c r="N99" s="210" t="s">
        <v>49</v>
      </c>
      <c r="O99" s="77"/>
      <c r="P99" s="211">
        <f>O99*H99</f>
        <v>0</v>
      </c>
      <c r="Q99" s="211">
        <v>0</v>
      </c>
      <c r="R99" s="211">
        <f>Q99*H99</f>
        <v>0</v>
      </c>
      <c r="S99" s="211">
        <v>0</v>
      </c>
      <c r="T99" s="212">
        <f>S99*H99</f>
        <v>0</v>
      </c>
      <c r="AR99" s="15" t="s">
        <v>143</v>
      </c>
      <c r="AT99" s="15" t="s">
        <v>138</v>
      </c>
      <c r="AU99" s="15" t="s">
        <v>23</v>
      </c>
      <c r="AY99" s="15" t="s">
        <v>135</v>
      </c>
      <c r="BE99" s="213">
        <f>IF(N99="základní",J99,0)</f>
        <v>0</v>
      </c>
      <c r="BF99" s="213">
        <f>IF(N99="snížená",J99,0)</f>
        <v>0</v>
      </c>
      <c r="BG99" s="213">
        <f>IF(N99="zákl. přenesená",J99,0)</f>
        <v>0</v>
      </c>
      <c r="BH99" s="213">
        <f>IF(N99="sníž. přenesená",J99,0)</f>
        <v>0</v>
      </c>
      <c r="BI99" s="213">
        <f>IF(N99="nulová",J99,0)</f>
        <v>0</v>
      </c>
      <c r="BJ99" s="15" t="s">
        <v>23</v>
      </c>
      <c r="BK99" s="213">
        <f>ROUND(I99*H99,2)</f>
        <v>0</v>
      </c>
      <c r="BL99" s="15" t="s">
        <v>143</v>
      </c>
      <c r="BM99" s="15" t="s">
        <v>315</v>
      </c>
    </row>
    <row r="100" s="1" customFormat="1" ht="67.5" customHeight="1">
      <c r="B100" s="36"/>
      <c r="C100" s="202" t="s">
        <v>230</v>
      </c>
      <c r="D100" s="202" t="s">
        <v>138</v>
      </c>
      <c r="E100" s="203" t="s">
        <v>573</v>
      </c>
      <c r="F100" s="204" t="s">
        <v>574</v>
      </c>
      <c r="G100" s="205" t="s">
        <v>546</v>
      </c>
      <c r="H100" s="206">
        <v>9</v>
      </c>
      <c r="I100" s="207"/>
      <c r="J100" s="208">
        <f>ROUND(I100*H100,2)</f>
        <v>0</v>
      </c>
      <c r="K100" s="204" t="s">
        <v>22</v>
      </c>
      <c r="L100" s="41"/>
      <c r="M100" s="209" t="s">
        <v>22</v>
      </c>
      <c r="N100" s="210" t="s">
        <v>49</v>
      </c>
      <c r="O100" s="77"/>
      <c r="P100" s="211">
        <f>O100*H100</f>
        <v>0</v>
      </c>
      <c r="Q100" s="211">
        <v>0</v>
      </c>
      <c r="R100" s="211">
        <f>Q100*H100</f>
        <v>0</v>
      </c>
      <c r="S100" s="211">
        <v>0</v>
      </c>
      <c r="T100" s="212">
        <f>S100*H100</f>
        <v>0</v>
      </c>
      <c r="AR100" s="15" t="s">
        <v>143</v>
      </c>
      <c r="AT100" s="15" t="s">
        <v>138</v>
      </c>
      <c r="AU100" s="15" t="s">
        <v>23</v>
      </c>
      <c r="AY100" s="15" t="s">
        <v>135</v>
      </c>
      <c r="BE100" s="213">
        <f>IF(N100="základní",J100,0)</f>
        <v>0</v>
      </c>
      <c r="BF100" s="213">
        <f>IF(N100="snížená",J100,0)</f>
        <v>0</v>
      </c>
      <c r="BG100" s="213">
        <f>IF(N100="zákl. přenesená",J100,0)</f>
        <v>0</v>
      </c>
      <c r="BH100" s="213">
        <f>IF(N100="sníž. přenesená",J100,0)</f>
        <v>0</v>
      </c>
      <c r="BI100" s="213">
        <f>IF(N100="nulová",J100,0)</f>
        <v>0</v>
      </c>
      <c r="BJ100" s="15" t="s">
        <v>23</v>
      </c>
      <c r="BK100" s="213">
        <f>ROUND(I100*H100,2)</f>
        <v>0</v>
      </c>
      <c r="BL100" s="15" t="s">
        <v>143</v>
      </c>
      <c r="BM100" s="15" t="s">
        <v>325</v>
      </c>
    </row>
    <row r="101" s="1" customFormat="1" ht="56.25" customHeight="1">
      <c r="B101" s="36"/>
      <c r="C101" s="202" t="s">
        <v>235</v>
      </c>
      <c r="D101" s="202" t="s">
        <v>138</v>
      </c>
      <c r="E101" s="203" t="s">
        <v>575</v>
      </c>
      <c r="F101" s="204" t="s">
        <v>576</v>
      </c>
      <c r="G101" s="205" t="s">
        <v>444</v>
      </c>
      <c r="H101" s="206">
        <v>4</v>
      </c>
      <c r="I101" s="207"/>
      <c r="J101" s="208">
        <f>ROUND(I101*H101,2)</f>
        <v>0</v>
      </c>
      <c r="K101" s="204" t="s">
        <v>22</v>
      </c>
      <c r="L101" s="41"/>
      <c r="M101" s="209" t="s">
        <v>22</v>
      </c>
      <c r="N101" s="210" t="s">
        <v>49</v>
      </c>
      <c r="O101" s="77"/>
      <c r="P101" s="211">
        <f>O101*H101</f>
        <v>0</v>
      </c>
      <c r="Q101" s="211">
        <v>0</v>
      </c>
      <c r="R101" s="211">
        <f>Q101*H101</f>
        <v>0</v>
      </c>
      <c r="S101" s="211">
        <v>0</v>
      </c>
      <c r="T101" s="212">
        <f>S101*H101</f>
        <v>0</v>
      </c>
      <c r="AR101" s="15" t="s">
        <v>143</v>
      </c>
      <c r="AT101" s="15" t="s">
        <v>138</v>
      </c>
      <c r="AU101" s="15" t="s">
        <v>23</v>
      </c>
      <c r="AY101" s="15" t="s">
        <v>135</v>
      </c>
      <c r="BE101" s="213">
        <f>IF(N101="základní",J101,0)</f>
        <v>0</v>
      </c>
      <c r="BF101" s="213">
        <f>IF(N101="snížená",J101,0)</f>
        <v>0</v>
      </c>
      <c r="BG101" s="213">
        <f>IF(N101="zákl. přenesená",J101,0)</f>
        <v>0</v>
      </c>
      <c r="BH101" s="213">
        <f>IF(N101="sníž. přenesená",J101,0)</f>
        <v>0</v>
      </c>
      <c r="BI101" s="213">
        <f>IF(N101="nulová",J101,0)</f>
        <v>0</v>
      </c>
      <c r="BJ101" s="15" t="s">
        <v>23</v>
      </c>
      <c r="BK101" s="213">
        <f>ROUND(I101*H101,2)</f>
        <v>0</v>
      </c>
      <c r="BL101" s="15" t="s">
        <v>143</v>
      </c>
      <c r="BM101" s="15" t="s">
        <v>335</v>
      </c>
    </row>
    <row r="102" s="1" customFormat="1" ht="22.5" customHeight="1">
      <c r="B102" s="36"/>
      <c r="C102" s="202" t="s">
        <v>240</v>
      </c>
      <c r="D102" s="202" t="s">
        <v>138</v>
      </c>
      <c r="E102" s="203" t="s">
        <v>577</v>
      </c>
      <c r="F102" s="204" t="s">
        <v>578</v>
      </c>
      <c r="G102" s="205" t="s">
        <v>444</v>
      </c>
      <c r="H102" s="206">
        <v>1</v>
      </c>
      <c r="I102" s="207"/>
      <c r="J102" s="208">
        <f>ROUND(I102*H102,2)</f>
        <v>0</v>
      </c>
      <c r="K102" s="204" t="s">
        <v>22</v>
      </c>
      <c r="L102" s="41"/>
      <c r="M102" s="209" t="s">
        <v>22</v>
      </c>
      <c r="N102" s="210" t="s">
        <v>49</v>
      </c>
      <c r="O102" s="77"/>
      <c r="P102" s="211">
        <f>O102*H102</f>
        <v>0</v>
      </c>
      <c r="Q102" s="211">
        <v>0</v>
      </c>
      <c r="R102" s="211">
        <f>Q102*H102</f>
        <v>0</v>
      </c>
      <c r="S102" s="211">
        <v>0</v>
      </c>
      <c r="T102" s="212">
        <f>S102*H102</f>
        <v>0</v>
      </c>
      <c r="AR102" s="15" t="s">
        <v>143</v>
      </c>
      <c r="AT102" s="15" t="s">
        <v>138</v>
      </c>
      <c r="AU102" s="15" t="s">
        <v>23</v>
      </c>
      <c r="AY102" s="15" t="s">
        <v>135</v>
      </c>
      <c r="BE102" s="213">
        <f>IF(N102="základní",J102,0)</f>
        <v>0</v>
      </c>
      <c r="BF102" s="213">
        <f>IF(N102="snížená",J102,0)</f>
        <v>0</v>
      </c>
      <c r="BG102" s="213">
        <f>IF(N102="zákl. přenesená",J102,0)</f>
        <v>0</v>
      </c>
      <c r="BH102" s="213">
        <f>IF(N102="sníž. přenesená",J102,0)</f>
        <v>0</v>
      </c>
      <c r="BI102" s="213">
        <f>IF(N102="nulová",J102,0)</f>
        <v>0</v>
      </c>
      <c r="BJ102" s="15" t="s">
        <v>23</v>
      </c>
      <c r="BK102" s="213">
        <f>ROUND(I102*H102,2)</f>
        <v>0</v>
      </c>
      <c r="BL102" s="15" t="s">
        <v>143</v>
      </c>
      <c r="BM102" s="15" t="s">
        <v>345</v>
      </c>
    </row>
    <row r="103" s="1" customFormat="1" ht="22.5" customHeight="1">
      <c r="B103" s="36"/>
      <c r="C103" s="202" t="s">
        <v>7</v>
      </c>
      <c r="D103" s="202" t="s">
        <v>138</v>
      </c>
      <c r="E103" s="203" t="s">
        <v>579</v>
      </c>
      <c r="F103" s="204" t="s">
        <v>580</v>
      </c>
      <c r="G103" s="205" t="s">
        <v>444</v>
      </c>
      <c r="H103" s="206">
        <v>1</v>
      </c>
      <c r="I103" s="207"/>
      <c r="J103" s="208">
        <f>ROUND(I103*H103,2)</f>
        <v>0</v>
      </c>
      <c r="K103" s="204" t="s">
        <v>22</v>
      </c>
      <c r="L103" s="41"/>
      <c r="M103" s="209" t="s">
        <v>22</v>
      </c>
      <c r="N103" s="210" t="s">
        <v>49</v>
      </c>
      <c r="O103" s="77"/>
      <c r="P103" s="211">
        <f>O103*H103</f>
        <v>0</v>
      </c>
      <c r="Q103" s="211">
        <v>0</v>
      </c>
      <c r="R103" s="211">
        <f>Q103*H103</f>
        <v>0</v>
      </c>
      <c r="S103" s="211">
        <v>0</v>
      </c>
      <c r="T103" s="212">
        <f>S103*H103</f>
        <v>0</v>
      </c>
      <c r="AR103" s="15" t="s">
        <v>143</v>
      </c>
      <c r="AT103" s="15" t="s">
        <v>138</v>
      </c>
      <c r="AU103" s="15" t="s">
        <v>23</v>
      </c>
      <c r="AY103" s="15" t="s">
        <v>135</v>
      </c>
      <c r="BE103" s="213">
        <f>IF(N103="základní",J103,0)</f>
        <v>0</v>
      </c>
      <c r="BF103" s="213">
        <f>IF(N103="snížená",J103,0)</f>
        <v>0</v>
      </c>
      <c r="BG103" s="213">
        <f>IF(N103="zákl. přenesená",J103,0)</f>
        <v>0</v>
      </c>
      <c r="BH103" s="213">
        <f>IF(N103="sníž. přenesená",J103,0)</f>
        <v>0</v>
      </c>
      <c r="BI103" s="213">
        <f>IF(N103="nulová",J103,0)</f>
        <v>0</v>
      </c>
      <c r="BJ103" s="15" t="s">
        <v>23</v>
      </c>
      <c r="BK103" s="213">
        <f>ROUND(I103*H103,2)</f>
        <v>0</v>
      </c>
      <c r="BL103" s="15" t="s">
        <v>143</v>
      </c>
      <c r="BM103" s="15" t="s">
        <v>356</v>
      </c>
    </row>
    <row r="104" s="1" customFormat="1" ht="22.5" customHeight="1">
      <c r="B104" s="36"/>
      <c r="C104" s="202" t="s">
        <v>249</v>
      </c>
      <c r="D104" s="202" t="s">
        <v>138</v>
      </c>
      <c r="E104" s="203" t="s">
        <v>581</v>
      </c>
      <c r="F104" s="204" t="s">
        <v>582</v>
      </c>
      <c r="G104" s="205" t="s">
        <v>444</v>
      </c>
      <c r="H104" s="206">
        <v>1</v>
      </c>
      <c r="I104" s="207"/>
      <c r="J104" s="208">
        <f>ROUND(I104*H104,2)</f>
        <v>0</v>
      </c>
      <c r="K104" s="204" t="s">
        <v>22</v>
      </c>
      <c r="L104" s="41"/>
      <c r="M104" s="209" t="s">
        <v>22</v>
      </c>
      <c r="N104" s="210" t="s">
        <v>49</v>
      </c>
      <c r="O104" s="77"/>
      <c r="P104" s="211">
        <f>O104*H104</f>
        <v>0</v>
      </c>
      <c r="Q104" s="211">
        <v>0</v>
      </c>
      <c r="R104" s="211">
        <f>Q104*H104</f>
        <v>0</v>
      </c>
      <c r="S104" s="211">
        <v>0</v>
      </c>
      <c r="T104" s="212">
        <f>S104*H104</f>
        <v>0</v>
      </c>
      <c r="AR104" s="15" t="s">
        <v>143</v>
      </c>
      <c r="AT104" s="15" t="s">
        <v>138</v>
      </c>
      <c r="AU104" s="15" t="s">
        <v>23</v>
      </c>
      <c r="AY104" s="15" t="s">
        <v>135</v>
      </c>
      <c r="BE104" s="213">
        <f>IF(N104="základní",J104,0)</f>
        <v>0</v>
      </c>
      <c r="BF104" s="213">
        <f>IF(N104="snížená",J104,0)</f>
        <v>0</v>
      </c>
      <c r="BG104" s="213">
        <f>IF(N104="zákl. přenesená",J104,0)</f>
        <v>0</v>
      </c>
      <c r="BH104" s="213">
        <f>IF(N104="sníž. přenesená",J104,0)</f>
        <v>0</v>
      </c>
      <c r="BI104" s="213">
        <f>IF(N104="nulová",J104,0)</f>
        <v>0</v>
      </c>
      <c r="BJ104" s="15" t="s">
        <v>23</v>
      </c>
      <c r="BK104" s="213">
        <f>ROUND(I104*H104,2)</f>
        <v>0</v>
      </c>
      <c r="BL104" s="15" t="s">
        <v>143</v>
      </c>
      <c r="BM104" s="15" t="s">
        <v>366</v>
      </c>
    </row>
    <row r="105" s="1" customFormat="1" ht="22.5" customHeight="1">
      <c r="B105" s="36"/>
      <c r="C105" s="202" t="s">
        <v>254</v>
      </c>
      <c r="D105" s="202" t="s">
        <v>138</v>
      </c>
      <c r="E105" s="203" t="s">
        <v>583</v>
      </c>
      <c r="F105" s="204" t="s">
        <v>584</v>
      </c>
      <c r="G105" s="205" t="s">
        <v>444</v>
      </c>
      <c r="H105" s="206">
        <v>2</v>
      </c>
      <c r="I105" s="207"/>
      <c r="J105" s="208">
        <f>ROUND(I105*H105,2)</f>
        <v>0</v>
      </c>
      <c r="K105" s="204" t="s">
        <v>22</v>
      </c>
      <c r="L105" s="41"/>
      <c r="M105" s="209" t="s">
        <v>22</v>
      </c>
      <c r="N105" s="210" t="s">
        <v>49</v>
      </c>
      <c r="O105" s="77"/>
      <c r="P105" s="211">
        <f>O105*H105</f>
        <v>0</v>
      </c>
      <c r="Q105" s="211">
        <v>0</v>
      </c>
      <c r="R105" s="211">
        <f>Q105*H105</f>
        <v>0</v>
      </c>
      <c r="S105" s="211">
        <v>0</v>
      </c>
      <c r="T105" s="212">
        <f>S105*H105</f>
        <v>0</v>
      </c>
      <c r="AR105" s="15" t="s">
        <v>143</v>
      </c>
      <c r="AT105" s="15" t="s">
        <v>138</v>
      </c>
      <c r="AU105" s="15" t="s">
        <v>23</v>
      </c>
      <c r="AY105" s="15" t="s">
        <v>135</v>
      </c>
      <c r="BE105" s="213">
        <f>IF(N105="základní",J105,0)</f>
        <v>0</v>
      </c>
      <c r="BF105" s="213">
        <f>IF(N105="snížená",J105,0)</f>
        <v>0</v>
      </c>
      <c r="BG105" s="213">
        <f>IF(N105="zákl. přenesená",J105,0)</f>
        <v>0</v>
      </c>
      <c r="BH105" s="213">
        <f>IF(N105="sníž. přenesená",J105,0)</f>
        <v>0</v>
      </c>
      <c r="BI105" s="213">
        <f>IF(N105="nulová",J105,0)</f>
        <v>0</v>
      </c>
      <c r="BJ105" s="15" t="s">
        <v>23</v>
      </c>
      <c r="BK105" s="213">
        <f>ROUND(I105*H105,2)</f>
        <v>0</v>
      </c>
      <c r="BL105" s="15" t="s">
        <v>143</v>
      </c>
      <c r="BM105" s="15" t="s">
        <v>376</v>
      </c>
    </row>
    <row r="106" s="1" customFormat="1" ht="16.5" customHeight="1">
      <c r="B106" s="36"/>
      <c r="C106" s="202" t="s">
        <v>259</v>
      </c>
      <c r="D106" s="202" t="s">
        <v>138</v>
      </c>
      <c r="E106" s="203" t="s">
        <v>585</v>
      </c>
      <c r="F106" s="204" t="s">
        <v>586</v>
      </c>
      <c r="G106" s="205" t="s">
        <v>444</v>
      </c>
      <c r="H106" s="206">
        <v>2</v>
      </c>
      <c r="I106" s="207"/>
      <c r="J106" s="208">
        <f>ROUND(I106*H106,2)</f>
        <v>0</v>
      </c>
      <c r="K106" s="204" t="s">
        <v>22</v>
      </c>
      <c r="L106" s="41"/>
      <c r="M106" s="209" t="s">
        <v>22</v>
      </c>
      <c r="N106" s="210" t="s">
        <v>49</v>
      </c>
      <c r="O106" s="77"/>
      <c r="P106" s="211">
        <f>O106*H106</f>
        <v>0</v>
      </c>
      <c r="Q106" s="211">
        <v>0</v>
      </c>
      <c r="R106" s="211">
        <f>Q106*H106</f>
        <v>0</v>
      </c>
      <c r="S106" s="211">
        <v>0</v>
      </c>
      <c r="T106" s="212">
        <f>S106*H106</f>
        <v>0</v>
      </c>
      <c r="AR106" s="15" t="s">
        <v>143</v>
      </c>
      <c r="AT106" s="15" t="s">
        <v>138</v>
      </c>
      <c r="AU106" s="15" t="s">
        <v>23</v>
      </c>
      <c r="AY106" s="15" t="s">
        <v>135</v>
      </c>
      <c r="BE106" s="213">
        <f>IF(N106="základní",J106,0)</f>
        <v>0</v>
      </c>
      <c r="BF106" s="213">
        <f>IF(N106="snížená",J106,0)</f>
        <v>0</v>
      </c>
      <c r="BG106" s="213">
        <f>IF(N106="zákl. přenesená",J106,0)</f>
        <v>0</v>
      </c>
      <c r="BH106" s="213">
        <f>IF(N106="sníž. přenesená",J106,0)</f>
        <v>0</v>
      </c>
      <c r="BI106" s="213">
        <f>IF(N106="nulová",J106,0)</f>
        <v>0</v>
      </c>
      <c r="BJ106" s="15" t="s">
        <v>23</v>
      </c>
      <c r="BK106" s="213">
        <f>ROUND(I106*H106,2)</f>
        <v>0</v>
      </c>
      <c r="BL106" s="15" t="s">
        <v>143</v>
      </c>
      <c r="BM106" s="15" t="s">
        <v>387</v>
      </c>
    </row>
    <row r="107" s="1" customFormat="1" ht="16.5" customHeight="1">
      <c r="B107" s="36"/>
      <c r="C107" s="202" t="s">
        <v>265</v>
      </c>
      <c r="D107" s="202" t="s">
        <v>138</v>
      </c>
      <c r="E107" s="203" t="s">
        <v>587</v>
      </c>
      <c r="F107" s="204" t="s">
        <v>588</v>
      </c>
      <c r="G107" s="205" t="s">
        <v>589</v>
      </c>
      <c r="H107" s="206">
        <v>3</v>
      </c>
      <c r="I107" s="207"/>
      <c r="J107" s="208">
        <f>ROUND(I107*H107,2)</f>
        <v>0</v>
      </c>
      <c r="K107" s="204" t="s">
        <v>22</v>
      </c>
      <c r="L107" s="41"/>
      <c r="M107" s="209" t="s">
        <v>22</v>
      </c>
      <c r="N107" s="210" t="s">
        <v>49</v>
      </c>
      <c r="O107" s="77"/>
      <c r="P107" s="211">
        <f>O107*H107</f>
        <v>0</v>
      </c>
      <c r="Q107" s="211">
        <v>0</v>
      </c>
      <c r="R107" s="211">
        <f>Q107*H107</f>
        <v>0</v>
      </c>
      <c r="S107" s="211">
        <v>0</v>
      </c>
      <c r="T107" s="212">
        <f>S107*H107</f>
        <v>0</v>
      </c>
      <c r="AR107" s="15" t="s">
        <v>143</v>
      </c>
      <c r="AT107" s="15" t="s">
        <v>138</v>
      </c>
      <c r="AU107" s="15" t="s">
        <v>23</v>
      </c>
      <c r="AY107" s="15" t="s">
        <v>135</v>
      </c>
      <c r="BE107" s="213">
        <f>IF(N107="základní",J107,0)</f>
        <v>0</v>
      </c>
      <c r="BF107" s="213">
        <f>IF(N107="snížená",J107,0)</f>
        <v>0</v>
      </c>
      <c r="BG107" s="213">
        <f>IF(N107="zákl. přenesená",J107,0)</f>
        <v>0</v>
      </c>
      <c r="BH107" s="213">
        <f>IF(N107="sníž. přenesená",J107,0)</f>
        <v>0</v>
      </c>
      <c r="BI107" s="213">
        <f>IF(N107="nulová",J107,0)</f>
        <v>0</v>
      </c>
      <c r="BJ107" s="15" t="s">
        <v>23</v>
      </c>
      <c r="BK107" s="213">
        <f>ROUND(I107*H107,2)</f>
        <v>0</v>
      </c>
      <c r="BL107" s="15" t="s">
        <v>143</v>
      </c>
      <c r="BM107" s="15" t="s">
        <v>400</v>
      </c>
    </row>
    <row r="108" s="1" customFormat="1" ht="16.5" customHeight="1">
      <c r="B108" s="36"/>
      <c r="C108" s="202" t="s">
        <v>269</v>
      </c>
      <c r="D108" s="202" t="s">
        <v>138</v>
      </c>
      <c r="E108" s="203" t="s">
        <v>590</v>
      </c>
      <c r="F108" s="204" t="s">
        <v>591</v>
      </c>
      <c r="G108" s="205" t="s">
        <v>589</v>
      </c>
      <c r="H108" s="206">
        <v>5</v>
      </c>
      <c r="I108" s="207"/>
      <c r="J108" s="208">
        <f>ROUND(I108*H108,2)</f>
        <v>0</v>
      </c>
      <c r="K108" s="204" t="s">
        <v>22</v>
      </c>
      <c r="L108" s="41"/>
      <c r="M108" s="209" t="s">
        <v>22</v>
      </c>
      <c r="N108" s="210" t="s">
        <v>49</v>
      </c>
      <c r="O108" s="77"/>
      <c r="P108" s="211">
        <f>O108*H108</f>
        <v>0</v>
      </c>
      <c r="Q108" s="211">
        <v>0</v>
      </c>
      <c r="R108" s="211">
        <f>Q108*H108</f>
        <v>0</v>
      </c>
      <c r="S108" s="211">
        <v>0</v>
      </c>
      <c r="T108" s="212">
        <f>S108*H108</f>
        <v>0</v>
      </c>
      <c r="AR108" s="15" t="s">
        <v>143</v>
      </c>
      <c r="AT108" s="15" t="s">
        <v>138</v>
      </c>
      <c r="AU108" s="15" t="s">
        <v>23</v>
      </c>
      <c r="AY108" s="15" t="s">
        <v>135</v>
      </c>
      <c r="BE108" s="213">
        <f>IF(N108="základní",J108,0)</f>
        <v>0</v>
      </c>
      <c r="BF108" s="213">
        <f>IF(N108="snížená",J108,0)</f>
        <v>0</v>
      </c>
      <c r="BG108" s="213">
        <f>IF(N108="zákl. přenesená",J108,0)</f>
        <v>0</v>
      </c>
      <c r="BH108" s="213">
        <f>IF(N108="sníž. přenesená",J108,0)</f>
        <v>0</v>
      </c>
      <c r="BI108" s="213">
        <f>IF(N108="nulová",J108,0)</f>
        <v>0</v>
      </c>
      <c r="BJ108" s="15" t="s">
        <v>23</v>
      </c>
      <c r="BK108" s="213">
        <f>ROUND(I108*H108,2)</f>
        <v>0</v>
      </c>
      <c r="BL108" s="15" t="s">
        <v>143</v>
      </c>
      <c r="BM108" s="15" t="s">
        <v>410</v>
      </c>
    </row>
    <row r="109" s="1" customFormat="1" ht="16.5" customHeight="1">
      <c r="B109" s="36"/>
      <c r="C109" s="202" t="s">
        <v>275</v>
      </c>
      <c r="D109" s="202" t="s">
        <v>138</v>
      </c>
      <c r="E109" s="203" t="s">
        <v>592</v>
      </c>
      <c r="F109" s="204" t="s">
        <v>593</v>
      </c>
      <c r="G109" s="205" t="s">
        <v>589</v>
      </c>
      <c r="H109" s="206">
        <v>4</v>
      </c>
      <c r="I109" s="207"/>
      <c r="J109" s="208">
        <f>ROUND(I109*H109,2)</f>
        <v>0</v>
      </c>
      <c r="K109" s="204" t="s">
        <v>22</v>
      </c>
      <c r="L109" s="41"/>
      <c r="M109" s="209" t="s">
        <v>22</v>
      </c>
      <c r="N109" s="210" t="s">
        <v>49</v>
      </c>
      <c r="O109" s="77"/>
      <c r="P109" s="211">
        <f>O109*H109</f>
        <v>0</v>
      </c>
      <c r="Q109" s="211">
        <v>0</v>
      </c>
      <c r="R109" s="211">
        <f>Q109*H109</f>
        <v>0</v>
      </c>
      <c r="S109" s="211">
        <v>0</v>
      </c>
      <c r="T109" s="212">
        <f>S109*H109</f>
        <v>0</v>
      </c>
      <c r="AR109" s="15" t="s">
        <v>143</v>
      </c>
      <c r="AT109" s="15" t="s">
        <v>138</v>
      </c>
      <c r="AU109" s="15" t="s">
        <v>23</v>
      </c>
      <c r="AY109" s="15" t="s">
        <v>135</v>
      </c>
      <c r="BE109" s="213">
        <f>IF(N109="základní",J109,0)</f>
        <v>0</v>
      </c>
      <c r="BF109" s="213">
        <f>IF(N109="snížená",J109,0)</f>
        <v>0</v>
      </c>
      <c r="BG109" s="213">
        <f>IF(N109="zákl. přenesená",J109,0)</f>
        <v>0</v>
      </c>
      <c r="BH109" s="213">
        <f>IF(N109="sníž. přenesená",J109,0)</f>
        <v>0</v>
      </c>
      <c r="BI109" s="213">
        <f>IF(N109="nulová",J109,0)</f>
        <v>0</v>
      </c>
      <c r="BJ109" s="15" t="s">
        <v>23</v>
      </c>
      <c r="BK109" s="213">
        <f>ROUND(I109*H109,2)</f>
        <v>0</v>
      </c>
      <c r="BL109" s="15" t="s">
        <v>143</v>
      </c>
      <c r="BM109" s="15" t="s">
        <v>421</v>
      </c>
    </row>
    <row r="110" s="1" customFormat="1" ht="16.5" customHeight="1">
      <c r="B110" s="36"/>
      <c r="C110" s="202" t="s">
        <v>280</v>
      </c>
      <c r="D110" s="202" t="s">
        <v>138</v>
      </c>
      <c r="E110" s="203" t="s">
        <v>594</v>
      </c>
      <c r="F110" s="204" t="s">
        <v>591</v>
      </c>
      <c r="G110" s="205" t="s">
        <v>589</v>
      </c>
      <c r="H110" s="206">
        <v>7</v>
      </c>
      <c r="I110" s="207"/>
      <c r="J110" s="208">
        <f>ROUND(I110*H110,2)</f>
        <v>0</v>
      </c>
      <c r="K110" s="204" t="s">
        <v>22</v>
      </c>
      <c r="L110" s="41"/>
      <c r="M110" s="209" t="s">
        <v>22</v>
      </c>
      <c r="N110" s="210" t="s">
        <v>49</v>
      </c>
      <c r="O110" s="77"/>
      <c r="P110" s="211">
        <f>O110*H110</f>
        <v>0</v>
      </c>
      <c r="Q110" s="211">
        <v>0</v>
      </c>
      <c r="R110" s="211">
        <f>Q110*H110</f>
        <v>0</v>
      </c>
      <c r="S110" s="211">
        <v>0</v>
      </c>
      <c r="T110" s="212">
        <f>S110*H110</f>
        <v>0</v>
      </c>
      <c r="AR110" s="15" t="s">
        <v>143</v>
      </c>
      <c r="AT110" s="15" t="s">
        <v>138</v>
      </c>
      <c r="AU110" s="15" t="s">
        <v>23</v>
      </c>
      <c r="AY110" s="15" t="s">
        <v>135</v>
      </c>
      <c r="BE110" s="213">
        <f>IF(N110="základní",J110,0)</f>
        <v>0</v>
      </c>
      <c r="BF110" s="213">
        <f>IF(N110="snížená",J110,0)</f>
        <v>0</v>
      </c>
      <c r="BG110" s="213">
        <f>IF(N110="zákl. přenesená",J110,0)</f>
        <v>0</v>
      </c>
      <c r="BH110" s="213">
        <f>IF(N110="sníž. přenesená",J110,0)</f>
        <v>0</v>
      </c>
      <c r="BI110" s="213">
        <f>IF(N110="nulová",J110,0)</f>
        <v>0</v>
      </c>
      <c r="BJ110" s="15" t="s">
        <v>23</v>
      </c>
      <c r="BK110" s="213">
        <f>ROUND(I110*H110,2)</f>
        <v>0</v>
      </c>
      <c r="BL110" s="15" t="s">
        <v>143</v>
      </c>
      <c r="BM110" s="15" t="s">
        <v>430</v>
      </c>
    </row>
    <row r="111" s="1" customFormat="1" ht="16.5" customHeight="1">
      <c r="B111" s="36"/>
      <c r="C111" s="202" t="s">
        <v>287</v>
      </c>
      <c r="D111" s="202" t="s">
        <v>138</v>
      </c>
      <c r="E111" s="203" t="s">
        <v>595</v>
      </c>
      <c r="F111" s="204" t="s">
        <v>596</v>
      </c>
      <c r="G111" s="205" t="s">
        <v>589</v>
      </c>
      <c r="H111" s="206">
        <v>5</v>
      </c>
      <c r="I111" s="207"/>
      <c r="J111" s="208">
        <f>ROUND(I111*H111,2)</f>
        <v>0</v>
      </c>
      <c r="K111" s="204" t="s">
        <v>22</v>
      </c>
      <c r="L111" s="41"/>
      <c r="M111" s="209" t="s">
        <v>22</v>
      </c>
      <c r="N111" s="210" t="s">
        <v>49</v>
      </c>
      <c r="O111" s="77"/>
      <c r="P111" s="211">
        <f>O111*H111</f>
        <v>0</v>
      </c>
      <c r="Q111" s="211">
        <v>0</v>
      </c>
      <c r="R111" s="211">
        <f>Q111*H111</f>
        <v>0</v>
      </c>
      <c r="S111" s="211">
        <v>0</v>
      </c>
      <c r="T111" s="212">
        <f>S111*H111</f>
        <v>0</v>
      </c>
      <c r="AR111" s="15" t="s">
        <v>143</v>
      </c>
      <c r="AT111" s="15" t="s">
        <v>138</v>
      </c>
      <c r="AU111" s="15" t="s">
        <v>23</v>
      </c>
      <c r="AY111" s="15" t="s">
        <v>135</v>
      </c>
      <c r="BE111" s="213">
        <f>IF(N111="základní",J111,0)</f>
        <v>0</v>
      </c>
      <c r="BF111" s="213">
        <f>IF(N111="snížená",J111,0)</f>
        <v>0</v>
      </c>
      <c r="BG111" s="213">
        <f>IF(N111="zákl. přenesená",J111,0)</f>
        <v>0</v>
      </c>
      <c r="BH111" s="213">
        <f>IF(N111="sníž. přenesená",J111,0)</f>
        <v>0</v>
      </c>
      <c r="BI111" s="213">
        <f>IF(N111="nulová",J111,0)</f>
        <v>0</v>
      </c>
      <c r="BJ111" s="15" t="s">
        <v>23</v>
      </c>
      <c r="BK111" s="213">
        <f>ROUND(I111*H111,2)</f>
        <v>0</v>
      </c>
      <c r="BL111" s="15" t="s">
        <v>143</v>
      </c>
      <c r="BM111" s="15" t="s">
        <v>441</v>
      </c>
    </row>
    <row r="112" s="1" customFormat="1" ht="16.5" customHeight="1">
      <c r="B112" s="36"/>
      <c r="C112" s="202" t="s">
        <v>291</v>
      </c>
      <c r="D112" s="202" t="s">
        <v>138</v>
      </c>
      <c r="E112" s="203" t="s">
        <v>597</v>
      </c>
      <c r="F112" s="204" t="s">
        <v>598</v>
      </c>
      <c r="G112" s="205" t="s">
        <v>589</v>
      </c>
      <c r="H112" s="206">
        <v>5</v>
      </c>
      <c r="I112" s="207"/>
      <c r="J112" s="208">
        <f>ROUND(I112*H112,2)</f>
        <v>0</v>
      </c>
      <c r="K112" s="204" t="s">
        <v>22</v>
      </c>
      <c r="L112" s="41"/>
      <c r="M112" s="209" t="s">
        <v>22</v>
      </c>
      <c r="N112" s="210" t="s">
        <v>49</v>
      </c>
      <c r="O112" s="77"/>
      <c r="P112" s="211">
        <f>O112*H112</f>
        <v>0</v>
      </c>
      <c r="Q112" s="211">
        <v>0</v>
      </c>
      <c r="R112" s="211">
        <f>Q112*H112</f>
        <v>0</v>
      </c>
      <c r="S112" s="211">
        <v>0</v>
      </c>
      <c r="T112" s="212">
        <f>S112*H112</f>
        <v>0</v>
      </c>
      <c r="AR112" s="15" t="s">
        <v>143</v>
      </c>
      <c r="AT112" s="15" t="s">
        <v>138</v>
      </c>
      <c r="AU112" s="15" t="s">
        <v>23</v>
      </c>
      <c r="AY112" s="15" t="s">
        <v>135</v>
      </c>
      <c r="BE112" s="213">
        <f>IF(N112="základní",J112,0)</f>
        <v>0</v>
      </c>
      <c r="BF112" s="213">
        <f>IF(N112="snížená",J112,0)</f>
        <v>0</v>
      </c>
      <c r="BG112" s="213">
        <f>IF(N112="zákl. přenesená",J112,0)</f>
        <v>0</v>
      </c>
      <c r="BH112" s="213">
        <f>IF(N112="sníž. přenesená",J112,0)</f>
        <v>0</v>
      </c>
      <c r="BI112" s="213">
        <f>IF(N112="nulová",J112,0)</f>
        <v>0</v>
      </c>
      <c r="BJ112" s="15" t="s">
        <v>23</v>
      </c>
      <c r="BK112" s="213">
        <f>ROUND(I112*H112,2)</f>
        <v>0</v>
      </c>
      <c r="BL112" s="15" t="s">
        <v>143</v>
      </c>
      <c r="BM112" s="15" t="s">
        <v>451</v>
      </c>
    </row>
    <row r="113" s="1" customFormat="1" ht="16.5" customHeight="1">
      <c r="B113" s="36"/>
      <c r="C113" s="202" t="s">
        <v>295</v>
      </c>
      <c r="D113" s="202" t="s">
        <v>138</v>
      </c>
      <c r="E113" s="203" t="s">
        <v>599</v>
      </c>
      <c r="F113" s="204" t="s">
        <v>600</v>
      </c>
      <c r="G113" s="205" t="s">
        <v>589</v>
      </c>
      <c r="H113" s="206">
        <v>32</v>
      </c>
      <c r="I113" s="207"/>
      <c r="J113" s="208">
        <f>ROUND(I113*H113,2)</f>
        <v>0</v>
      </c>
      <c r="K113" s="204" t="s">
        <v>22</v>
      </c>
      <c r="L113" s="41"/>
      <c r="M113" s="209" t="s">
        <v>22</v>
      </c>
      <c r="N113" s="210" t="s">
        <v>49</v>
      </c>
      <c r="O113" s="77"/>
      <c r="P113" s="211">
        <f>O113*H113</f>
        <v>0</v>
      </c>
      <c r="Q113" s="211">
        <v>0</v>
      </c>
      <c r="R113" s="211">
        <f>Q113*H113</f>
        <v>0</v>
      </c>
      <c r="S113" s="211">
        <v>0</v>
      </c>
      <c r="T113" s="212">
        <f>S113*H113</f>
        <v>0</v>
      </c>
      <c r="AR113" s="15" t="s">
        <v>143</v>
      </c>
      <c r="AT113" s="15" t="s">
        <v>138</v>
      </c>
      <c r="AU113" s="15" t="s">
        <v>23</v>
      </c>
      <c r="AY113" s="15" t="s">
        <v>135</v>
      </c>
      <c r="BE113" s="213">
        <f>IF(N113="základní",J113,0)</f>
        <v>0</v>
      </c>
      <c r="BF113" s="213">
        <f>IF(N113="snížená",J113,0)</f>
        <v>0</v>
      </c>
      <c r="BG113" s="213">
        <f>IF(N113="zákl. přenesená",J113,0)</f>
        <v>0</v>
      </c>
      <c r="BH113" s="213">
        <f>IF(N113="sníž. přenesená",J113,0)</f>
        <v>0</v>
      </c>
      <c r="BI113" s="213">
        <f>IF(N113="nulová",J113,0)</f>
        <v>0</v>
      </c>
      <c r="BJ113" s="15" t="s">
        <v>23</v>
      </c>
      <c r="BK113" s="213">
        <f>ROUND(I113*H113,2)</f>
        <v>0</v>
      </c>
      <c r="BL113" s="15" t="s">
        <v>143</v>
      </c>
      <c r="BM113" s="15" t="s">
        <v>461</v>
      </c>
    </row>
    <row r="114" s="1" customFormat="1" ht="16.5" customHeight="1">
      <c r="B114" s="36"/>
      <c r="C114" s="202" t="s">
        <v>300</v>
      </c>
      <c r="D114" s="202" t="s">
        <v>138</v>
      </c>
      <c r="E114" s="203" t="s">
        <v>601</v>
      </c>
      <c r="F114" s="204" t="s">
        <v>602</v>
      </c>
      <c r="G114" s="205" t="s">
        <v>589</v>
      </c>
      <c r="H114" s="206">
        <v>30</v>
      </c>
      <c r="I114" s="207"/>
      <c r="J114" s="208">
        <f>ROUND(I114*H114,2)</f>
        <v>0</v>
      </c>
      <c r="K114" s="204" t="s">
        <v>22</v>
      </c>
      <c r="L114" s="41"/>
      <c r="M114" s="209" t="s">
        <v>22</v>
      </c>
      <c r="N114" s="210" t="s">
        <v>49</v>
      </c>
      <c r="O114" s="77"/>
      <c r="P114" s="211">
        <f>O114*H114</f>
        <v>0</v>
      </c>
      <c r="Q114" s="211">
        <v>0</v>
      </c>
      <c r="R114" s="211">
        <f>Q114*H114</f>
        <v>0</v>
      </c>
      <c r="S114" s="211">
        <v>0</v>
      </c>
      <c r="T114" s="212">
        <f>S114*H114</f>
        <v>0</v>
      </c>
      <c r="AR114" s="15" t="s">
        <v>143</v>
      </c>
      <c r="AT114" s="15" t="s">
        <v>138</v>
      </c>
      <c r="AU114" s="15" t="s">
        <v>23</v>
      </c>
      <c r="AY114" s="15" t="s">
        <v>135</v>
      </c>
      <c r="BE114" s="213">
        <f>IF(N114="základní",J114,0)</f>
        <v>0</v>
      </c>
      <c r="BF114" s="213">
        <f>IF(N114="snížená",J114,0)</f>
        <v>0</v>
      </c>
      <c r="BG114" s="213">
        <f>IF(N114="zákl. přenesená",J114,0)</f>
        <v>0</v>
      </c>
      <c r="BH114" s="213">
        <f>IF(N114="sníž. přenesená",J114,0)</f>
        <v>0</v>
      </c>
      <c r="BI114" s="213">
        <f>IF(N114="nulová",J114,0)</f>
        <v>0</v>
      </c>
      <c r="BJ114" s="15" t="s">
        <v>23</v>
      </c>
      <c r="BK114" s="213">
        <f>ROUND(I114*H114,2)</f>
        <v>0</v>
      </c>
      <c r="BL114" s="15" t="s">
        <v>143</v>
      </c>
      <c r="BM114" s="15" t="s">
        <v>472</v>
      </c>
    </row>
    <row r="115" s="1" customFormat="1" ht="16.5" customHeight="1">
      <c r="B115" s="36"/>
      <c r="C115" s="202" t="s">
        <v>307</v>
      </c>
      <c r="D115" s="202" t="s">
        <v>138</v>
      </c>
      <c r="E115" s="203" t="s">
        <v>603</v>
      </c>
      <c r="F115" s="204" t="s">
        <v>598</v>
      </c>
      <c r="G115" s="205" t="s">
        <v>589</v>
      </c>
      <c r="H115" s="206">
        <v>6</v>
      </c>
      <c r="I115" s="207"/>
      <c r="J115" s="208">
        <f>ROUND(I115*H115,2)</f>
        <v>0</v>
      </c>
      <c r="K115" s="204" t="s">
        <v>22</v>
      </c>
      <c r="L115" s="41"/>
      <c r="M115" s="209" t="s">
        <v>22</v>
      </c>
      <c r="N115" s="210" t="s">
        <v>49</v>
      </c>
      <c r="O115" s="77"/>
      <c r="P115" s="211">
        <f>O115*H115</f>
        <v>0</v>
      </c>
      <c r="Q115" s="211">
        <v>0</v>
      </c>
      <c r="R115" s="211">
        <f>Q115*H115</f>
        <v>0</v>
      </c>
      <c r="S115" s="211">
        <v>0</v>
      </c>
      <c r="T115" s="212">
        <f>S115*H115</f>
        <v>0</v>
      </c>
      <c r="AR115" s="15" t="s">
        <v>143</v>
      </c>
      <c r="AT115" s="15" t="s">
        <v>138</v>
      </c>
      <c r="AU115" s="15" t="s">
        <v>23</v>
      </c>
      <c r="AY115" s="15" t="s">
        <v>135</v>
      </c>
      <c r="BE115" s="213">
        <f>IF(N115="základní",J115,0)</f>
        <v>0</v>
      </c>
      <c r="BF115" s="213">
        <f>IF(N115="snížená",J115,0)</f>
        <v>0</v>
      </c>
      <c r="BG115" s="213">
        <f>IF(N115="zákl. přenesená",J115,0)</f>
        <v>0</v>
      </c>
      <c r="BH115" s="213">
        <f>IF(N115="sníž. přenesená",J115,0)</f>
        <v>0</v>
      </c>
      <c r="BI115" s="213">
        <f>IF(N115="nulová",J115,0)</f>
        <v>0</v>
      </c>
      <c r="BJ115" s="15" t="s">
        <v>23</v>
      </c>
      <c r="BK115" s="213">
        <f>ROUND(I115*H115,2)</f>
        <v>0</v>
      </c>
      <c r="BL115" s="15" t="s">
        <v>143</v>
      </c>
      <c r="BM115" s="15" t="s">
        <v>482</v>
      </c>
    </row>
    <row r="116" s="1" customFormat="1" ht="16.5" customHeight="1">
      <c r="B116" s="36"/>
      <c r="C116" s="202" t="s">
        <v>315</v>
      </c>
      <c r="D116" s="202" t="s">
        <v>138</v>
      </c>
      <c r="E116" s="203" t="s">
        <v>604</v>
      </c>
      <c r="F116" s="204" t="s">
        <v>593</v>
      </c>
      <c r="G116" s="205" t="s">
        <v>589</v>
      </c>
      <c r="H116" s="206">
        <v>5</v>
      </c>
      <c r="I116" s="207"/>
      <c r="J116" s="208">
        <f>ROUND(I116*H116,2)</f>
        <v>0</v>
      </c>
      <c r="K116" s="204" t="s">
        <v>22</v>
      </c>
      <c r="L116" s="41"/>
      <c r="M116" s="209" t="s">
        <v>22</v>
      </c>
      <c r="N116" s="210" t="s">
        <v>49</v>
      </c>
      <c r="O116" s="77"/>
      <c r="P116" s="211">
        <f>O116*H116</f>
        <v>0</v>
      </c>
      <c r="Q116" s="211">
        <v>0</v>
      </c>
      <c r="R116" s="211">
        <f>Q116*H116</f>
        <v>0</v>
      </c>
      <c r="S116" s="211">
        <v>0</v>
      </c>
      <c r="T116" s="212">
        <f>S116*H116</f>
        <v>0</v>
      </c>
      <c r="AR116" s="15" t="s">
        <v>143</v>
      </c>
      <c r="AT116" s="15" t="s">
        <v>138</v>
      </c>
      <c r="AU116" s="15" t="s">
        <v>23</v>
      </c>
      <c r="AY116" s="15" t="s">
        <v>135</v>
      </c>
      <c r="BE116" s="213">
        <f>IF(N116="základní",J116,0)</f>
        <v>0</v>
      </c>
      <c r="BF116" s="213">
        <f>IF(N116="snížená",J116,0)</f>
        <v>0</v>
      </c>
      <c r="BG116" s="213">
        <f>IF(N116="zákl. přenesená",J116,0)</f>
        <v>0</v>
      </c>
      <c r="BH116" s="213">
        <f>IF(N116="sníž. přenesená",J116,0)</f>
        <v>0</v>
      </c>
      <c r="BI116" s="213">
        <f>IF(N116="nulová",J116,0)</f>
        <v>0</v>
      </c>
      <c r="BJ116" s="15" t="s">
        <v>23</v>
      </c>
      <c r="BK116" s="213">
        <f>ROUND(I116*H116,2)</f>
        <v>0</v>
      </c>
      <c r="BL116" s="15" t="s">
        <v>143</v>
      </c>
      <c r="BM116" s="15" t="s">
        <v>493</v>
      </c>
    </row>
    <row r="117" s="1" customFormat="1" ht="16.5" customHeight="1">
      <c r="B117" s="36"/>
      <c r="C117" s="202" t="s">
        <v>320</v>
      </c>
      <c r="D117" s="202" t="s">
        <v>138</v>
      </c>
      <c r="E117" s="203" t="s">
        <v>605</v>
      </c>
      <c r="F117" s="204" t="s">
        <v>600</v>
      </c>
      <c r="G117" s="205" t="s">
        <v>589</v>
      </c>
      <c r="H117" s="206">
        <v>25</v>
      </c>
      <c r="I117" s="207"/>
      <c r="J117" s="208">
        <f>ROUND(I117*H117,2)</f>
        <v>0</v>
      </c>
      <c r="K117" s="204" t="s">
        <v>22</v>
      </c>
      <c r="L117" s="41"/>
      <c r="M117" s="209" t="s">
        <v>22</v>
      </c>
      <c r="N117" s="210" t="s">
        <v>49</v>
      </c>
      <c r="O117" s="77"/>
      <c r="P117" s="211">
        <f>O117*H117</f>
        <v>0</v>
      </c>
      <c r="Q117" s="211">
        <v>0</v>
      </c>
      <c r="R117" s="211">
        <f>Q117*H117</f>
        <v>0</v>
      </c>
      <c r="S117" s="211">
        <v>0</v>
      </c>
      <c r="T117" s="212">
        <f>S117*H117</f>
        <v>0</v>
      </c>
      <c r="AR117" s="15" t="s">
        <v>143</v>
      </c>
      <c r="AT117" s="15" t="s">
        <v>138</v>
      </c>
      <c r="AU117" s="15" t="s">
        <v>23</v>
      </c>
      <c r="AY117" s="15" t="s">
        <v>135</v>
      </c>
      <c r="BE117" s="213">
        <f>IF(N117="základní",J117,0)</f>
        <v>0</v>
      </c>
      <c r="BF117" s="213">
        <f>IF(N117="snížená",J117,0)</f>
        <v>0</v>
      </c>
      <c r="BG117" s="213">
        <f>IF(N117="zákl. přenesená",J117,0)</f>
        <v>0</v>
      </c>
      <c r="BH117" s="213">
        <f>IF(N117="sníž. přenesená",J117,0)</f>
        <v>0</v>
      </c>
      <c r="BI117" s="213">
        <f>IF(N117="nulová",J117,0)</f>
        <v>0</v>
      </c>
      <c r="BJ117" s="15" t="s">
        <v>23</v>
      </c>
      <c r="BK117" s="213">
        <f>ROUND(I117*H117,2)</f>
        <v>0</v>
      </c>
      <c r="BL117" s="15" t="s">
        <v>143</v>
      </c>
      <c r="BM117" s="15" t="s">
        <v>503</v>
      </c>
    </row>
    <row r="118" s="1" customFormat="1" ht="16.5" customHeight="1">
      <c r="B118" s="36"/>
      <c r="C118" s="202" t="s">
        <v>325</v>
      </c>
      <c r="D118" s="202" t="s">
        <v>138</v>
      </c>
      <c r="E118" s="203" t="s">
        <v>606</v>
      </c>
      <c r="F118" s="204" t="s">
        <v>607</v>
      </c>
      <c r="G118" s="205" t="s">
        <v>589</v>
      </c>
      <c r="H118" s="206">
        <v>45</v>
      </c>
      <c r="I118" s="207"/>
      <c r="J118" s="208">
        <f>ROUND(I118*H118,2)</f>
        <v>0</v>
      </c>
      <c r="K118" s="204" t="s">
        <v>22</v>
      </c>
      <c r="L118" s="41"/>
      <c r="M118" s="209" t="s">
        <v>22</v>
      </c>
      <c r="N118" s="210" t="s">
        <v>49</v>
      </c>
      <c r="O118" s="77"/>
      <c r="P118" s="211">
        <f>O118*H118</f>
        <v>0</v>
      </c>
      <c r="Q118" s="211">
        <v>0</v>
      </c>
      <c r="R118" s="211">
        <f>Q118*H118</f>
        <v>0</v>
      </c>
      <c r="S118" s="211">
        <v>0</v>
      </c>
      <c r="T118" s="212">
        <f>S118*H118</f>
        <v>0</v>
      </c>
      <c r="AR118" s="15" t="s">
        <v>143</v>
      </c>
      <c r="AT118" s="15" t="s">
        <v>138</v>
      </c>
      <c r="AU118" s="15" t="s">
        <v>23</v>
      </c>
      <c r="AY118" s="15" t="s">
        <v>135</v>
      </c>
      <c r="BE118" s="213">
        <f>IF(N118="základní",J118,0)</f>
        <v>0</v>
      </c>
      <c r="BF118" s="213">
        <f>IF(N118="snížená",J118,0)</f>
        <v>0</v>
      </c>
      <c r="BG118" s="213">
        <f>IF(N118="zákl. přenesená",J118,0)</f>
        <v>0</v>
      </c>
      <c r="BH118" s="213">
        <f>IF(N118="sníž. přenesená",J118,0)</f>
        <v>0</v>
      </c>
      <c r="BI118" s="213">
        <f>IF(N118="nulová",J118,0)</f>
        <v>0</v>
      </c>
      <c r="BJ118" s="15" t="s">
        <v>23</v>
      </c>
      <c r="BK118" s="213">
        <f>ROUND(I118*H118,2)</f>
        <v>0</v>
      </c>
      <c r="BL118" s="15" t="s">
        <v>143</v>
      </c>
      <c r="BM118" s="15" t="s">
        <v>511</v>
      </c>
    </row>
    <row r="119" s="1" customFormat="1" ht="22.5" customHeight="1">
      <c r="B119" s="36"/>
      <c r="C119" s="202" t="s">
        <v>330</v>
      </c>
      <c r="D119" s="202" t="s">
        <v>138</v>
      </c>
      <c r="E119" s="203" t="s">
        <v>608</v>
      </c>
      <c r="F119" s="204" t="s">
        <v>609</v>
      </c>
      <c r="G119" s="205" t="s">
        <v>155</v>
      </c>
      <c r="H119" s="206">
        <v>560</v>
      </c>
      <c r="I119" s="207"/>
      <c r="J119" s="208">
        <f>ROUND(I119*H119,2)</f>
        <v>0</v>
      </c>
      <c r="K119" s="204" t="s">
        <v>22</v>
      </c>
      <c r="L119" s="41"/>
      <c r="M119" s="209" t="s">
        <v>22</v>
      </c>
      <c r="N119" s="210" t="s">
        <v>49</v>
      </c>
      <c r="O119" s="77"/>
      <c r="P119" s="211">
        <f>O119*H119</f>
        <v>0</v>
      </c>
      <c r="Q119" s="211">
        <v>0</v>
      </c>
      <c r="R119" s="211">
        <f>Q119*H119</f>
        <v>0</v>
      </c>
      <c r="S119" s="211">
        <v>0</v>
      </c>
      <c r="T119" s="212">
        <f>S119*H119</f>
        <v>0</v>
      </c>
      <c r="AR119" s="15" t="s">
        <v>143</v>
      </c>
      <c r="AT119" s="15" t="s">
        <v>138</v>
      </c>
      <c r="AU119" s="15" t="s">
        <v>23</v>
      </c>
      <c r="AY119" s="15" t="s">
        <v>135</v>
      </c>
      <c r="BE119" s="213">
        <f>IF(N119="základní",J119,0)</f>
        <v>0</v>
      </c>
      <c r="BF119" s="213">
        <f>IF(N119="snížená",J119,0)</f>
        <v>0</v>
      </c>
      <c r="BG119" s="213">
        <f>IF(N119="zákl. přenesená",J119,0)</f>
        <v>0</v>
      </c>
      <c r="BH119" s="213">
        <f>IF(N119="sníž. přenesená",J119,0)</f>
        <v>0</v>
      </c>
      <c r="BI119" s="213">
        <f>IF(N119="nulová",J119,0)</f>
        <v>0</v>
      </c>
      <c r="BJ119" s="15" t="s">
        <v>23</v>
      </c>
      <c r="BK119" s="213">
        <f>ROUND(I119*H119,2)</f>
        <v>0</v>
      </c>
      <c r="BL119" s="15" t="s">
        <v>143</v>
      </c>
      <c r="BM119" s="15" t="s">
        <v>523</v>
      </c>
    </row>
    <row r="120" s="1" customFormat="1" ht="16.5" customHeight="1">
      <c r="B120" s="36"/>
      <c r="C120" s="202" t="s">
        <v>335</v>
      </c>
      <c r="D120" s="202" t="s">
        <v>138</v>
      </c>
      <c r="E120" s="203" t="s">
        <v>610</v>
      </c>
      <c r="F120" s="204" t="s">
        <v>611</v>
      </c>
      <c r="G120" s="205" t="s">
        <v>546</v>
      </c>
      <c r="H120" s="206">
        <v>1</v>
      </c>
      <c r="I120" s="207"/>
      <c r="J120" s="208">
        <f>ROUND(I120*H120,2)</f>
        <v>0</v>
      </c>
      <c r="K120" s="204" t="s">
        <v>22</v>
      </c>
      <c r="L120" s="41"/>
      <c r="M120" s="209" t="s">
        <v>22</v>
      </c>
      <c r="N120" s="210" t="s">
        <v>49</v>
      </c>
      <c r="O120" s="77"/>
      <c r="P120" s="211">
        <f>O120*H120</f>
        <v>0</v>
      </c>
      <c r="Q120" s="211">
        <v>0</v>
      </c>
      <c r="R120" s="211">
        <f>Q120*H120</f>
        <v>0</v>
      </c>
      <c r="S120" s="211">
        <v>0</v>
      </c>
      <c r="T120" s="212">
        <f>S120*H120</f>
        <v>0</v>
      </c>
      <c r="AR120" s="15" t="s">
        <v>143</v>
      </c>
      <c r="AT120" s="15" t="s">
        <v>138</v>
      </c>
      <c r="AU120" s="15" t="s">
        <v>23</v>
      </c>
      <c r="AY120" s="15" t="s">
        <v>135</v>
      </c>
      <c r="BE120" s="213">
        <f>IF(N120="základní",J120,0)</f>
        <v>0</v>
      </c>
      <c r="BF120" s="213">
        <f>IF(N120="snížená",J120,0)</f>
        <v>0</v>
      </c>
      <c r="BG120" s="213">
        <f>IF(N120="zákl. přenesená",J120,0)</f>
        <v>0</v>
      </c>
      <c r="BH120" s="213">
        <f>IF(N120="sníž. přenesená",J120,0)</f>
        <v>0</v>
      </c>
      <c r="BI120" s="213">
        <f>IF(N120="nulová",J120,0)</f>
        <v>0</v>
      </c>
      <c r="BJ120" s="15" t="s">
        <v>23</v>
      </c>
      <c r="BK120" s="213">
        <f>ROUND(I120*H120,2)</f>
        <v>0</v>
      </c>
      <c r="BL120" s="15" t="s">
        <v>143</v>
      </c>
      <c r="BM120" s="15" t="s">
        <v>612</v>
      </c>
    </row>
    <row r="121" s="1" customFormat="1" ht="16.5" customHeight="1">
      <c r="B121" s="36"/>
      <c r="C121" s="202" t="s">
        <v>340</v>
      </c>
      <c r="D121" s="202" t="s">
        <v>138</v>
      </c>
      <c r="E121" s="203" t="s">
        <v>613</v>
      </c>
      <c r="F121" s="204" t="s">
        <v>614</v>
      </c>
      <c r="G121" s="205" t="s">
        <v>546</v>
      </c>
      <c r="H121" s="206">
        <v>1</v>
      </c>
      <c r="I121" s="207"/>
      <c r="J121" s="208">
        <f>ROUND(I121*H121,2)</f>
        <v>0</v>
      </c>
      <c r="K121" s="204" t="s">
        <v>22</v>
      </c>
      <c r="L121" s="41"/>
      <c r="M121" s="209" t="s">
        <v>22</v>
      </c>
      <c r="N121" s="210" t="s">
        <v>49</v>
      </c>
      <c r="O121" s="77"/>
      <c r="P121" s="211">
        <f>O121*H121</f>
        <v>0</v>
      </c>
      <c r="Q121" s="211">
        <v>0</v>
      </c>
      <c r="R121" s="211">
        <f>Q121*H121</f>
        <v>0</v>
      </c>
      <c r="S121" s="211">
        <v>0</v>
      </c>
      <c r="T121" s="212">
        <f>S121*H121</f>
        <v>0</v>
      </c>
      <c r="AR121" s="15" t="s">
        <v>143</v>
      </c>
      <c r="AT121" s="15" t="s">
        <v>138</v>
      </c>
      <c r="AU121" s="15" t="s">
        <v>23</v>
      </c>
      <c r="AY121" s="15" t="s">
        <v>135</v>
      </c>
      <c r="BE121" s="213">
        <f>IF(N121="základní",J121,0)</f>
        <v>0</v>
      </c>
      <c r="BF121" s="213">
        <f>IF(N121="snížená",J121,0)</f>
        <v>0</v>
      </c>
      <c r="BG121" s="213">
        <f>IF(N121="zákl. přenesená",J121,0)</f>
        <v>0</v>
      </c>
      <c r="BH121" s="213">
        <f>IF(N121="sníž. přenesená",J121,0)</f>
        <v>0</v>
      </c>
      <c r="BI121" s="213">
        <f>IF(N121="nulová",J121,0)</f>
        <v>0</v>
      </c>
      <c r="BJ121" s="15" t="s">
        <v>23</v>
      </c>
      <c r="BK121" s="213">
        <f>ROUND(I121*H121,2)</f>
        <v>0</v>
      </c>
      <c r="BL121" s="15" t="s">
        <v>143</v>
      </c>
      <c r="BM121" s="15" t="s">
        <v>615</v>
      </c>
    </row>
    <row r="122" s="1" customFormat="1" ht="16.5" customHeight="1">
      <c r="B122" s="36"/>
      <c r="C122" s="202" t="s">
        <v>345</v>
      </c>
      <c r="D122" s="202" t="s">
        <v>138</v>
      </c>
      <c r="E122" s="203" t="s">
        <v>616</v>
      </c>
      <c r="F122" s="204" t="s">
        <v>617</v>
      </c>
      <c r="G122" s="205" t="s">
        <v>546</v>
      </c>
      <c r="H122" s="206">
        <v>1</v>
      </c>
      <c r="I122" s="207"/>
      <c r="J122" s="208">
        <f>ROUND(I122*H122,2)</f>
        <v>0</v>
      </c>
      <c r="K122" s="204" t="s">
        <v>22</v>
      </c>
      <c r="L122" s="41"/>
      <c r="M122" s="209" t="s">
        <v>22</v>
      </c>
      <c r="N122" s="210" t="s">
        <v>49</v>
      </c>
      <c r="O122" s="77"/>
      <c r="P122" s="211">
        <f>O122*H122</f>
        <v>0</v>
      </c>
      <c r="Q122" s="211">
        <v>0</v>
      </c>
      <c r="R122" s="211">
        <f>Q122*H122</f>
        <v>0</v>
      </c>
      <c r="S122" s="211">
        <v>0</v>
      </c>
      <c r="T122" s="212">
        <f>S122*H122</f>
        <v>0</v>
      </c>
      <c r="AR122" s="15" t="s">
        <v>143</v>
      </c>
      <c r="AT122" s="15" t="s">
        <v>138</v>
      </c>
      <c r="AU122" s="15" t="s">
        <v>23</v>
      </c>
      <c r="AY122" s="15" t="s">
        <v>135</v>
      </c>
      <c r="BE122" s="213">
        <f>IF(N122="základní",J122,0)</f>
        <v>0</v>
      </c>
      <c r="BF122" s="213">
        <f>IF(N122="snížená",J122,0)</f>
        <v>0</v>
      </c>
      <c r="BG122" s="213">
        <f>IF(N122="zákl. přenesená",J122,0)</f>
        <v>0</v>
      </c>
      <c r="BH122" s="213">
        <f>IF(N122="sníž. přenesená",J122,0)</f>
        <v>0</v>
      </c>
      <c r="BI122" s="213">
        <f>IF(N122="nulová",J122,0)</f>
        <v>0</v>
      </c>
      <c r="BJ122" s="15" t="s">
        <v>23</v>
      </c>
      <c r="BK122" s="213">
        <f>ROUND(I122*H122,2)</f>
        <v>0</v>
      </c>
      <c r="BL122" s="15" t="s">
        <v>143</v>
      </c>
      <c r="BM122" s="15" t="s">
        <v>618</v>
      </c>
    </row>
    <row r="123" s="1" customFormat="1" ht="16.5" customHeight="1">
      <c r="B123" s="36"/>
      <c r="C123" s="202" t="s">
        <v>351</v>
      </c>
      <c r="D123" s="202" t="s">
        <v>138</v>
      </c>
      <c r="E123" s="203" t="s">
        <v>619</v>
      </c>
      <c r="F123" s="204" t="s">
        <v>620</v>
      </c>
      <c r="G123" s="205" t="s">
        <v>546</v>
      </c>
      <c r="H123" s="206">
        <v>1</v>
      </c>
      <c r="I123" s="207"/>
      <c r="J123" s="208">
        <f>ROUND(I123*H123,2)</f>
        <v>0</v>
      </c>
      <c r="K123" s="204" t="s">
        <v>22</v>
      </c>
      <c r="L123" s="41"/>
      <c r="M123" s="209" t="s">
        <v>22</v>
      </c>
      <c r="N123" s="210" t="s">
        <v>49</v>
      </c>
      <c r="O123" s="77"/>
      <c r="P123" s="211">
        <f>O123*H123</f>
        <v>0</v>
      </c>
      <c r="Q123" s="211">
        <v>0</v>
      </c>
      <c r="R123" s="211">
        <f>Q123*H123</f>
        <v>0</v>
      </c>
      <c r="S123" s="211">
        <v>0</v>
      </c>
      <c r="T123" s="212">
        <f>S123*H123</f>
        <v>0</v>
      </c>
      <c r="AR123" s="15" t="s">
        <v>143</v>
      </c>
      <c r="AT123" s="15" t="s">
        <v>138</v>
      </c>
      <c r="AU123" s="15" t="s">
        <v>23</v>
      </c>
      <c r="AY123" s="15" t="s">
        <v>135</v>
      </c>
      <c r="BE123" s="213">
        <f>IF(N123="základní",J123,0)</f>
        <v>0</v>
      </c>
      <c r="BF123" s="213">
        <f>IF(N123="snížená",J123,0)</f>
        <v>0</v>
      </c>
      <c r="BG123" s="213">
        <f>IF(N123="zákl. přenesená",J123,0)</f>
        <v>0</v>
      </c>
      <c r="BH123" s="213">
        <f>IF(N123="sníž. přenesená",J123,0)</f>
        <v>0</v>
      </c>
      <c r="BI123" s="213">
        <f>IF(N123="nulová",J123,0)</f>
        <v>0</v>
      </c>
      <c r="BJ123" s="15" t="s">
        <v>23</v>
      </c>
      <c r="BK123" s="213">
        <f>ROUND(I123*H123,2)</f>
        <v>0</v>
      </c>
      <c r="BL123" s="15" t="s">
        <v>143</v>
      </c>
      <c r="BM123" s="15" t="s">
        <v>621</v>
      </c>
    </row>
    <row r="124" s="1" customFormat="1" ht="16.5" customHeight="1">
      <c r="B124" s="36"/>
      <c r="C124" s="202" t="s">
        <v>356</v>
      </c>
      <c r="D124" s="202" t="s">
        <v>138</v>
      </c>
      <c r="E124" s="203" t="s">
        <v>622</v>
      </c>
      <c r="F124" s="204" t="s">
        <v>623</v>
      </c>
      <c r="G124" s="205" t="s">
        <v>546</v>
      </c>
      <c r="H124" s="206">
        <v>1</v>
      </c>
      <c r="I124" s="207"/>
      <c r="J124" s="208">
        <f>ROUND(I124*H124,2)</f>
        <v>0</v>
      </c>
      <c r="K124" s="204" t="s">
        <v>22</v>
      </c>
      <c r="L124" s="41"/>
      <c r="M124" s="209" t="s">
        <v>22</v>
      </c>
      <c r="N124" s="210" t="s">
        <v>49</v>
      </c>
      <c r="O124" s="77"/>
      <c r="P124" s="211">
        <f>O124*H124</f>
        <v>0</v>
      </c>
      <c r="Q124" s="211">
        <v>0</v>
      </c>
      <c r="R124" s="211">
        <f>Q124*H124</f>
        <v>0</v>
      </c>
      <c r="S124" s="211">
        <v>0</v>
      </c>
      <c r="T124" s="212">
        <f>S124*H124</f>
        <v>0</v>
      </c>
      <c r="AR124" s="15" t="s">
        <v>143</v>
      </c>
      <c r="AT124" s="15" t="s">
        <v>138</v>
      </c>
      <c r="AU124" s="15" t="s">
        <v>23</v>
      </c>
      <c r="AY124" s="15" t="s">
        <v>135</v>
      </c>
      <c r="BE124" s="213">
        <f>IF(N124="základní",J124,0)</f>
        <v>0</v>
      </c>
      <c r="BF124" s="213">
        <f>IF(N124="snížená",J124,0)</f>
        <v>0</v>
      </c>
      <c r="BG124" s="213">
        <f>IF(N124="zákl. přenesená",J124,0)</f>
        <v>0</v>
      </c>
      <c r="BH124" s="213">
        <f>IF(N124="sníž. přenesená",J124,0)</f>
        <v>0</v>
      </c>
      <c r="BI124" s="213">
        <f>IF(N124="nulová",J124,0)</f>
        <v>0</v>
      </c>
      <c r="BJ124" s="15" t="s">
        <v>23</v>
      </c>
      <c r="BK124" s="213">
        <f>ROUND(I124*H124,2)</f>
        <v>0</v>
      </c>
      <c r="BL124" s="15" t="s">
        <v>143</v>
      </c>
      <c r="BM124" s="15" t="s">
        <v>624</v>
      </c>
    </row>
    <row r="125" s="1" customFormat="1" ht="16.5" customHeight="1">
      <c r="B125" s="36"/>
      <c r="C125" s="202" t="s">
        <v>360</v>
      </c>
      <c r="D125" s="202" t="s">
        <v>138</v>
      </c>
      <c r="E125" s="203" t="s">
        <v>625</v>
      </c>
      <c r="F125" s="204" t="s">
        <v>626</v>
      </c>
      <c r="G125" s="205" t="s">
        <v>546</v>
      </c>
      <c r="H125" s="206">
        <v>1</v>
      </c>
      <c r="I125" s="207"/>
      <c r="J125" s="208">
        <f>ROUND(I125*H125,2)</f>
        <v>0</v>
      </c>
      <c r="K125" s="204" t="s">
        <v>22</v>
      </c>
      <c r="L125" s="41"/>
      <c r="M125" s="249" t="s">
        <v>22</v>
      </c>
      <c r="N125" s="250" t="s">
        <v>49</v>
      </c>
      <c r="O125" s="251"/>
      <c r="P125" s="252">
        <f>O125*H125</f>
        <v>0</v>
      </c>
      <c r="Q125" s="252">
        <v>0</v>
      </c>
      <c r="R125" s="252">
        <f>Q125*H125</f>
        <v>0</v>
      </c>
      <c r="S125" s="252">
        <v>0</v>
      </c>
      <c r="T125" s="253">
        <f>S125*H125</f>
        <v>0</v>
      </c>
      <c r="AR125" s="15" t="s">
        <v>143</v>
      </c>
      <c r="AT125" s="15" t="s">
        <v>138</v>
      </c>
      <c r="AU125" s="15" t="s">
        <v>23</v>
      </c>
      <c r="AY125" s="15" t="s">
        <v>135</v>
      </c>
      <c r="BE125" s="213">
        <f>IF(N125="základní",J125,0)</f>
        <v>0</v>
      </c>
      <c r="BF125" s="213">
        <f>IF(N125="snížená",J125,0)</f>
        <v>0</v>
      </c>
      <c r="BG125" s="213">
        <f>IF(N125="zákl. přenesená",J125,0)</f>
        <v>0</v>
      </c>
      <c r="BH125" s="213">
        <f>IF(N125="sníž. přenesená",J125,0)</f>
        <v>0</v>
      </c>
      <c r="BI125" s="213">
        <f>IF(N125="nulová",J125,0)</f>
        <v>0</v>
      </c>
      <c r="BJ125" s="15" t="s">
        <v>23</v>
      </c>
      <c r="BK125" s="213">
        <f>ROUND(I125*H125,2)</f>
        <v>0</v>
      </c>
      <c r="BL125" s="15" t="s">
        <v>143</v>
      </c>
      <c r="BM125" s="15" t="s">
        <v>627</v>
      </c>
    </row>
    <row r="126" s="1" customFormat="1" ht="6.96" customHeight="1">
      <c r="B126" s="55"/>
      <c r="C126" s="56"/>
      <c r="D126" s="56"/>
      <c r="E126" s="56"/>
      <c r="F126" s="56"/>
      <c r="G126" s="56"/>
      <c r="H126" s="56"/>
      <c r="I126" s="152"/>
      <c r="J126" s="56"/>
      <c r="K126" s="56"/>
      <c r="L126" s="41"/>
    </row>
  </sheetData>
  <sheetProtection sheet="1" autoFilter="0" formatColumns="0" formatRows="0" objects="1" scenarios="1" spinCount="100000" saltValue="DQSh14xq72HLCDui54FXLDt6LdrS8SOSKQ2CRrtqTgdIA0A0FIRkdMV5sj2EeUbZTWm3LVEv1q6gkBMtNQ1Biw==" hashValue="UHqxq4BK7ZLYgXSjHDbg+NBLfyF/UG0oUm9ZywNmmp3hVamVkpGzEramCLdHoquGJQCvMdF3hkuNGubHve9eyw==" algorithmName="SHA-512" password="CC35"/>
  <autoFilter ref="C79:K125"/>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1"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94</v>
      </c>
    </row>
    <row r="3" ht="6.96" customHeight="1">
      <c r="B3" s="122"/>
      <c r="C3" s="123"/>
      <c r="D3" s="123"/>
      <c r="E3" s="123"/>
      <c r="F3" s="123"/>
      <c r="G3" s="123"/>
      <c r="H3" s="123"/>
      <c r="I3" s="124"/>
      <c r="J3" s="123"/>
      <c r="K3" s="123"/>
      <c r="L3" s="18"/>
      <c r="AT3" s="15" t="s">
        <v>88</v>
      </c>
    </row>
    <row r="4" ht="24.96" customHeight="1">
      <c r="B4" s="18"/>
      <c r="D4" s="125" t="s">
        <v>95</v>
      </c>
      <c r="L4" s="18"/>
      <c r="M4" s="22" t="s">
        <v>10</v>
      </c>
      <c r="AT4" s="15" t="s">
        <v>4</v>
      </c>
    </row>
    <row r="5" ht="6.96" customHeight="1">
      <c r="B5" s="18"/>
      <c r="L5" s="18"/>
    </row>
    <row r="6" ht="12" customHeight="1">
      <c r="B6" s="18"/>
      <c r="D6" s="126" t="s">
        <v>16</v>
      </c>
      <c r="L6" s="18"/>
    </row>
    <row r="7" ht="16.5" customHeight="1">
      <c r="B7" s="18"/>
      <c r="E7" s="127" t="str">
        <f>'Rekapitulace stavby'!K6</f>
        <v>Stará radnice č.p. 144 - Stavební úpravy v 2.NP s instalaci VZT</v>
      </c>
      <c r="F7" s="126"/>
      <c r="G7" s="126"/>
      <c r="H7" s="126"/>
      <c r="L7" s="18"/>
    </row>
    <row r="8" s="1" customFormat="1" ht="12" customHeight="1">
      <c r="B8" s="41"/>
      <c r="D8" s="126" t="s">
        <v>96</v>
      </c>
      <c r="I8" s="128"/>
      <c r="L8" s="41"/>
    </row>
    <row r="9" s="1" customFormat="1" ht="36.96" customHeight="1">
      <c r="B9" s="41"/>
      <c r="E9" s="129" t="s">
        <v>628</v>
      </c>
      <c r="F9" s="1"/>
      <c r="G9" s="1"/>
      <c r="H9" s="1"/>
      <c r="I9" s="128"/>
      <c r="L9" s="41"/>
    </row>
    <row r="10" s="1" customFormat="1">
      <c r="B10" s="41"/>
      <c r="I10" s="128"/>
      <c r="L10" s="41"/>
    </row>
    <row r="11" s="1" customFormat="1" ht="12" customHeight="1">
      <c r="B11" s="41"/>
      <c r="D11" s="126" t="s">
        <v>19</v>
      </c>
      <c r="F11" s="15" t="s">
        <v>87</v>
      </c>
      <c r="I11" s="130" t="s">
        <v>21</v>
      </c>
      <c r="J11" s="15" t="s">
        <v>22</v>
      </c>
      <c r="L11" s="41"/>
    </row>
    <row r="12" s="1" customFormat="1" ht="12" customHeight="1">
      <c r="B12" s="41"/>
      <c r="D12" s="126" t="s">
        <v>24</v>
      </c>
      <c r="F12" s="15" t="s">
        <v>25</v>
      </c>
      <c r="I12" s="130" t="s">
        <v>26</v>
      </c>
      <c r="J12" s="131" t="str">
        <f>'Rekapitulace stavby'!AN8</f>
        <v>21. 1. 2019</v>
      </c>
      <c r="L12" s="41"/>
    </row>
    <row r="13" s="1" customFormat="1" ht="10.8" customHeight="1">
      <c r="B13" s="41"/>
      <c r="I13" s="128"/>
      <c r="L13" s="41"/>
    </row>
    <row r="14" s="1" customFormat="1" ht="12" customHeight="1">
      <c r="B14" s="41"/>
      <c r="D14" s="126" t="s">
        <v>30</v>
      </c>
      <c r="I14" s="130" t="s">
        <v>31</v>
      </c>
      <c r="J14" s="15" t="s">
        <v>32</v>
      </c>
      <c r="L14" s="41"/>
    </row>
    <row r="15" s="1" customFormat="1" ht="18" customHeight="1">
      <c r="B15" s="41"/>
      <c r="E15" s="15" t="s">
        <v>33</v>
      </c>
      <c r="I15" s="130" t="s">
        <v>34</v>
      </c>
      <c r="J15" s="15" t="s">
        <v>22</v>
      </c>
      <c r="L15" s="41"/>
    </row>
    <row r="16" s="1" customFormat="1" ht="6.96" customHeight="1">
      <c r="B16" s="41"/>
      <c r="I16" s="128"/>
      <c r="L16" s="41"/>
    </row>
    <row r="17" s="1" customFormat="1" ht="12" customHeight="1">
      <c r="B17" s="41"/>
      <c r="D17" s="126" t="s">
        <v>35</v>
      </c>
      <c r="I17" s="130" t="s">
        <v>31</v>
      </c>
      <c r="J17" s="31" t="str">
        <f>'Rekapitulace stavby'!AN13</f>
        <v>Vyplň údaj</v>
      </c>
      <c r="L17" s="41"/>
    </row>
    <row r="18" s="1" customFormat="1" ht="18" customHeight="1">
      <c r="B18" s="41"/>
      <c r="E18" s="31" t="str">
        <f>'Rekapitulace stavby'!E14</f>
        <v>Vyplň údaj</v>
      </c>
      <c r="F18" s="15"/>
      <c r="G18" s="15"/>
      <c r="H18" s="15"/>
      <c r="I18" s="130" t="s">
        <v>34</v>
      </c>
      <c r="J18" s="31" t="str">
        <f>'Rekapitulace stavby'!AN14</f>
        <v>Vyplň údaj</v>
      </c>
      <c r="L18" s="41"/>
    </row>
    <row r="19" s="1" customFormat="1" ht="6.96" customHeight="1">
      <c r="B19" s="41"/>
      <c r="I19" s="128"/>
      <c r="L19" s="41"/>
    </row>
    <row r="20" s="1" customFormat="1" ht="12" customHeight="1">
      <c r="B20" s="41"/>
      <c r="D20" s="126" t="s">
        <v>37</v>
      </c>
      <c r="I20" s="130" t="s">
        <v>31</v>
      </c>
      <c r="J20" s="15" t="str">
        <f>IF('Rekapitulace stavby'!AN16="","",'Rekapitulace stavby'!AN16)</f>
        <v/>
      </c>
      <c r="L20" s="41"/>
    </row>
    <row r="21" s="1" customFormat="1" ht="18" customHeight="1">
      <c r="B21" s="41"/>
      <c r="E21" s="15" t="str">
        <f>IF('Rekapitulace stavby'!E17="","",'Rekapitulace stavby'!E17)</f>
        <v xml:space="preserve"> </v>
      </c>
      <c r="I21" s="130" t="s">
        <v>34</v>
      </c>
      <c r="J21" s="15" t="str">
        <f>IF('Rekapitulace stavby'!AN17="","",'Rekapitulace stavby'!AN17)</f>
        <v/>
      </c>
      <c r="L21" s="41"/>
    </row>
    <row r="22" s="1" customFormat="1" ht="6.96" customHeight="1">
      <c r="B22" s="41"/>
      <c r="I22" s="128"/>
      <c r="L22" s="41"/>
    </row>
    <row r="23" s="1" customFormat="1" ht="12" customHeight="1">
      <c r="B23" s="41"/>
      <c r="D23" s="126" t="s">
        <v>40</v>
      </c>
      <c r="I23" s="130" t="s">
        <v>31</v>
      </c>
      <c r="J23" s="15" t="s">
        <v>22</v>
      </c>
      <c r="L23" s="41"/>
    </row>
    <row r="24" s="1" customFormat="1" ht="18" customHeight="1">
      <c r="B24" s="41"/>
      <c r="E24" s="15" t="s">
        <v>41</v>
      </c>
      <c r="I24" s="130" t="s">
        <v>34</v>
      </c>
      <c r="J24" s="15" t="s">
        <v>22</v>
      </c>
      <c r="L24" s="41"/>
    </row>
    <row r="25" s="1" customFormat="1" ht="6.96" customHeight="1">
      <c r="B25" s="41"/>
      <c r="I25" s="128"/>
      <c r="L25" s="41"/>
    </row>
    <row r="26" s="1" customFormat="1" ht="12" customHeight="1">
      <c r="B26" s="41"/>
      <c r="D26" s="126" t="s">
        <v>42</v>
      </c>
      <c r="I26" s="128"/>
      <c r="L26" s="41"/>
    </row>
    <row r="27" s="6" customFormat="1" ht="16.5" customHeight="1">
      <c r="B27" s="132"/>
      <c r="E27" s="133" t="s">
        <v>22</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44</v>
      </c>
      <c r="I30" s="128"/>
      <c r="J30" s="137">
        <f>ROUND(J80, 2)</f>
        <v>0</v>
      </c>
      <c r="L30" s="41"/>
    </row>
    <row r="31" s="1" customFormat="1" ht="6.96" customHeight="1">
      <c r="B31" s="41"/>
      <c r="D31" s="69"/>
      <c r="E31" s="69"/>
      <c r="F31" s="69"/>
      <c r="G31" s="69"/>
      <c r="H31" s="69"/>
      <c r="I31" s="135"/>
      <c r="J31" s="69"/>
      <c r="K31" s="69"/>
      <c r="L31" s="41"/>
    </row>
    <row r="32" s="1" customFormat="1" ht="14.4" customHeight="1">
      <c r="B32" s="41"/>
      <c r="F32" s="138" t="s">
        <v>46</v>
      </c>
      <c r="I32" s="139" t="s">
        <v>45</v>
      </c>
      <c r="J32" s="138" t="s">
        <v>47</v>
      </c>
      <c r="L32" s="41"/>
    </row>
    <row r="33" s="1" customFormat="1" ht="14.4" customHeight="1">
      <c r="B33" s="41"/>
      <c r="D33" s="126" t="s">
        <v>48</v>
      </c>
      <c r="E33" s="126" t="s">
        <v>49</v>
      </c>
      <c r="F33" s="140">
        <f>ROUND((SUM(BE80:BE90)),  2)</f>
        <v>0</v>
      </c>
      <c r="I33" s="141">
        <v>0.20999999999999999</v>
      </c>
      <c r="J33" s="140">
        <f>ROUND(((SUM(BE80:BE90))*I33),  2)</f>
        <v>0</v>
      </c>
      <c r="L33" s="41"/>
    </row>
    <row r="34" s="1" customFormat="1" ht="14.4" customHeight="1">
      <c r="B34" s="41"/>
      <c r="E34" s="126" t="s">
        <v>50</v>
      </c>
      <c r="F34" s="140">
        <f>ROUND((SUM(BF80:BF90)),  2)</f>
        <v>0</v>
      </c>
      <c r="I34" s="141">
        <v>0.14999999999999999</v>
      </c>
      <c r="J34" s="140">
        <f>ROUND(((SUM(BF80:BF90))*I34),  2)</f>
        <v>0</v>
      </c>
      <c r="L34" s="41"/>
    </row>
    <row r="35" hidden="1" s="1" customFormat="1" ht="14.4" customHeight="1">
      <c r="B35" s="41"/>
      <c r="E35" s="126" t="s">
        <v>51</v>
      </c>
      <c r="F35" s="140">
        <f>ROUND((SUM(BG80:BG90)),  2)</f>
        <v>0</v>
      </c>
      <c r="I35" s="141">
        <v>0.20999999999999999</v>
      </c>
      <c r="J35" s="140">
        <f>0</f>
        <v>0</v>
      </c>
      <c r="L35" s="41"/>
    </row>
    <row r="36" hidden="1" s="1" customFormat="1" ht="14.4" customHeight="1">
      <c r="B36" s="41"/>
      <c r="E36" s="126" t="s">
        <v>52</v>
      </c>
      <c r="F36" s="140">
        <f>ROUND((SUM(BH80:BH90)),  2)</f>
        <v>0</v>
      </c>
      <c r="I36" s="141">
        <v>0.14999999999999999</v>
      </c>
      <c r="J36" s="140">
        <f>0</f>
        <v>0</v>
      </c>
      <c r="L36" s="41"/>
    </row>
    <row r="37" hidden="1" s="1" customFormat="1" ht="14.4" customHeight="1">
      <c r="B37" s="41"/>
      <c r="E37" s="126" t="s">
        <v>53</v>
      </c>
      <c r="F37" s="140">
        <f>ROUND((SUM(BI80:BI90)),  2)</f>
        <v>0</v>
      </c>
      <c r="I37" s="141">
        <v>0</v>
      </c>
      <c r="J37" s="140">
        <f>0</f>
        <v>0</v>
      </c>
      <c r="L37" s="41"/>
    </row>
    <row r="38" s="1" customFormat="1" ht="6.96" customHeight="1">
      <c r="B38" s="41"/>
      <c r="I38" s="128"/>
      <c r="L38" s="41"/>
    </row>
    <row r="39" s="1" customFormat="1" ht="25.44" customHeight="1">
      <c r="B39" s="41"/>
      <c r="C39" s="142"/>
      <c r="D39" s="143" t="s">
        <v>54</v>
      </c>
      <c r="E39" s="144"/>
      <c r="F39" s="144"/>
      <c r="G39" s="145" t="s">
        <v>55</v>
      </c>
      <c r="H39" s="146" t="s">
        <v>56</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98</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6.5" customHeight="1">
      <c r="B48" s="36"/>
      <c r="C48" s="37"/>
      <c r="D48" s="37"/>
      <c r="E48" s="156" t="str">
        <f>E7</f>
        <v>Stará radnice č.p. 144 - Stavební úpravy v 2.NP s instalaci VZT</v>
      </c>
      <c r="F48" s="30"/>
      <c r="G48" s="30"/>
      <c r="H48" s="30"/>
      <c r="I48" s="128"/>
      <c r="J48" s="37"/>
      <c r="K48" s="37"/>
      <c r="L48" s="41"/>
    </row>
    <row r="49" s="1" customFormat="1" ht="12" customHeight="1">
      <c r="B49" s="36"/>
      <c r="C49" s="30" t="s">
        <v>96</v>
      </c>
      <c r="D49" s="37"/>
      <c r="E49" s="37"/>
      <c r="F49" s="37"/>
      <c r="G49" s="37"/>
      <c r="H49" s="37"/>
      <c r="I49" s="128"/>
      <c r="J49" s="37"/>
      <c r="K49" s="37"/>
      <c r="L49" s="41"/>
    </row>
    <row r="50" s="1" customFormat="1" ht="16.5" customHeight="1">
      <c r="B50" s="36"/>
      <c r="C50" s="37"/>
      <c r="D50" s="37"/>
      <c r="E50" s="62" t="str">
        <f>E9</f>
        <v>03 - Vedlejší rozpočtové náklady</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24</v>
      </c>
      <c r="D52" s="37"/>
      <c r="E52" s="37"/>
      <c r="F52" s="25" t="str">
        <f>F12</f>
        <v>Město Jablunkov</v>
      </c>
      <c r="G52" s="37"/>
      <c r="H52" s="37"/>
      <c r="I52" s="130" t="s">
        <v>26</v>
      </c>
      <c r="J52" s="65" t="str">
        <f>IF(J12="","",J12)</f>
        <v>21. 1. 2019</v>
      </c>
      <c r="K52" s="37"/>
      <c r="L52" s="41"/>
    </row>
    <row r="53" s="1" customFormat="1" ht="6.96" customHeight="1">
      <c r="B53" s="36"/>
      <c r="C53" s="37"/>
      <c r="D53" s="37"/>
      <c r="E53" s="37"/>
      <c r="F53" s="37"/>
      <c r="G53" s="37"/>
      <c r="H53" s="37"/>
      <c r="I53" s="128"/>
      <c r="J53" s="37"/>
      <c r="K53" s="37"/>
      <c r="L53" s="41"/>
    </row>
    <row r="54" s="1" customFormat="1" ht="13.65" customHeight="1">
      <c r="B54" s="36"/>
      <c r="C54" s="30" t="s">
        <v>30</v>
      </c>
      <c r="D54" s="37"/>
      <c r="E54" s="37"/>
      <c r="F54" s="25" t="str">
        <f>E15</f>
        <v>Město Jablunkov, Dukelská 144, 739 91 Jablunkov</v>
      </c>
      <c r="G54" s="37"/>
      <c r="H54" s="37"/>
      <c r="I54" s="130" t="s">
        <v>37</v>
      </c>
      <c r="J54" s="34" t="str">
        <f>E21</f>
        <v xml:space="preserve"> </v>
      </c>
      <c r="K54" s="37"/>
      <c r="L54" s="41"/>
    </row>
    <row r="55" s="1" customFormat="1" ht="13.65" customHeight="1">
      <c r="B55" s="36"/>
      <c r="C55" s="30" t="s">
        <v>35</v>
      </c>
      <c r="D55" s="37"/>
      <c r="E55" s="37"/>
      <c r="F55" s="25" t="str">
        <f>IF(E18="","",E18)</f>
        <v>Vyplň údaj</v>
      </c>
      <c r="G55" s="37"/>
      <c r="H55" s="37"/>
      <c r="I55" s="130" t="s">
        <v>40</v>
      </c>
      <c r="J55" s="34" t="str">
        <f>E24</f>
        <v>Přemysl Cieslar</v>
      </c>
      <c r="K55" s="37"/>
      <c r="L55" s="41"/>
    </row>
    <row r="56" s="1" customFormat="1" ht="10.32" customHeight="1">
      <c r="B56" s="36"/>
      <c r="C56" s="37"/>
      <c r="D56" s="37"/>
      <c r="E56" s="37"/>
      <c r="F56" s="37"/>
      <c r="G56" s="37"/>
      <c r="H56" s="37"/>
      <c r="I56" s="128"/>
      <c r="J56" s="37"/>
      <c r="K56" s="37"/>
      <c r="L56" s="41"/>
    </row>
    <row r="57" s="1" customFormat="1" ht="29.28" customHeight="1">
      <c r="B57" s="36"/>
      <c r="C57" s="157" t="s">
        <v>99</v>
      </c>
      <c r="D57" s="158"/>
      <c r="E57" s="158"/>
      <c r="F57" s="158"/>
      <c r="G57" s="158"/>
      <c r="H57" s="158"/>
      <c r="I57" s="159"/>
      <c r="J57" s="160" t="s">
        <v>100</v>
      </c>
      <c r="K57" s="158"/>
      <c r="L57" s="41"/>
    </row>
    <row r="58" s="1" customFormat="1" ht="10.32" customHeight="1">
      <c r="B58" s="36"/>
      <c r="C58" s="37"/>
      <c r="D58" s="37"/>
      <c r="E58" s="37"/>
      <c r="F58" s="37"/>
      <c r="G58" s="37"/>
      <c r="H58" s="37"/>
      <c r="I58" s="128"/>
      <c r="J58" s="37"/>
      <c r="K58" s="37"/>
      <c r="L58" s="41"/>
    </row>
    <row r="59" s="1" customFormat="1" ht="22.8" customHeight="1">
      <c r="B59" s="36"/>
      <c r="C59" s="161" t="s">
        <v>76</v>
      </c>
      <c r="D59" s="37"/>
      <c r="E59" s="37"/>
      <c r="F59" s="37"/>
      <c r="G59" s="37"/>
      <c r="H59" s="37"/>
      <c r="I59" s="128"/>
      <c r="J59" s="95">
        <f>J80</f>
        <v>0</v>
      </c>
      <c r="K59" s="37"/>
      <c r="L59" s="41"/>
      <c r="AU59" s="15" t="s">
        <v>101</v>
      </c>
    </row>
    <row r="60" s="7" customFormat="1" ht="24.96" customHeight="1">
      <c r="B60" s="162"/>
      <c r="C60" s="163"/>
      <c r="D60" s="164" t="s">
        <v>629</v>
      </c>
      <c r="E60" s="165"/>
      <c r="F60" s="165"/>
      <c r="G60" s="165"/>
      <c r="H60" s="165"/>
      <c r="I60" s="166"/>
      <c r="J60" s="167">
        <f>J81</f>
        <v>0</v>
      </c>
      <c r="K60" s="163"/>
      <c r="L60" s="168"/>
    </row>
    <row r="61" s="1" customFormat="1" ht="21.84" customHeight="1">
      <c r="B61" s="36"/>
      <c r="C61" s="37"/>
      <c r="D61" s="37"/>
      <c r="E61" s="37"/>
      <c r="F61" s="37"/>
      <c r="G61" s="37"/>
      <c r="H61" s="37"/>
      <c r="I61" s="128"/>
      <c r="J61" s="37"/>
      <c r="K61" s="37"/>
      <c r="L61" s="41"/>
    </row>
    <row r="62" s="1" customFormat="1" ht="6.96" customHeight="1">
      <c r="B62" s="55"/>
      <c r="C62" s="56"/>
      <c r="D62" s="56"/>
      <c r="E62" s="56"/>
      <c r="F62" s="56"/>
      <c r="G62" s="56"/>
      <c r="H62" s="56"/>
      <c r="I62" s="152"/>
      <c r="J62" s="56"/>
      <c r="K62" s="56"/>
      <c r="L62" s="41"/>
    </row>
    <row r="66" s="1" customFormat="1" ht="6.96" customHeight="1">
      <c r="B66" s="57"/>
      <c r="C66" s="58"/>
      <c r="D66" s="58"/>
      <c r="E66" s="58"/>
      <c r="F66" s="58"/>
      <c r="G66" s="58"/>
      <c r="H66" s="58"/>
      <c r="I66" s="155"/>
      <c r="J66" s="58"/>
      <c r="K66" s="58"/>
      <c r="L66" s="41"/>
    </row>
    <row r="67" s="1" customFormat="1" ht="24.96" customHeight="1">
      <c r="B67" s="36"/>
      <c r="C67" s="21" t="s">
        <v>120</v>
      </c>
      <c r="D67" s="37"/>
      <c r="E67" s="37"/>
      <c r="F67" s="37"/>
      <c r="G67" s="37"/>
      <c r="H67" s="37"/>
      <c r="I67" s="128"/>
      <c r="J67" s="37"/>
      <c r="K67" s="37"/>
      <c r="L67" s="41"/>
    </row>
    <row r="68" s="1" customFormat="1" ht="6.96" customHeight="1">
      <c r="B68" s="36"/>
      <c r="C68" s="37"/>
      <c r="D68" s="37"/>
      <c r="E68" s="37"/>
      <c r="F68" s="37"/>
      <c r="G68" s="37"/>
      <c r="H68" s="37"/>
      <c r="I68" s="128"/>
      <c r="J68" s="37"/>
      <c r="K68" s="37"/>
      <c r="L68" s="41"/>
    </row>
    <row r="69" s="1" customFormat="1" ht="12" customHeight="1">
      <c r="B69" s="36"/>
      <c r="C69" s="30" t="s">
        <v>16</v>
      </c>
      <c r="D69" s="37"/>
      <c r="E69" s="37"/>
      <c r="F69" s="37"/>
      <c r="G69" s="37"/>
      <c r="H69" s="37"/>
      <c r="I69" s="128"/>
      <c r="J69" s="37"/>
      <c r="K69" s="37"/>
      <c r="L69" s="41"/>
    </row>
    <row r="70" s="1" customFormat="1" ht="16.5" customHeight="1">
      <c r="B70" s="36"/>
      <c r="C70" s="37"/>
      <c r="D70" s="37"/>
      <c r="E70" s="156" t="str">
        <f>E7</f>
        <v>Stará radnice č.p. 144 - Stavební úpravy v 2.NP s instalaci VZT</v>
      </c>
      <c r="F70" s="30"/>
      <c r="G70" s="30"/>
      <c r="H70" s="30"/>
      <c r="I70" s="128"/>
      <c r="J70" s="37"/>
      <c r="K70" s="37"/>
      <c r="L70" s="41"/>
    </row>
    <row r="71" s="1" customFormat="1" ht="12" customHeight="1">
      <c r="B71" s="36"/>
      <c r="C71" s="30" t="s">
        <v>96</v>
      </c>
      <c r="D71" s="37"/>
      <c r="E71" s="37"/>
      <c r="F71" s="37"/>
      <c r="G71" s="37"/>
      <c r="H71" s="37"/>
      <c r="I71" s="128"/>
      <c r="J71" s="37"/>
      <c r="K71" s="37"/>
      <c r="L71" s="41"/>
    </row>
    <row r="72" s="1" customFormat="1" ht="16.5" customHeight="1">
      <c r="B72" s="36"/>
      <c r="C72" s="37"/>
      <c r="D72" s="37"/>
      <c r="E72" s="62" t="str">
        <f>E9</f>
        <v>03 - Vedlejší rozpočtové náklady</v>
      </c>
      <c r="F72" s="37"/>
      <c r="G72" s="37"/>
      <c r="H72" s="37"/>
      <c r="I72" s="128"/>
      <c r="J72" s="37"/>
      <c r="K72" s="37"/>
      <c r="L72" s="41"/>
    </row>
    <row r="73" s="1" customFormat="1" ht="6.96" customHeight="1">
      <c r="B73" s="36"/>
      <c r="C73" s="37"/>
      <c r="D73" s="37"/>
      <c r="E73" s="37"/>
      <c r="F73" s="37"/>
      <c r="G73" s="37"/>
      <c r="H73" s="37"/>
      <c r="I73" s="128"/>
      <c r="J73" s="37"/>
      <c r="K73" s="37"/>
      <c r="L73" s="41"/>
    </row>
    <row r="74" s="1" customFormat="1" ht="12" customHeight="1">
      <c r="B74" s="36"/>
      <c r="C74" s="30" t="s">
        <v>24</v>
      </c>
      <c r="D74" s="37"/>
      <c r="E74" s="37"/>
      <c r="F74" s="25" t="str">
        <f>F12</f>
        <v>Město Jablunkov</v>
      </c>
      <c r="G74" s="37"/>
      <c r="H74" s="37"/>
      <c r="I74" s="130" t="s">
        <v>26</v>
      </c>
      <c r="J74" s="65" t="str">
        <f>IF(J12="","",J12)</f>
        <v>21. 1. 2019</v>
      </c>
      <c r="K74" s="37"/>
      <c r="L74" s="41"/>
    </row>
    <row r="75" s="1" customFormat="1" ht="6.96" customHeight="1">
      <c r="B75" s="36"/>
      <c r="C75" s="37"/>
      <c r="D75" s="37"/>
      <c r="E75" s="37"/>
      <c r="F75" s="37"/>
      <c r="G75" s="37"/>
      <c r="H75" s="37"/>
      <c r="I75" s="128"/>
      <c r="J75" s="37"/>
      <c r="K75" s="37"/>
      <c r="L75" s="41"/>
    </row>
    <row r="76" s="1" customFormat="1" ht="13.65" customHeight="1">
      <c r="B76" s="36"/>
      <c r="C76" s="30" t="s">
        <v>30</v>
      </c>
      <c r="D76" s="37"/>
      <c r="E76" s="37"/>
      <c r="F76" s="25" t="str">
        <f>E15</f>
        <v>Město Jablunkov, Dukelská 144, 739 91 Jablunkov</v>
      </c>
      <c r="G76" s="37"/>
      <c r="H76" s="37"/>
      <c r="I76" s="130" t="s">
        <v>37</v>
      </c>
      <c r="J76" s="34" t="str">
        <f>E21</f>
        <v xml:space="preserve"> </v>
      </c>
      <c r="K76" s="37"/>
      <c r="L76" s="41"/>
    </row>
    <row r="77" s="1" customFormat="1" ht="13.65" customHeight="1">
      <c r="B77" s="36"/>
      <c r="C77" s="30" t="s">
        <v>35</v>
      </c>
      <c r="D77" s="37"/>
      <c r="E77" s="37"/>
      <c r="F77" s="25" t="str">
        <f>IF(E18="","",E18)</f>
        <v>Vyplň údaj</v>
      </c>
      <c r="G77" s="37"/>
      <c r="H77" s="37"/>
      <c r="I77" s="130" t="s">
        <v>40</v>
      </c>
      <c r="J77" s="34" t="str">
        <f>E24</f>
        <v>Přemysl Cieslar</v>
      </c>
      <c r="K77" s="37"/>
      <c r="L77" s="41"/>
    </row>
    <row r="78" s="1" customFormat="1" ht="10.32" customHeight="1">
      <c r="B78" s="36"/>
      <c r="C78" s="37"/>
      <c r="D78" s="37"/>
      <c r="E78" s="37"/>
      <c r="F78" s="37"/>
      <c r="G78" s="37"/>
      <c r="H78" s="37"/>
      <c r="I78" s="128"/>
      <c r="J78" s="37"/>
      <c r="K78" s="37"/>
      <c r="L78" s="41"/>
    </row>
    <row r="79" s="9" customFormat="1" ht="29.28" customHeight="1">
      <c r="B79" s="176"/>
      <c r="C79" s="177" t="s">
        <v>121</v>
      </c>
      <c r="D79" s="178" t="s">
        <v>63</v>
      </c>
      <c r="E79" s="178" t="s">
        <v>59</v>
      </c>
      <c r="F79" s="178" t="s">
        <v>60</v>
      </c>
      <c r="G79" s="178" t="s">
        <v>122</v>
      </c>
      <c r="H79" s="178" t="s">
        <v>123</v>
      </c>
      <c r="I79" s="179" t="s">
        <v>124</v>
      </c>
      <c r="J79" s="178" t="s">
        <v>100</v>
      </c>
      <c r="K79" s="180" t="s">
        <v>125</v>
      </c>
      <c r="L79" s="181"/>
      <c r="M79" s="85" t="s">
        <v>22</v>
      </c>
      <c r="N79" s="86" t="s">
        <v>48</v>
      </c>
      <c r="O79" s="86" t="s">
        <v>126</v>
      </c>
      <c r="P79" s="86" t="s">
        <v>127</v>
      </c>
      <c r="Q79" s="86" t="s">
        <v>128</v>
      </c>
      <c r="R79" s="86" t="s">
        <v>129</v>
      </c>
      <c r="S79" s="86" t="s">
        <v>130</v>
      </c>
      <c r="T79" s="87" t="s">
        <v>131</v>
      </c>
    </row>
    <row r="80" s="1" customFormat="1" ht="22.8" customHeight="1">
      <c r="B80" s="36"/>
      <c r="C80" s="92" t="s">
        <v>132</v>
      </c>
      <c r="D80" s="37"/>
      <c r="E80" s="37"/>
      <c r="F80" s="37"/>
      <c r="G80" s="37"/>
      <c r="H80" s="37"/>
      <c r="I80" s="128"/>
      <c r="J80" s="182">
        <f>BK80</f>
        <v>0</v>
      </c>
      <c r="K80" s="37"/>
      <c r="L80" s="41"/>
      <c r="M80" s="88"/>
      <c r="N80" s="89"/>
      <c r="O80" s="89"/>
      <c r="P80" s="183">
        <f>P81</f>
        <v>0</v>
      </c>
      <c r="Q80" s="89"/>
      <c r="R80" s="183">
        <f>R81</f>
        <v>0</v>
      </c>
      <c r="S80" s="89"/>
      <c r="T80" s="184">
        <f>T81</f>
        <v>0</v>
      </c>
      <c r="AT80" s="15" t="s">
        <v>77</v>
      </c>
      <c r="AU80" s="15" t="s">
        <v>101</v>
      </c>
      <c r="BK80" s="185">
        <f>BK81</f>
        <v>0</v>
      </c>
    </row>
    <row r="81" s="10" customFormat="1" ht="25.92" customHeight="1">
      <c r="B81" s="186"/>
      <c r="C81" s="187"/>
      <c r="D81" s="188" t="s">
        <v>77</v>
      </c>
      <c r="E81" s="189" t="s">
        <v>78</v>
      </c>
      <c r="F81" s="189" t="s">
        <v>93</v>
      </c>
      <c r="G81" s="187"/>
      <c r="H81" s="187"/>
      <c r="I81" s="190"/>
      <c r="J81" s="191">
        <f>BK81</f>
        <v>0</v>
      </c>
      <c r="K81" s="187"/>
      <c r="L81" s="192"/>
      <c r="M81" s="193"/>
      <c r="N81" s="194"/>
      <c r="O81" s="194"/>
      <c r="P81" s="195">
        <f>SUM(P82:P90)</f>
        <v>0</v>
      </c>
      <c r="Q81" s="194"/>
      <c r="R81" s="195">
        <f>SUM(R82:R90)</f>
        <v>0</v>
      </c>
      <c r="S81" s="194"/>
      <c r="T81" s="196">
        <f>SUM(T82:T90)</f>
        <v>0</v>
      </c>
      <c r="AR81" s="197" t="s">
        <v>161</v>
      </c>
      <c r="AT81" s="198" t="s">
        <v>77</v>
      </c>
      <c r="AU81" s="198" t="s">
        <v>78</v>
      </c>
      <c r="AY81" s="197" t="s">
        <v>135</v>
      </c>
      <c r="BK81" s="199">
        <f>SUM(BK82:BK90)</f>
        <v>0</v>
      </c>
    </row>
    <row r="82" s="1" customFormat="1" ht="16.5" customHeight="1">
      <c r="B82" s="36"/>
      <c r="C82" s="202" t="s">
        <v>23</v>
      </c>
      <c r="D82" s="202" t="s">
        <v>138</v>
      </c>
      <c r="E82" s="203" t="s">
        <v>630</v>
      </c>
      <c r="F82" s="204" t="s">
        <v>631</v>
      </c>
      <c r="G82" s="205" t="s">
        <v>449</v>
      </c>
      <c r="H82" s="206">
        <v>1</v>
      </c>
      <c r="I82" s="207"/>
      <c r="J82" s="208">
        <f>ROUND(I82*H82,2)</f>
        <v>0</v>
      </c>
      <c r="K82" s="204" t="s">
        <v>632</v>
      </c>
      <c r="L82" s="41"/>
      <c r="M82" s="209" t="s">
        <v>22</v>
      </c>
      <c r="N82" s="210" t="s">
        <v>49</v>
      </c>
      <c r="O82" s="77"/>
      <c r="P82" s="211">
        <f>O82*H82</f>
        <v>0</v>
      </c>
      <c r="Q82" s="211">
        <v>0</v>
      </c>
      <c r="R82" s="211">
        <f>Q82*H82</f>
        <v>0</v>
      </c>
      <c r="S82" s="211">
        <v>0</v>
      </c>
      <c r="T82" s="212">
        <f>S82*H82</f>
        <v>0</v>
      </c>
      <c r="AR82" s="15" t="s">
        <v>534</v>
      </c>
      <c r="AT82" s="15" t="s">
        <v>138</v>
      </c>
      <c r="AU82" s="15" t="s">
        <v>23</v>
      </c>
      <c r="AY82" s="15" t="s">
        <v>135</v>
      </c>
      <c r="BE82" s="213">
        <f>IF(N82="základní",J82,0)</f>
        <v>0</v>
      </c>
      <c r="BF82" s="213">
        <f>IF(N82="snížená",J82,0)</f>
        <v>0</v>
      </c>
      <c r="BG82" s="213">
        <f>IF(N82="zákl. přenesená",J82,0)</f>
        <v>0</v>
      </c>
      <c r="BH82" s="213">
        <f>IF(N82="sníž. přenesená",J82,0)</f>
        <v>0</v>
      </c>
      <c r="BI82" s="213">
        <f>IF(N82="nulová",J82,0)</f>
        <v>0</v>
      </c>
      <c r="BJ82" s="15" t="s">
        <v>23</v>
      </c>
      <c r="BK82" s="213">
        <f>ROUND(I82*H82,2)</f>
        <v>0</v>
      </c>
      <c r="BL82" s="15" t="s">
        <v>534</v>
      </c>
      <c r="BM82" s="15" t="s">
        <v>633</v>
      </c>
    </row>
    <row r="83" s="1" customFormat="1" ht="16.5" customHeight="1">
      <c r="B83" s="36"/>
      <c r="C83" s="202" t="s">
        <v>88</v>
      </c>
      <c r="D83" s="202" t="s">
        <v>138</v>
      </c>
      <c r="E83" s="203" t="s">
        <v>634</v>
      </c>
      <c r="F83" s="204" t="s">
        <v>635</v>
      </c>
      <c r="G83" s="205" t="s">
        <v>449</v>
      </c>
      <c r="H83" s="206">
        <v>1</v>
      </c>
      <c r="I83" s="207"/>
      <c r="J83" s="208">
        <f>ROUND(I83*H83,2)</f>
        <v>0</v>
      </c>
      <c r="K83" s="204" t="s">
        <v>632</v>
      </c>
      <c r="L83" s="41"/>
      <c r="M83" s="209" t="s">
        <v>22</v>
      </c>
      <c r="N83" s="210" t="s">
        <v>49</v>
      </c>
      <c r="O83" s="77"/>
      <c r="P83" s="211">
        <f>O83*H83</f>
        <v>0</v>
      </c>
      <c r="Q83" s="211">
        <v>0</v>
      </c>
      <c r="R83" s="211">
        <f>Q83*H83</f>
        <v>0</v>
      </c>
      <c r="S83" s="211">
        <v>0</v>
      </c>
      <c r="T83" s="212">
        <f>S83*H83</f>
        <v>0</v>
      </c>
      <c r="AR83" s="15" t="s">
        <v>534</v>
      </c>
      <c r="AT83" s="15" t="s">
        <v>138</v>
      </c>
      <c r="AU83" s="15" t="s">
        <v>23</v>
      </c>
      <c r="AY83" s="15" t="s">
        <v>135</v>
      </c>
      <c r="BE83" s="213">
        <f>IF(N83="základní",J83,0)</f>
        <v>0</v>
      </c>
      <c r="BF83" s="213">
        <f>IF(N83="snížená",J83,0)</f>
        <v>0</v>
      </c>
      <c r="BG83" s="213">
        <f>IF(N83="zákl. přenesená",J83,0)</f>
        <v>0</v>
      </c>
      <c r="BH83" s="213">
        <f>IF(N83="sníž. přenesená",J83,0)</f>
        <v>0</v>
      </c>
      <c r="BI83" s="213">
        <f>IF(N83="nulová",J83,0)</f>
        <v>0</v>
      </c>
      <c r="BJ83" s="15" t="s">
        <v>23</v>
      </c>
      <c r="BK83" s="213">
        <f>ROUND(I83*H83,2)</f>
        <v>0</v>
      </c>
      <c r="BL83" s="15" t="s">
        <v>534</v>
      </c>
      <c r="BM83" s="15" t="s">
        <v>636</v>
      </c>
    </row>
    <row r="84" s="1" customFormat="1" ht="16.5" customHeight="1">
      <c r="B84" s="36"/>
      <c r="C84" s="202" t="s">
        <v>136</v>
      </c>
      <c r="D84" s="202" t="s">
        <v>138</v>
      </c>
      <c r="E84" s="203" t="s">
        <v>637</v>
      </c>
      <c r="F84" s="204" t="s">
        <v>638</v>
      </c>
      <c r="G84" s="205" t="s">
        <v>449</v>
      </c>
      <c r="H84" s="206">
        <v>1</v>
      </c>
      <c r="I84" s="207"/>
      <c r="J84" s="208">
        <f>ROUND(I84*H84,2)</f>
        <v>0</v>
      </c>
      <c r="K84" s="204" t="s">
        <v>632</v>
      </c>
      <c r="L84" s="41"/>
      <c r="M84" s="209" t="s">
        <v>22</v>
      </c>
      <c r="N84" s="210" t="s">
        <v>49</v>
      </c>
      <c r="O84" s="77"/>
      <c r="P84" s="211">
        <f>O84*H84</f>
        <v>0</v>
      </c>
      <c r="Q84" s="211">
        <v>0</v>
      </c>
      <c r="R84" s="211">
        <f>Q84*H84</f>
        <v>0</v>
      </c>
      <c r="S84" s="211">
        <v>0</v>
      </c>
      <c r="T84" s="212">
        <f>S84*H84</f>
        <v>0</v>
      </c>
      <c r="AR84" s="15" t="s">
        <v>534</v>
      </c>
      <c r="AT84" s="15" t="s">
        <v>138</v>
      </c>
      <c r="AU84" s="15" t="s">
        <v>23</v>
      </c>
      <c r="AY84" s="15" t="s">
        <v>135</v>
      </c>
      <c r="BE84" s="213">
        <f>IF(N84="základní",J84,0)</f>
        <v>0</v>
      </c>
      <c r="BF84" s="213">
        <f>IF(N84="snížená",J84,0)</f>
        <v>0</v>
      </c>
      <c r="BG84" s="213">
        <f>IF(N84="zákl. přenesená",J84,0)</f>
        <v>0</v>
      </c>
      <c r="BH84" s="213">
        <f>IF(N84="sníž. přenesená",J84,0)</f>
        <v>0</v>
      </c>
      <c r="BI84" s="213">
        <f>IF(N84="nulová",J84,0)</f>
        <v>0</v>
      </c>
      <c r="BJ84" s="15" t="s">
        <v>23</v>
      </c>
      <c r="BK84" s="213">
        <f>ROUND(I84*H84,2)</f>
        <v>0</v>
      </c>
      <c r="BL84" s="15" t="s">
        <v>534</v>
      </c>
      <c r="BM84" s="15" t="s">
        <v>639</v>
      </c>
    </row>
    <row r="85" s="1" customFormat="1" ht="16.5" customHeight="1">
      <c r="B85" s="36"/>
      <c r="C85" s="202" t="s">
        <v>143</v>
      </c>
      <c r="D85" s="202" t="s">
        <v>138</v>
      </c>
      <c r="E85" s="203" t="s">
        <v>640</v>
      </c>
      <c r="F85" s="204" t="s">
        <v>641</v>
      </c>
      <c r="G85" s="205" t="s">
        <v>449</v>
      </c>
      <c r="H85" s="206">
        <v>1</v>
      </c>
      <c r="I85" s="207"/>
      <c r="J85" s="208">
        <f>ROUND(I85*H85,2)</f>
        <v>0</v>
      </c>
      <c r="K85" s="204" t="s">
        <v>632</v>
      </c>
      <c r="L85" s="41"/>
      <c r="M85" s="209" t="s">
        <v>22</v>
      </c>
      <c r="N85" s="210" t="s">
        <v>49</v>
      </c>
      <c r="O85" s="77"/>
      <c r="P85" s="211">
        <f>O85*H85</f>
        <v>0</v>
      </c>
      <c r="Q85" s="211">
        <v>0</v>
      </c>
      <c r="R85" s="211">
        <f>Q85*H85</f>
        <v>0</v>
      </c>
      <c r="S85" s="211">
        <v>0</v>
      </c>
      <c r="T85" s="212">
        <f>S85*H85</f>
        <v>0</v>
      </c>
      <c r="AR85" s="15" t="s">
        <v>534</v>
      </c>
      <c r="AT85" s="15" t="s">
        <v>138</v>
      </c>
      <c r="AU85" s="15" t="s">
        <v>23</v>
      </c>
      <c r="AY85" s="15" t="s">
        <v>135</v>
      </c>
      <c r="BE85" s="213">
        <f>IF(N85="základní",J85,0)</f>
        <v>0</v>
      </c>
      <c r="BF85" s="213">
        <f>IF(N85="snížená",J85,0)</f>
        <v>0</v>
      </c>
      <c r="BG85" s="213">
        <f>IF(N85="zákl. přenesená",J85,0)</f>
        <v>0</v>
      </c>
      <c r="BH85" s="213">
        <f>IF(N85="sníž. přenesená",J85,0)</f>
        <v>0</v>
      </c>
      <c r="BI85" s="213">
        <f>IF(N85="nulová",J85,0)</f>
        <v>0</v>
      </c>
      <c r="BJ85" s="15" t="s">
        <v>23</v>
      </c>
      <c r="BK85" s="213">
        <f>ROUND(I85*H85,2)</f>
        <v>0</v>
      </c>
      <c r="BL85" s="15" t="s">
        <v>534</v>
      </c>
      <c r="BM85" s="15" t="s">
        <v>642</v>
      </c>
    </row>
    <row r="86" s="1" customFormat="1" ht="16.5" customHeight="1">
      <c r="B86" s="36"/>
      <c r="C86" s="202" t="s">
        <v>161</v>
      </c>
      <c r="D86" s="202" t="s">
        <v>138</v>
      </c>
      <c r="E86" s="203" t="s">
        <v>643</v>
      </c>
      <c r="F86" s="204" t="s">
        <v>644</v>
      </c>
      <c r="G86" s="205" t="s">
        <v>449</v>
      </c>
      <c r="H86" s="206">
        <v>1</v>
      </c>
      <c r="I86" s="207"/>
      <c r="J86" s="208">
        <f>ROUND(I86*H86,2)</f>
        <v>0</v>
      </c>
      <c r="K86" s="204" t="s">
        <v>632</v>
      </c>
      <c r="L86" s="41"/>
      <c r="M86" s="209" t="s">
        <v>22</v>
      </c>
      <c r="N86" s="210" t="s">
        <v>49</v>
      </c>
      <c r="O86" s="77"/>
      <c r="P86" s="211">
        <f>O86*H86</f>
        <v>0</v>
      </c>
      <c r="Q86" s="211">
        <v>0</v>
      </c>
      <c r="R86" s="211">
        <f>Q86*H86</f>
        <v>0</v>
      </c>
      <c r="S86" s="211">
        <v>0</v>
      </c>
      <c r="T86" s="212">
        <f>S86*H86</f>
        <v>0</v>
      </c>
      <c r="AR86" s="15" t="s">
        <v>534</v>
      </c>
      <c r="AT86" s="15" t="s">
        <v>138</v>
      </c>
      <c r="AU86" s="15" t="s">
        <v>23</v>
      </c>
      <c r="AY86" s="15" t="s">
        <v>135</v>
      </c>
      <c r="BE86" s="213">
        <f>IF(N86="základní",J86,0)</f>
        <v>0</v>
      </c>
      <c r="BF86" s="213">
        <f>IF(N86="snížená",J86,0)</f>
        <v>0</v>
      </c>
      <c r="BG86" s="213">
        <f>IF(N86="zákl. přenesená",J86,0)</f>
        <v>0</v>
      </c>
      <c r="BH86" s="213">
        <f>IF(N86="sníž. přenesená",J86,0)</f>
        <v>0</v>
      </c>
      <c r="BI86" s="213">
        <f>IF(N86="nulová",J86,0)</f>
        <v>0</v>
      </c>
      <c r="BJ86" s="15" t="s">
        <v>23</v>
      </c>
      <c r="BK86" s="213">
        <f>ROUND(I86*H86,2)</f>
        <v>0</v>
      </c>
      <c r="BL86" s="15" t="s">
        <v>534</v>
      </c>
      <c r="BM86" s="15" t="s">
        <v>645</v>
      </c>
    </row>
    <row r="87" s="1" customFormat="1" ht="16.5" customHeight="1">
      <c r="B87" s="36"/>
      <c r="C87" s="202" t="s">
        <v>167</v>
      </c>
      <c r="D87" s="202" t="s">
        <v>138</v>
      </c>
      <c r="E87" s="203" t="s">
        <v>646</v>
      </c>
      <c r="F87" s="204" t="s">
        <v>647</v>
      </c>
      <c r="G87" s="205" t="s">
        <v>449</v>
      </c>
      <c r="H87" s="206">
        <v>1</v>
      </c>
      <c r="I87" s="207"/>
      <c r="J87" s="208">
        <f>ROUND(I87*H87,2)</f>
        <v>0</v>
      </c>
      <c r="K87" s="204" t="s">
        <v>632</v>
      </c>
      <c r="L87" s="41"/>
      <c r="M87" s="209" t="s">
        <v>22</v>
      </c>
      <c r="N87" s="210" t="s">
        <v>49</v>
      </c>
      <c r="O87" s="77"/>
      <c r="P87" s="211">
        <f>O87*H87</f>
        <v>0</v>
      </c>
      <c r="Q87" s="211">
        <v>0</v>
      </c>
      <c r="R87" s="211">
        <f>Q87*H87</f>
        <v>0</v>
      </c>
      <c r="S87" s="211">
        <v>0</v>
      </c>
      <c r="T87" s="212">
        <f>S87*H87</f>
        <v>0</v>
      </c>
      <c r="AR87" s="15" t="s">
        <v>534</v>
      </c>
      <c r="AT87" s="15" t="s">
        <v>138</v>
      </c>
      <c r="AU87" s="15" t="s">
        <v>23</v>
      </c>
      <c r="AY87" s="15" t="s">
        <v>135</v>
      </c>
      <c r="BE87" s="213">
        <f>IF(N87="základní",J87,0)</f>
        <v>0</v>
      </c>
      <c r="BF87" s="213">
        <f>IF(N87="snížená",J87,0)</f>
        <v>0</v>
      </c>
      <c r="BG87" s="213">
        <f>IF(N87="zákl. přenesená",J87,0)</f>
        <v>0</v>
      </c>
      <c r="BH87" s="213">
        <f>IF(N87="sníž. přenesená",J87,0)</f>
        <v>0</v>
      </c>
      <c r="BI87" s="213">
        <f>IF(N87="nulová",J87,0)</f>
        <v>0</v>
      </c>
      <c r="BJ87" s="15" t="s">
        <v>23</v>
      </c>
      <c r="BK87" s="213">
        <f>ROUND(I87*H87,2)</f>
        <v>0</v>
      </c>
      <c r="BL87" s="15" t="s">
        <v>534</v>
      </c>
      <c r="BM87" s="15" t="s">
        <v>648</v>
      </c>
    </row>
    <row r="88" s="1" customFormat="1" ht="16.5" customHeight="1">
      <c r="B88" s="36"/>
      <c r="C88" s="202" t="s">
        <v>172</v>
      </c>
      <c r="D88" s="202" t="s">
        <v>138</v>
      </c>
      <c r="E88" s="203" t="s">
        <v>649</v>
      </c>
      <c r="F88" s="204" t="s">
        <v>650</v>
      </c>
      <c r="G88" s="205" t="s">
        <v>449</v>
      </c>
      <c r="H88" s="206">
        <v>1</v>
      </c>
      <c r="I88" s="207"/>
      <c r="J88" s="208">
        <f>ROUND(I88*H88,2)</f>
        <v>0</v>
      </c>
      <c r="K88" s="204" t="s">
        <v>632</v>
      </c>
      <c r="L88" s="41"/>
      <c r="M88" s="209" t="s">
        <v>22</v>
      </c>
      <c r="N88" s="210" t="s">
        <v>49</v>
      </c>
      <c r="O88" s="77"/>
      <c r="P88" s="211">
        <f>O88*H88</f>
        <v>0</v>
      </c>
      <c r="Q88" s="211">
        <v>0</v>
      </c>
      <c r="R88" s="211">
        <f>Q88*H88</f>
        <v>0</v>
      </c>
      <c r="S88" s="211">
        <v>0</v>
      </c>
      <c r="T88" s="212">
        <f>S88*H88</f>
        <v>0</v>
      </c>
      <c r="AR88" s="15" t="s">
        <v>534</v>
      </c>
      <c r="AT88" s="15" t="s">
        <v>138</v>
      </c>
      <c r="AU88" s="15" t="s">
        <v>23</v>
      </c>
      <c r="AY88" s="15" t="s">
        <v>135</v>
      </c>
      <c r="BE88" s="213">
        <f>IF(N88="základní",J88,0)</f>
        <v>0</v>
      </c>
      <c r="BF88" s="213">
        <f>IF(N88="snížená",J88,0)</f>
        <v>0</v>
      </c>
      <c r="BG88" s="213">
        <f>IF(N88="zákl. přenesená",J88,0)</f>
        <v>0</v>
      </c>
      <c r="BH88" s="213">
        <f>IF(N88="sníž. přenesená",J88,0)</f>
        <v>0</v>
      </c>
      <c r="BI88" s="213">
        <f>IF(N88="nulová",J88,0)</f>
        <v>0</v>
      </c>
      <c r="BJ88" s="15" t="s">
        <v>23</v>
      </c>
      <c r="BK88" s="213">
        <f>ROUND(I88*H88,2)</f>
        <v>0</v>
      </c>
      <c r="BL88" s="15" t="s">
        <v>534</v>
      </c>
      <c r="BM88" s="15" t="s">
        <v>651</v>
      </c>
    </row>
    <row r="89" s="1" customFormat="1" ht="16.5" customHeight="1">
      <c r="B89" s="36"/>
      <c r="C89" s="202" t="s">
        <v>176</v>
      </c>
      <c r="D89" s="202" t="s">
        <v>138</v>
      </c>
      <c r="E89" s="203" t="s">
        <v>652</v>
      </c>
      <c r="F89" s="204" t="s">
        <v>653</v>
      </c>
      <c r="G89" s="205" t="s">
        <v>449</v>
      </c>
      <c r="H89" s="206">
        <v>1</v>
      </c>
      <c r="I89" s="207"/>
      <c r="J89" s="208">
        <f>ROUND(I89*H89,2)</f>
        <v>0</v>
      </c>
      <c r="K89" s="204" t="s">
        <v>632</v>
      </c>
      <c r="L89" s="41"/>
      <c r="M89" s="209" t="s">
        <v>22</v>
      </c>
      <c r="N89" s="210" t="s">
        <v>49</v>
      </c>
      <c r="O89" s="77"/>
      <c r="P89" s="211">
        <f>O89*H89</f>
        <v>0</v>
      </c>
      <c r="Q89" s="211">
        <v>0</v>
      </c>
      <c r="R89" s="211">
        <f>Q89*H89</f>
        <v>0</v>
      </c>
      <c r="S89" s="211">
        <v>0</v>
      </c>
      <c r="T89" s="212">
        <f>S89*H89</f>
        <v>0</v>
      </c>
      <c r="AR89" s="15" t="s">
        <v>534</v>
      </c>
      <c r="AT89" s="15" t="s">
        <v>138</v>
      </c>
      <c r="AU89" s="15" t="s">
        <v>23</v>
      </c>
      <c r="AY89" s="15" t="s">
        <v>135</v>
      </c>
      <c r="BE89" s="213">
        <f>IF(N89="základní",J89,0)</f>
        <v>0</v>
      </c>
      <c r="BF89" s="213">
        <f>IF(N89="snížená",J89,0)</f>
        <v>0</v>
      </c>
      <c r="BG89" s="213">
        <f>IF(N89="zákl. přenesená",J89,0)</f>
        <v>0</v>
      </c>
      <c r="BH89" s="213">
        <f>IF(N89="sníž. přenesená",J89,0)</f>
        <v>0</v>
      </c>
      <c r="BI89" s="213">
        <f>IF(N89="nulová",J89,0)</f>
        <v>0</v>
      </c>
      <c r="BJ89" s="15" t="s">
        <v>23</v>
      </c>
      <c r="BK89" s="213">
        <f>ROUND(I89*H89,2)</f>
        <v>0</v>
      </c>
      <c r="BL89" s="15" t="s">
        <v>534</v>
      </c>
      <c r="BM89" s="15" t="s">
        <v>654</v>
      </c>
    </row>
    <row r="90" s="1" customFormat="1" ht="16.5" customHeight="1">
      <c r="B90" s="36"/>
      <c r="C90" s="202" t="s">
        <v>182</v>
      </c>
      <c r="D90" s="202" t="s">
        <v>138</v>
      </c>
      <c r="E90" s="203" t="s">
        <v>655</v>
      </c>
      <c r="F90" s="204" t="s">
        <v>656</v>
      </c>
      <c r="G90" s="205" t="s">
        <v>657</v>
      </c>
      <c r="H90" s="206">
        <v>1</v>
      </c>
      <c r="I90" s="207"/>
      <c r="J90" s="208">
        <f>ROUND(I90*H90,2)</f>
        <v>0</v>
      </c>
      <c r="K90" s="204" t="s">
        <v>632</v>
      </c>
      <c r="L90" s="41"/>
      <c r="M90" s="249" t="s">
        <v>22</v>
      </c>
      <c r="N90" s="250" t="s">
        <v>49</v>
      </c>
      <c r="O90" s="251"/>
      <c r="P90" s="252">
        <f>O90*H90</f>
        <v>0</v>
      </c>
      <c r="Q90" s="252">
        <v>0</v>
      </c>
      <c r="R90" s="252">
        <f>Q90*H90</f>
        <v>0</v>
      </c>
      <c r="S90" s="252">
        <v>0</v>
      </c>
      <c r="T90" s="253">
        <f>S90*H90</f>
        <v>0</v>
      </c>
      <c r="AR90" s="15" t="s">
        <v>534</v>
      </c>
      <c r="AT90" s="15" t="s">
        <v>138</v>
      </c>
      <c r="AU90" s="15" t="s">
        <v>23</v>
      </c>
      <c r="AY90" s="15" t="s">
        <v>135</v>
      </c>
      <c r="BE90" s="213">
        <f>IF(N90="základní",J90,0)</f>
        <v>0</v>
      </c>
      <c r="BF90" s="213">
        <f>IF(N90="snížená",J90,0)</f>
        <v>0</v>
      </c>
      <c r="BG90" s="213">
        <f>IF(N90="zákl. přenesená",J90,0)</f>
        <v>0</v>
      </c>
      <c r="BH90" s="213">
        <f>IF(N90="sníž. přenesená",J90,0)</f>
        <v>0</v>
      </c>
      <c r="BI90" s="213">
        <f>IF(N90="nulová",J90,0)</f>
        <v>0</v>
      </c>
      <c r="BJ90" s="15" t="s">
        <v>23</v>
      </c>
      <c r="BK90" s="213">
        <f>ROUND(I90*H90,2)</f>
        <v>0</v>
      </c>
      <c r="BL90" s="15" t="s">
        <v>534</v>
      </c>
      <c r="BM90" s="15" t="s">
        <v>658</v>
      </c>
    </row>
    <row r="91" s="1" customFormat="1" ht="6.96" customHeight="1">
      <c r="B91" s="55"/>
      <c r="C91" s="56"/>
      <c r="D91" s="56"/>
      <c r="E91" s="56"/>
      <c r="F91" s="56"/>
      <c r="G91" s="56"/>
      <c r="H91" s="56"/>
      <c r="I91" s="152"/>
      <c r="J91" s="56"/>
      <c r="K91" s="56"/>
      <c r="L91" s="41"/>
    </row>
  </sheetData>
  <sheetProtection sheet="1" autoFilter="0" formatColumns="0" formatRows="0" objects="1" scenarios="1" spinCount="100000" saltValue="zXLK7Pbfm3/Xd62vChjgLQLLnyBeaLUurUEOU93weHBssm+fjDKmpWV2IOcrDyFqJLEljYY/UhoPp7JvPsl2fw==" hashValue="++r/JzKt/F4s1s/Y+30fzd5pQLmNtKxABJlIjYTw+DhHbWaG2IoyAocPASeneGT2RwtTOfT34SFaOVRuPVAacg==" algorithmName="SHA-512" password="CC35"/>
  <autoFilter ref="C79:K90"/>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54" customWidth="1"/>
    <col min="2" max="2" width="1.664063" style="254" customWidth="1"/>
    <col min="3" max="4" width="5" style="254" customWidth="1"/>
    <col min="5" max="5" width="11.67" style="254" customWidth="1"/>
    <col min="6" max="6" width="9.17" style="254" customWidth="1"/>
    <col min="7" max="7" width="5" style="254" customWidth="1"/>
    <col min="8" max="8" width="77.83" style="254" customWidth="1"/>
    <col min="9" max="10" width="20" style="254" customWidth="1"/>
    <col min="11" max="11" width="1.664063" style="254" customWidth="1"/>
  </cols>
  <sheetData>
    <row r="1" ht="37.5" customHeight="1"/>
    <row r="2" ht="7.5" customHeight="1">
      <c r="B2" s="255"/>
      <c r="C2" s="256"/>
      <c r="D2" s="256"/>
      <c r="E2" s="256"/>
      <c r="F2" s="256"/>
      <c r="G2" s="256"/>
      <c r="H2" s="256"/>
      <c r="I2" s="256"/>
      <c r="J2" s="256"/>
      <c r="K2" s="257"/>
    </row>
    <row r="3" s="13" customFormat="1" ht="45" customHeight="1">
      <c r="B3" s="258"/>
      <c r="C3" s="259" t="s">
        <v>659</v>
      </c>
      <c r="D3" s="259"/>
      <c r="E3" s="259"/>
      <c r="F3" s="259"/>
      <c r="G3" s="259"/>
      <c r="H3" s="259"/>
      <c r="I3" s="259"/>
      <c r="J3" s="259"/>
      <c r="K3" s="260"/>
    </row>
    <row r="4" ht="25.5" customHeight="1">
      <c r="B4" s="261"/>
      <c r="C4" s="262" t="s">
        <v>660</v>
      </c>
      <c r="D4" s="262"/>
      <c r="E4" s="262"/>
      <c r="F4" s="262"/>
      <c r="G4" s="262"/>
      <c r="H4" s="262"/>
      <c r="I4" s="262"/>
      <c r="J4" s="262"/>
      <c r="K4" s="263"/>
    </row>
    <row r="5" ht="5.25" customHeight="1">
      <c r="B5" s="261"/>
      <c r="C5" s="264"/>
      <c r="D5" s="264"/>
      <c r="E5" s="264"/>
      <c r="F5" s="264"/>
      <c r="G5" s="264"/>
      <c r="H5" s="264"/>
      <c r="I5" s="264"/>
      <c r="J5" s="264"/>
      <c r="K5" s="263"/>
    </row>
    <row r="6" ht="15" customHeight="1">
      <c r="B6" s="261"/>
      <c r="C6" s="265" t="s">
        <v>661</v>
      </c>
      <c r="D6" s="265"/>
      <c r="E6" s="265"/>
      <c r="F6" s="265"/>
      <c r="G6" s="265"/>
      <c r="H6" s="265"/>
      <c r="I6" s="265"/>
      <c r="J6" s="265"/>
      <c r="K6" s="263"/>
    </row>
    <row r="7" ht="15" customHeight="1">
      <c r="B7" s="266"/>
      <c r="C7" s="265" t="s">
        <v>662</v>
      </c>
      <c r="D7" s="265"/>
      <c r="E7" s="265"/>
      <c r="F7" s="265"/>
      <c r="G7" s="265"/>
      <c r="H7" s="265"/>
      <c r="I7" s="265"/>
      <c r="J7" s="265"/>
      <c r="K7" s="263"/>
    </row>
    <row r="8" ht="12.75" customHeight="1">
      <c r="B8" s="266"/>
      <c r="C8" s="265"/>
      <c r="D8" s="265"/>
      <c r="E8" s="265"/>
      <c r="F8" s="265"/>
      <c r="G8" s="265"/>
      <c r="H8" s="265"/>
      <c r="I8" s="265"/>
      <c r="J8" s="265"/>
      <c r="K8" s="263"/>
    </row>
    <row r="9" ht="15" customHeight="1">
      <c r="B9" s="266"/>
      <c r="C9" s="265" t="s">
        <v>663</v>
      </c>
      <c r="D9" s="265"/>
      <c r="E9" s="265"/>
      <c r="F9" s="265"/>
      <c r="G9" s="265"/>
      <c r="H9" s="265"/>
      <c r="I9" s="265"/>
      <c r="J9" s="265"/>
      <c r="K9" s="263"/>
    </row>
    <row r="10" ht="15" customHeight="1">
      <c r="B10" s="266"/>
      <c r="C10" s="265"/>
      <c r="D10" s="265" t="s">
        <v>664</v>
      </c>
      <c r="E10" s="265"/>
      <c r="F10" s="265"/>
      <c r="G10" s="265"/>
      <c r="H10" s="265"/>
      <c r="I10" s="265"/>
      <c r="J10" s="265"/>
      <c r="K10" s="263"/>
    </row>
    <row r="11" ht="15" customHeight="1">
      <c r="B11" s="266"/>
      <c r="C11" s="267"/>
      <c r="D11" s="265" t="s">
        <v>665</v>
      </c>
      <c r="E11" s="265"/>
      <c r="F11" s="265"/>
      <c r="G11" s="265"/>
      <c r="H11" s="265"/>
      <c r="I11" s="265"/>
      <c r="J11" s="265"/>
      <c r="K11" s="263"/>
    </row>
    <row r="12" ht="15" customHeight="1">
      <c r="B12" s="266"/>
      <c r="C12" s="267"/>
      <c r="D12" s="265"/>
      <c r="E12" s="265"/>
      <c r="F12" s="265"/>
      <c r="G12" s="265"/>
      <c r="H12" s="265"/>
      <c r="I12" s="265"/>
      <c r="J12" s="265"/>
      <c r="K12" s="263"/>
    </row>
    <row r="13" ht="15" customHeight="1">
      <c r="B13" s="266"/>
      <c r="C13" s="267"/>
      <c r="D13" s="268" t="s">
        <v>666</v>
      </c>
      <c r="E13" s="265"/>
      <c r="F13" s="265"/>
      <c r="G13" s="265"/>
      <c r="H13" s="265"/>
      <c r="I13" s="265"/>
      <c r="J13" s="265"/>
      <c r="K13" s="263"/>
    </row>
    <row r="14" ht="12.75" customHeight="1">
      <c r="B14" s="266"/>
      <c r="C14" s="267"/>
      <c r="D14" s="267"/>
      <c r="E14" s="267"/>
      <c r="F14" s="267"/>
      <c r="G14" s="267"/>
      <c r="H14" s="267"/>
      <c r="I14" s="267"/>
      <c r="J14" s="267"/>
      <c r="K14" s="263"/>
    </row>
    <row r="15" ht="15" customHeight="1">
      <c r="B15" s="266"/>
      <c r="C15" s="267"/>
      <c r="D15" s="265" t="s">
        <v>667</v>
      </c>
      <c r="E15" s="265"/>
      <c r="F15" s="265"/>
      <c r="G15" s="265"/>
      <c r="H15" s="265"/>
      <c r="I15" s="265"/>
      <c r="J15" s="265"/>
      <c r="K15" s="263"/>
    </row>
    <row r="16" ht="15" customHeight="1">
      <c r="B16" s="266"/>
      <c r="C16" s="267"/>
      <c r="D16" s="265" t="s">
        <v>668</v>
      </c>
      <c r="E16" s="265"/>
      <c r="F16" s="265"/>
      <c r="G16" s="265"/>
      <c r="H16" s="265"/>
      <c r="I16" s="265"/>
      <c r="J16" s="265"/>
      <c r="K16" s="263"/>
    </row>
    <row r="17" ht="15" customHeight="1">
      <c r="B17" s="266"/>
      <c r="C17" s="267"/>
      <c r="D17" s="265" t="s">
        <v>669</v>
      </c>
      <c r="E17" s="265"/>
      <c r="F17" s="265"/>
      <c r="G17" s="265"/>
      <c r="H17" s="265"/>
      <c r="I17" s="265"/>
      <c r="J17" s="265"/>
      <c r="K17" s="263"/>
    </row>
    <row r="18" ht="15" customHeight="1">
      <c r="B18" s="266"/>
      <c r="C18" s="267"/>
      <c r="D18" s="267"/>
      <c r="E18" s="269" t="s">
        <v>85</v>
      </c>
      <c r="F18" s="265" t="s">
        <v>670</v>
      </c>
      <c r="G18" s="265"/>
      <c r="H18" s="265"/>
      <c r="I18" s="265"/>
      <c r="J18" s="265"/>
      <c r="K18" s="263"/>
    </row>
    <row r="19" ht="15" customHeight="1">
      <c r="B19" s="266"/>
      <c r="C19" s="267"/>
      <c r="D19" s="267"/>
      <c r="E19" s="269" t="s">
        <v>671</v>
      </c>
      <c r="F19" s="265" t="s">
        <v>672</v>
      </c>
      <c r="G19" s="265"/>
      <c r="H19" s="265"/>
      <c r="I19" s="265"/>
      <c r="J19" s="265"/>
      <c r="K19" s="263"/>
    </row>
    <row r="20" ht="15" customHeight="1">
      <c r="B20" s="266"/>
      <c r="C20" s="267"/>
      <c r="D20" s="267"/>
      <c r="E20" s="269" t="s">
        <v>673</v>
      </c>
      <c r="F20" s="265" t="s">
        <v>674</v>
      </c>
      <c r="G20" s="265"/>
      <c r="H20" s="265"/>
      <c r="I20" s="265"/>
      <c r="J20" s="265"/>
      <c r="K20" s="263"/>
    </row>
    <row r="21" ht="15" customHeight="1">
      <c r="B21" s="266"/>
      <c r="C21" s="267"/>
      <c r="D21" s="267"/>
      <c r="E21" s="269" t="s">
        <v>675</v>
      </c>
      <c r="F21" s="265" t="s">
        <v>676</v>
      </c>
      <c r="G21" s="265"/>
      <c r="H21" s="265"/>
      <c r="I21" s="265"/>
      <c r="J21" s="265"/>
      <c r="K21" s="263"/>
    </row>
    <row r="22" ht="15" customHeight="1">
      <c r="B22" s="266"/>
      <c r="C22" s="267"/>
      <c r="D22" s="267"/>
      <c r="E22" s="269" t="s">
        <v>677</v>
      </c>
      <c r="F22" s="265" t="s">
        <v>678</v>
      </c>
      <c r="G22" s="265"/>
      <c r="H22" s="265"/>
      <c r="I22" s="265"/>
      <c r="J22" s="265"/>
      <c r="K22" s="263"/>
    </row>
    <row r="23" ht="15" customHeight="1">
      <c r="B23" s="266"/>
      <c r="C23" s="267"/>
      <c r="D23" s="267"/>
      <c r="E23" s="269" t="s">
        <v>679</v>
      </c>
      <c r="F23" s="265" t="s">
        <v>680</v>
      </c>
      <c r="G23" s="265"/>
      <c r="H23" s="265"/>
      <c r="I23" s="265"/>
      <c r="J23" s="265"/>
      <c r="K23" s="263"/>
    </row>
    <row r="24" ht="12.75" customHeight="1">
      <c r="B24" s="266"/>
      <c r="C24" s="267"/>
      <c r="D24" s="267"/>
      <c r="E24" s="267"/>
      <c r="F24" s="267"/>
      <c r="G24" s="267"/>
      <c r="H24" s="267"/>
      <c r="I24" s="267"/>
      <c r="J24" s="267"/>
      <c r="K24" s="263"/>
    </row>
    <row r="25" ht="15" customHeight="1">
      <c r="B25" s="266"/>
      <c r="C25" s="265" t="s">
        <v>681</v>
      </c>
      <c r="D25" s="265"/>
      <c r="E25" s="265"/>
      <c r="F25" s="265"/>
      <c r="G25" s="265"/>
      <c r="H25" s="265"/>
      <c r="I25" s="265"/>
      <c r="J25" s="265"/>
      <c r="K25" s="263"/>
    </row>
    <row r="26" ht="15" customHeight="1">
      <c r="B26" s="266"/>
      <c r="C26" s="265" t="s">
        <v>682</v>
      </c>
      <c r="D26" s="265"/>
      <c r="E26" s="265"/>
      <c r="F26" s="265"/>
      <c r="G26" s="265"/>
      <c r="H26" s="265"/>
      <c r="I26" s="265"/>
      <c r="J26" s="265"/>
      <c r="K26" s="263"/>
    </row>
    <row r="27" ht="15" customHeight="1">
      <c r="B27" s="266"/>
      <c r="C27" s="265"/>
      <c r="D27" s="265" t="s">
        <v>683</v>
      </c>
      <c r="E27" s="265"/>
      <c r="F27" s="265"/>
      <c r="G27" s="265"/>
      <c r="H27" s="265"/>
      <c r="I27" s="265"/>
      <c r="J27" s="265"/>
      <c r="K27" s="263"/>
    </row>
    <row r="28" ht="15" customHeight="1">
      <c r="B28" s="266"/>
      <c r="C28" s="267"/>
      <c r="D28" s="265" t="s">
        <v>684</v>
      </c>
      <c r="E28" s="265"/>
      <c r="F28" s="265"/>
      <c r="G28" s="265"/>
      <c r="H28" s="265"/>
      <c r="I28" s="265"/>
      <c r="J28" s="265"/>
      <c r="K28" s="263"/>
    </row>
    <row r="29" ht="12.75" customHeight="1">
      <c r="B29" s="266"/>
      <c r="C29" s="267"/>
      <c r="D29" s="267"/>
      <c r="E29" s="267"/>
      <c r="F29" s="267"/>
      <c r="G29" s="267"/>
      <c r="H29" s="267"/>
      <c r="I29" s="267"/>
      <c r="J29" s="267"/>
      <c r="K29" s="263"/>
    </row>
    <row r="30" ht="15" customHeight="1">
      <c r="B30" s="266"/>
      <c r="C30" s="267"/>
      <c r="D30" s="265" t="s">
        <v>685</v>
      </c>
      <c r="E30" s="265"/>
      <c r="F30" s="265"/>
      <c r="G30" s="265"/>
      <c r="H30" s="265"/>
      <c r="I30" s="265"/>
      <c r="J30" s="265"/>
      <c r="K30" s="263"/>
    </row>
    <row r="31" ht="15" customHeight="1">
      <c r="B31" s="266"/>
      <c r="C31" s="267"/>
      <c r="D31" s="265" t="s">
        <v>686</v>
      </c>
      <c r="E31" s="265"/>
      <c r="F31" s="265"/>
      <c r="G31" s="265"/>
      <c r="H31" s="265"/>
      <c r="I31" s="265"/>
      <c r="J31" s="265"/>
      <c r="K31" s="263"/>
    </row>
    <row r="32" ht="12.75" customHeight="1">
      <c r="B32" s="266"/>
      <c r="C32" s="267"/>
      <c r="D32" s="267"/>
      <c r="E32" s="267"/>
      <c r="F32" s="267"/>
      <c r="G32" s="267"/>
      <c r="H32" s="267"/>
      <c r="I32" s="267"/>
      <c r="J32" s="267"/>
      <c r="K32" s="263"/>
    </row>
    <row r="33" ht="15" customHeight="1">
      <c r="B33" s="266"/>
      <c r="C33" s="267"/>
      <c r="D33" s="265" t="s">
        <v>687</v>
      </c>
      <c r="E33" s="265"/>
      <c r="F33" s="265"/>
      <c r="G33" s="265"/>
      <c r="H33" s="265"/>
      <c r="I33" s="265"/>
      <c r="J33" s="265"/>
      <c r="K33" s="263"/>
    </row>
    <row r="34" ht="15" customHeight="1">
      <c r="B34" s="266"/>
      <c r="C34" s="267"/>
      <c r="D34" s="265" t="s">
        <v>688</v>
      </c>
      <c r="E34" s="265"/>
      <c r="F34" s="265"/>
      <c r="G34" s="265"/>
      <c r="H34" s="265"/>
      <c r="I34" s="265"/>
      <c r="J34" s="265"/>
      <c r="K34" s="263"/>
    </row>
    <row r="35" ht="15" customHeight="1">
      <c r="B35" s="266"/>
      <c r="C35" s="267"/>
      <c r="D35" s="265" t="s">
        <v>689</v>
      </c>
      <c r="E35" s="265"/>
      <c r="F35" s="265"/>
      <c r="G35" s="265"/>
      <c r="H35" s="265"/>
      <c r="I35" s="265"/>
      <c r="J35" s="265"/>
      <c r="K35" s="263"/>
    </row>
    <row r="36" ht="15" customHeight="1">
      <c r="B36" s="266"/>
      <c r="C36" s="267"/>
      <c r="D36" s="265"/>
      <c r="E36" s="268" t="s">
        <v>121</v>
      </c>
      <c r="F36" s="265"/>
      <c r="G36" s="265" t="s">
        <v>690</v>
      </c>
      <c r="H36" s="265"/>
      <c r="I36" s="265"/>
      <c r="J36" s="265"/>
      <c r="K36" s="263"/>
    </row>
    <row r="37" ht="30.75" customHeight="1">
      <c r="B37" s="266"/>
      <c r="C37" s="267"/>
      <c r="D37" s="265"/>
      <c r="E37" s="268" t="s">
        <v>691</v>
      </c>
      <c r="F37" s="265"/>
      <c r="G37" s="265" t="s">
        <v>692</v>
      </c>
      <c r="H37" s="265"/>
      <c r="I37" s="265"/>
      <c r="J37" s="265"/>
      <c r="K37" s="263"/>
    </row>
    <row r="38" ht="15" customHeight="1">
      <c r="B38" s="266"/>
      <c r="C38" s="267"/>
      <c r="D38" s="265"/>
      <c r="E38" s="268" t="s">
        <v>59</v>
      </c>
      <c r="F38" s="265"/>
      <c r="G38" s="265" t="s">
        <v>693</v>
      </c>
      <c r="H38" s="265"/>
      <c r="I38" s="265"/>
      <c r="J38" s="265"/>
      <c r="K38" s="263"/>
    </row>
    <row r="39" ht="15" customHeight="1">
      <c r="B39" s="266"/>
      <c r="C39" s="267"/>
      <c r="D39" s="265"/>
      <c r="E39" s="268" t="s">
        <v>60</v>
      </c>
      <c r="F39" s="265"/>
      <c r="G39" s="265" t="s">
        <v>694</v>
      </c>
      <c r="H39" s="265"/>
      <c r="I39" s="265"/>
      <c r="J39" s="265"/>
      <c r="K39" s="263"/>
    </row>
    <row r="40" ht="15" customHeight="1">
      <c r="B40" s="266"/>
      <c r="C40" s="267"/>
      <c r="D40" s="265"/>
      <c r="E40" s="268" t="s">
        <v>122</v>
      </c>
      <c r="F40" s="265"/>
      <c r="G40" s="265" t="s">
        <v>695</v>
      </c>
      <c r="H40" s="265"/>
      <c r="I40" s="265"/>
      <c r="J40" s="265"/>
      <c r="K40" s="263"/>
    </row>
    <row r="41" ht="15" customHeight="1">
      <c r="B41" s="266"/>
      <c r="C41" s="267"/>
      <c r="D41" s="265"/>
      <c r="E41" s="268" t="s">
        <v>123</v>
      </c>
      <c r="F41" s="265"/>
      <c r="G41" s="265" t="s">
        <v>696</v>
      </c>
      <c r="H41" s="265"/>
      <c r="I41" s="265"/>
      <c r="J41" s="265"/>
      <c r="K41" s="263"/>
    </row>
    <row r="42" ht="15" customHeight="1">
      <c r="B42" s="266"/>
      <c r="C42" s="267"/>
      <c r="D42" s="265"/>
      <c r="E42" s="268" t="s">
        <v>697</v>
      </c>
      <c r="F42" s="265"/>
      <c r="G42" s="265" t="s">
        <v>698</v>
      </c>
      <c r="H42" s="265"/>
      <c r="I42" s="265"/>
      <c r="J42" s="265"/>
      <c r="K42" s="263"/>
    </row>
    <row r="43" ht="15" customHeight="1">
      <c r="B43" s="266"/>
      <c r="C43" s="267"/>
      <c r="D43" s="265"/>
      <c r="E43" s="268"/>
      <c r="F43" s="265"/>
      <c r="G43" s="265" t="s">
        <v>699</v>
      </c>
      <c r="H43" s="265"/>
      <c r="I43" s="265"/>
      <c r="J43" s="265"/>
      <c r="K43" s="263"/>
    </row>
    <row r="44" ht="15" customHeight="1">
      <c r="B44" s="266"/>
      <c r="C44" s="267"/>
      <c r="D44" s="265"/>
      <c r="E44" s="268" t="s">
        <v>700</v>
      </c>
      <c r="F44" s="265"/>
      <c r="G44" s="265" t="s">
        <v>701</v>
      </c>
      <c r="H44" s="265"/>
      <c r="I44" s="265"/>
      <c r="J44" s="265"/>
      <c r="K44" s="263"/>
    </row>
    <row r="45" ht="15" customHeight="1">
      <c r="B45" s="266"/>
      <c r="C45" s="267"/>
      <c r="D45" s="265"/>
      <c r="E45" s="268" t="s">
        <v>125</v>
      </c>
      <c r="F45" s="265"/>
      <c r="G45" s="265" t="s">
        <v>702</v>
      </c>
      <c r="H45" s="265"/>
      <c r="I45" s="265"/>
      <c r="J45" s="265"/>
      <c r="K45" s="263"/>
    </row>
    <row r="46" ht="12.75" customHeight="1">
      <c r="B46" s="266"/>
      <c r="C46" s="267"/>
      <c r="D46" s="265"/>
      <c r="E46" s="265"/>
      <c r="F46" s="265"/>
      <c r="G46" s="265"/>
      <c r="H46" s="265"/>
      <c r="I46" s="265"/>
      <c r="J46" s="265"/>
      <c r="K46" s="263"/>
    </row>
    <row r="47" ht="15" customHeight="1">
      <c r="B47" s="266"/>
      <c r="C47" s="267"/>
      <c r="D47" s="265" t="s">
        <v>703</v>
      </c>
      <c r="E47" s="265"/>
      <c r="F47" s="265"/>
      <c r="G47" s="265"/>
      <c r="H47" s="265"/>
      <c r="I47" s="265"/>
      <c r="J47" s="265"/>
      <c r="K47" s="263"/>
    </row>
    <row r="48" ht="15" customHeight="1">
      <c r="B48" s="266"/>
      <c r="C48" s="267"/>
      <c r="D48" s="267"/>
      <c r="E48" s="265" t="s">
        <v>704</v>
      </c>
      <c r="F48" s="265"/>
      <c r="G48" s="265"/>
      <c r="H48" s="265"/>
      <c r="I48" s="265"/>
      <c r="J48" s="265"/>
      <c r="K48" s="263"/>
    </row>
    <row r="49" ht="15" customHeight="1">
      <c r="B49" s="266"/>
      <c r="C49" s="267"/>
      <c r="D49" s="267"/>
      <c r="E49" s="265" t="s">
        <v>705</v>
      </c>
      <c r="F49" s="265"/>
      <c r="G49" s="265"/>
      <c r="H49" s="265"/>
      <c r="I49" s="265"/>
      <c r="J49" s="265"/>
      <c r="K49" s="263"/>
    </row>
    <row r="50" ht="15" customHeight="1">
      <c r="B50" s="266"/>
      <c r="C50" s="267"/>
      <c r="D50" s="267"/>
      <c r="E50" s="265" t="s">
        <v>706</v>
      </c>
      <c r="F50" s="265"/>
      <c r="G50" s="265"/>
      <c r="H50" s="265"/>
      <c r="I50" s="265"/>
      <c r="J50" s="265"/>
      <c r="K50" s="263"/>
    </row>
    <row r="51" ht="15" customHeight="1">
      <c r="B51" s="266"/>
      <c r="C51" s="267"/>
      <c r="D51" s="265" t="s">
        <v>707</v>
      </c>
      <c r="E51" s="265"/>
      <c r="F51" s="265"/>
      <c r="G51" s="265"/>
      <c r="H51" s="265"/>
      <c r="I51" s="265"/>
      <c r="J51" s="265"/>
      <c r="K51" s="263"/>
    </row>
    <row r="52" ht="25.5" customHeight="1">
      <c r="B52" s="261"/>
      <c r="C52" s="262" t="s">
        <v>708</v>
      </c>
      <c r="D52" s="262"/>
      <c r="E52" s="262"/>
      <c r="F52" s="262"/>
      <c r="G52" s="262"/>
      <c r="H52" s="262"/>
      <c r="I52" s="262"/>
      <c r="J52" s="262"/>
      <c r="K52" s="263"/>
    </row>
    <row r="53" ht="5.25" customHeight="1">
      <c r="B53" s="261"/>
      <c r="C53" s="264"/>
      <c r="D53" s="264"/>
      <c r="E53" s="264"/>
      <c r="F53" s="264"/>
      <c r="G53" s="264"/>
      <c r="H53" s="264"/>
      <c r="I53" s="264"/>
      <c r="J53" s="264"/>
      <c r="K53" s="263"/>
    </row>
    <row r="54" ht="15" customHeight="1">
      <c r="B54" s="261"/>
      <c r="C54" s="265" t="s">
        <v>709</v>
      </c>
      <c r="D54" s="265"/>
      <c r="E54" s="265"/>
      <c r="F54" s="265"/>
      <c r="G54" s="265"/>
      <c r="H54" s="265"/>
      <c r="I54" s="265"/>
      <c r="J54" s="265"/>
      <c r="K54" s="263"/>
    </row>
    <row r="55" ht="15" customHeight="1">
      <c r="B55" s="261"/>
      <c r="C55" s="265" t="s">
        <v>710</v>
      </c>
      <c r="D55" s="265"/>
      <c r="E55" s="265"/>
      <c r="F55" s="265"/>
      <c r="G55" s="265"/>
      <c r="H55" s="265"/>
      <c r="I55" s="265"/>
      <c r="J55" s="265"/>
      <c r="K55" s="263"/>
    </row>
    <row r="56" ht="12.75" customHeight="1">
      <c r="B56" s="261"/>
      <c r="C56" s="265"/>
      <c r="D56" s="265"/>
      <c r="E56" s="265"/>
      <c r="F56" s="265"/>
      <c r="G56" s="265"/>
      <c r="H56" s="265"/>
      <c r="I56" s="265"/>
      <c r="J56" s="265"/>
      <c r="K56" s="263"/>
    </row>
    <row r="57" ht="15" customHeight="1">
      <c r="B57" s="261"/>
      <c r="C57" s="265" t="s">
        <v>711</v>
      </c>
      <c r="D57" s="265"/>
      <c r="E57" s="265"/>
      <c r="F57" s="265"/>
      <c r="G57" s="265"/>
      <c r="H57" s="265"/>
      <c r="I57" s="265"/>
      <c r="J57" s="265"/>
      <c r="K57" s="263"/>
    </row>
    <row r="58" ht="15" customHeight="1">
      <c r="B58" s="261"/>
      <c r="C58" s="267"/>
      <c r="D58" s="265" t="s">
        <v>712</v>
      </c>
      <c r="E58" s="265"/>
      <c r="F58" s="265"/>
      <c r="G58" s="265"/>
      <c r="H58" s="265"/>
      <c r="I58" s="265"/>
      <c r="J58" s="265"/>
      <c r="K58" s="263"/>
    </row>
    <row r="59" ht="15" customHeight="1">
      <c r="B59" s="261"/>
      <c r="C59" s="267"/>
      <c r="D59" s="265" t="s">
        <v>713</v>
      </c>
      <c r="E59" s="265"/>
      <c r="F59" s="265"/>
      <c r="G59" s="265"/>
      <c r="H59" s="265"/>
      <c r="I59" s="265"/>
      <c r="J59" s="265"/>
      <c r="K59" s="263"/>
    </row>
    <row r="60" ht="15" customHeight="1">
      <c r="B60" s="261"/>
      <c r="C60" s="267"/>
      <c r="D60" s="265" t="s">
        <v>714</v>
      </c>
      <c r="E60" s="265"/>
      <c r="F60" s="265"/>
      <c r="G60" s="265"/>
      <c r="H60" s="265"/>
      <c r="I60" s="265"/>
      <c r="J60" s="265"/>
      <c r="K60" s="263"/>
    </row>
    <row r="61" ht="15" customHeight="1">
      <c r="B61" s="261"/>
      <c r="C61" s="267"/>
      <c r="D61" s="265" t="s">
        <v>715</v>
      </c>
      <c r="E61" s="265"/>
      <c r="F61" s="265"/>
      <c r="G61" s="265"/>
      <c r="H61" s="265"/>
      <c r="I61" s="265"/>
      <c r="J61" s="265"/>
      <c r="K61" s="263"/>
    </row>
    <row r="62" ht="15" customHeight="1">
      <c r="B62" s="261"/>
      <c r="C62" s="267"/>
      <c r="D62" s="270" t="s">
        <v>716</v>
      </c>
      <c r="E62" s="270"/>
      <c r="F62" s="270"/>
      <c r="G62" s="270"/>
      <c r="H62" s="270"/>
      <c r="I62" s="270"/>
      <c r="J62" s="270"/>
      <c r="K62" s="263"/>
    </row>
    <row r="63" ht="15" customHeight="1">
      <c r="B63" s="261"/>
      <c r="C63" s="267"/>
      <c r="D63" s="265" t="s">
        <v>717</v>
      </c>
      <c r="E63" s="265"/>
      <c r="F63" s="265"/>
      <c r="G63" s="265"/>
      <c r="H63" s="265"/>
      <c r="I63" s="265"/>
      <c r="J63" s="265"/>
      <c r="K63" s="263"/>
    </row>
    <row r="64" ht="12.75" customHeight="1">
      <c r="B64" s="261"/>
      <c r="C64" s="267"/>
      <c r="D64" s="267"/>
      <c r="E64" s="271"/>
      <c r="F64" s="267"/>
      <c r="G64" s="267"/>
      <c r="H64" s="267"/>
      <c r="I64" s="267"/>
      <c r="J64" s="267"/>
      <c r="K64" s="263"/>
    </row>
    <row r="65" ht="15" customHeight="1">
      <c r="B65" s="261"/>
      <c r="C65" s="267"/>
      <c r="D65" s="265" t="s">
        <v>718</v>
      </c>
      <c r="E65" s="265"/>
      <c r="F65" s="265"/>
      <c r="G65" s="265"/>
      <c r="H65" s="265"/>
      <c r="I65" s="265"/>
      <c r="J65" s="265"/>
      <c r="K65" s="263"/>
    </row>
    <row r="66" ht="15" customHeight="1">
      <c r="B66" s="261"/>
      <c r="C66" s="267"/>
      <c r="D66" s="270" t="s">
        <v>719</v>
      </c>
      <c r="E66" s="270"/>
      <c r="F66" s="270"/>
      <c r="G66" s="270"/>
      <c r="H66" s="270"/>
      <c r="I66" s="270"/>
      <c r="J66" s="270"/>
      <c r="K66" s="263"/>
    </row>
    <row r="67" ht="15" customHeight="1">
      <c r="B67" s="261"/>
      <c r="C67" s="267"/>
      <c r="D67" s="265" t="s">
        <v>720</v>
      </c>
      <c r="E67" s="265"/>
      <c r="F67" s="265"/>
      <c r="G67" s="265"/>
      <c r="H67" s="265"/>
      <c r="I67" s="265"/>
      <c r="J67" s="265"/>
      <c r="K67" s="263"/>
    </row>
    <row r="68" ht="15" customHeight="1">
      <c r="B68" s="261"/>
      <c r="C68" s="267"/>
      <c r="D68" s="265" t="s">
        <v>721</v>
      </c>
      <c r="E68" s="265"/>
      <c r="F68" s="265"/>
      <c r="G68" s="265"/>
      <c r="H68" s="265"/>
      <c r="I68" s="265"/>
      <c r="J68" s="265"/>
      <c r="K68" s="263"/>
    </row>
    <row r="69" ht="15" customHeight="1">
      <c r="B69" s="261"/>
      <c r="C69" s="267"/>
      <c r="D69" s="265" t="s">
        <v>722</v>
      </c>
      <c r="E69" s="265"/>
      <c r="F69" s="265"/>
      <c r="G69" s="265"/>
      <c r="H69" s="265"/>
      <c r="I69" s="265"/>
      <c r="J69" s="265"/>
      <c r="K69" s="263"/>
    </row>
    <row r="70" ht="15" customHeight="1">
      <c r="B70" s="261"/>
      <c r="C70" s="267"/>
      <c r="D70" s="265" t="s">
        <v>723</v>
      </c>
      <c r="E70" s="265"/>
      <c r="F70" s="265"/>
      <c r="G70" s="265"/>
      <c r="H70" s="265"/>
      <c r="I70" s="265"/>
      <c r="J70" s="265"/>
      <c r="K70" s="263"/>
    </row>
    <row r="71" ht="12.75" customHeight="1">
      <c r="B71" s="272"/>
      <c r="C71" s="273"/>
      <c r="D71" s="273"/>
      <c r="E71" s="273"/>
      <c r="F71" s="273"/>
      <c r="G71" s="273"/>
      <c r="H71" s="273"/>
      <c r="I71" s="273"/>
      <c r="J71" s="273"/>
      <c r="K71" s="274"/>
    </row>
    <row r="72" ht="18.75" customHeight="1">
      <c r="B72" s="275"/>
      <c r="C72" s="275"/>
      <c r="D72" s="275"/>
      <c r="E72" s="275"/>
      <c r="F72" s="275"/>
      <c r="G72" s="275"/>
      <c r="H72" s="275"/>
      <c r="I72" s="275"/>
      <c r="J72" s="275"/>
      <c r="K72" s="276"/>
    </row>
    <row r="73" ht="18.75" customHeight="1">
      <c r="B73" s="276"/>
      <c r="C73" s="276"/>
      <c r="D73" s="276"/>
      <c r="E73" s="276"/>
      <c r="F73" s="276"/>
      <c r="G73" s="276"/>
      <c r="H73" s="276"/>
      <c r="I73" s="276"/>
      <c r="J73" s="276"/>
      <c r="K73" s="276"/>
    </row>
    <row r="74" ht="7.5" customHeight="1">
      <c r="B74" s="277"/>
      <c r="C74" s="278"/>
      <c r="D74" s="278"/>
      <c r="E74" s="278"/>
      <c r="F74" s="278"/>
      <c r="G74" s="278"/>
      <c r="H74" s="278"/>
      <c r="I74" s="278"/>
      <c r="J74" s="278"/>
      <c r="K74" s="279"/>
    </row>
    <row r="75" ht="45" customHeight="1">
      <c r="B75" s="280"/>
      <c r="C75" s="281" t="s">
        <v>724</v>
      </c>
      <c r="D75" s="281"/>
      <c r="E75" s="281"/>
      <c r="F75" s="281"/>
      <c r="G75" s="281"/>
      <c r="H75" s="281"/>
      <c r="I75" s="281"/>
      <c r="J75" s="281"/>
      <c r="K75" s="282"/>
    </row>
    <row r="76" ht="17.25" customHeight="1">
      <c r="B76" s="280"/>
      <c r="C76" s="283" t="s">
        <v>725</v>
      </c>
      <c r="D76" s="283"/>
      <c r="E76" s="283"/>
      <c r="F76" s="283" t="s">
        <v>726</v>
      </c>
      <c r="G76" s="284"/>
      <c r="H76" s="283" t="s">
        <v>60</v>
      </c>
      <c r="I76" s="283" t="s">
        <v>63</v>
      </c>
      <c r="J76" s="283" t="s">
        <v>727</v>
      </c>
      <c r="K76" s="282"/>
    </row>
    <row r="77" ht="17.25" customHeight="1">
      <c r="B77" s="280"/>
      <c r="C77" s="285" t="s">
        <v>728</v>
      </c>
      <c r="D77" s="285"/>
      <c r="E77" s="285"/>
      <c r="F77" s="286" t="s">
        <v>729</v>
      </c>
      <c r="G77" s="287"/>
      <c r="H77" s="285"/>
      <c r="I77" s="285"/>
      <c r="J77" s="285" t="s">
        <v>730</v>
      </c>
      <c r="K77" s="282"/>
    </row>
    <row r="78" ht="5.25" customHeight="1">
      <c r="B78" s="280"/>
      <c r="C78" s="288"/>
      <c r="D78" s="288"/>
      <c r="E78" s="288"/>
      <c r="F78" s="288"/>
      <c r="G78" s="289"/>
      <c r="H78" s="288"/>
      <c r="I78" s="288"/>
      <c r="J78" s="288"/>
      <c r="K78" s="282"/>
    </row>
    <row r="79" ht="15" customHeight="1">
      <c r="B79" s="280"/>
      <c r="C79" s="268" t="s">
        <v>59</v>
      </c>
      <c r="D79" s="288"/>
      <c r="E79" s="288"/>
      <c r="F79" s="290" t="s">
        <v>731</v>
      </c>
      <c r="G79" s="289"/>
      <c r="H79" s="268" t="s">
        <v>732</v>
      </c>
      <c r="I79" s="268" t="s">
        <v>733</v>
      </c>
      <c r="J79" s="268">
        <v>20</v>
      </c>
      <c r="K79" s="282"/>
    </row>
    <row r="80" ht="15" customHeight="1">
      <c r="B80" s="280"/>
      <c r="C80" s="268" t="s">
        <v>734</v>
      </c>
      <c r="D80" s="268"/>
      <c r="E80" s="268"/>
      <c r="F80" s="290" t="s">
        <v>731</v>
      </c>
      <c r="G80" s="289"/>
      <c r="H80" s="268" t="s">
        <v>735</v>
      </c>
      <c r="I80" s="268" t="s">
        <v>733</v>
      </c>
      <c r="J80" s="268">
        <v>120</v>
      </c>
      <c r="K80" s="282"/>
    </row>
    <row r="81" ht="15" customHeight="1">
      <c r="B81" s="291"/>
      <c r="C81" s="268" t="s">
        <v>736</v>
      </c>
      <c r="D81" s="268"/>
      <c r="E81" s="268"/>
      <c r="F81" s="290" t="s">
        <v>737</v>
      </c>
      <c r="G81" s="289"/>
      <c r="H81" s="268" t="s">
        <v>738</v>
      </c>
      <c r="I81" s="268" t="s">
        <v>733</v>
      </c>
      <c r="J81" s="268">
        <v>50</v>
      </c>
      <c r="K81" s="282"/>
    </row>
    <row r="82" ht="15" customHeight="1">
      <c r="B82" s="291"/>
      <c r="C82" s="268" t="s">
        <v>739</v>
      </c>
      <c r="D82" s="268"/>
      <c r="E82" s="268"/>
      <c r="F82" s="290" t="s">
        <v>731</v>
      </c>
      <c r="G82" s="289"/>
      <c r="H82" s="268" t="s">
        <v>740</v>
      </c>
      <c r="I82" s="268" t="s">
        <v>741</v>
      </c>
      <c r="J82" s="268"/>
      <c r="K82" s="282"/>
    </row>
    <row r="83" ht="15" customHeight="1">
      <c r="B83" s="291"/>
      <c r="C83" s="292" t="s">
        <v>742</v>
      </c>
      <c r="D83" s="292"/>
      <c r="E83" s="292"/>
      <c r="F83" s="293" t="s">
        <v>737</v>
      </c>
      <c r="G83" s="292"/>
      <c r="H83" s="292" t="s">
        <v>743</v>
      </c>
      <c r="I83" s="292" t="s">
        <v>733</v>
      </c>
      <c r="J83" s="292">
        <v>15</v>
      </c>
      <c r="K83" s="282"/>
    </row>
    <row r="84" ht="15" customHeight="1">
      <c r="B84" s="291"/>
      <c r="C84" s="292" t="s">
        <v>744</v>
      </c>
      <c r="D84" s="292"/>
      <c r="E84" s="292"/>
      <c r="F84" s="293" t="s">
        <v>737</v>
      </c>
      <c r="G84" s="292"/>
      <c r="H84" s="292" t="s">
        <v>745</v>
      </c>
      <c r="I84" s="292" t="s">
        <v>733</v>
      </c>
      <c r="J84" s="292">
        <v>15</v>
      </c>
      <c r="K84" s="282"/>
    </row>
    <row r="85" ht="15" customHeight="1">
      <c r="B85" s="291"/>
      <c r="C85" s="292" t="s">
        <v>746</v>
      </c>
      <c r="D85" s="292"/>
      <c r="E85" s="292"/>
      <c r="F85" s="293" t="s">
        <v>737</v>
      </c>
      <c r="G85" s="292"/>
      <c r="H85" s="292" t="s">
        <v>747</v>
      </c>
      <c r="I85" s="292" t="s">
        <v>733</v>
      </c>
      <c r="J85" s="292">
        <v>20</v>
      </c>
      <c r="K85" s="282"/>
    </row>
    <row r="86" ht="15" customHeight="1">
      <c r="B86" s="291"/>
      <c r="C86" s="292" t="s">
        <v>748</v>
      </c>
      <c r="D86" s="292"/>
      <c r="E86" s="292"/>
      <c r="F86" s="293" t="s">
        <v>737</v>
      </c>
      <c r="G86" s="292"/>
      <c r="H86" s="292" t="s">
        <v>749</v>
      </c>
      <c r="I86" s="292" t="s">
        <v>733</v>
      </c>
      <c r="J86" s="292">
        <v>20</v>
      </c>
      <c r="K86" s="282"/>
    </row>
    <row r="87" ht="15" customHeight="1">
      <c r="B87" s="291"/>
      <c r="C87" s="268" t="s">
        <v>750</v>
      </c>
      <c r="D87" s="268"/>
      <c r="E87" s="268"/>
      <c r="F87" s="290" t="s">
        <v>737</v>
      </c>
      <c r="G87" s="289"/>
      <c r="H87" s="268" t="s">
        <v>751</v>
      </c>
      <c r="I87" s="268" t="s">
        <v>733</v>
      </c>
      <c r="J87" s="268">
        <v>50</v>
      </c>
      <c r="K87" s="282"/>
    </row>
    <row r="88" ht="15" customHeight="1">
      <c r="B88" s="291"/>
      <c r="C88" s="268" t="s">
        <v>752</v>
      </c>
      <c r="D88" s="268"/>
      <c r="E88" s="268"/>
      <c r="F88" s="290" t="s">
        <v>737</v>
      </c>
      <c r="G88" s="289"/>
      <c r="H88" s="268" t="s">
        <v>753</v>
      </c>
      <c r="I88" s="268" t="s">
        <v>733</v>
      </c>
      <c r="J88" s="268">
        <v>20</v>
      </c>
      <c r="K88" s="282"/>
    </row>
    <row r="89" ht="15" customHeight="1">
      <c r="B89" s="291"/>
      <c r="C89" s="268" t="s">
        <v>754</v>
      </c>
      <c r="D89" s="268"/>
      <c r="E89" s="268"/>
      <c r="F89" s="290" t="s">
        <v>737</v>
      </c>
      <c r="G89" s="289"/>
      <c r="H89" s="268" t="s">
        <v>755</v>
      </c>
      <c r="I89" s="268" t="s">
        <v>733</v>
      </c>
      <c r="J89" s="268">
        <v>20</v>
      </c>
      <c r="K89" s="282"/>
    </row>
    <row r="90" ht="15" customHeight="1">
      <c r="B90" s="291"/>
      <c r="C90" s="268" t="s">
        <v>756</v>
      </c>
      <c r="D90" s="268"/>
      <c r="E90" s="268"/>
      <c r="F90" s="290" t="s">
        <v>737</v>
      </c>
      <c r="G90" s="289"/>
      <c r="H90" s="268" t="s">
        <v>757</v>
      </c>
      <c r="I90" s="268" t="s">
        <v>733</v>
      </c>
      <c r="J90" s="268">
        <v>50</v>
      </c>
      <c r="K90" s="282"/>
    </row>
    <row r="91" ht="15" customHeight="1">
      <c r="B91" s="291"/>
      <c r="C91" s="268" t="s">
        <v>758</v>
      </c>
      <c r="D91" s="268"/>
      <c r="E91" s="268"/>
      <c r="F91" s="290" t="s">
        <v>737</v>
      </c>
      <c r="G91" s="289"/>
      <c r="H91" s="268" t="s">
        <v>758</v>
      </c>
      <c r="I91" s="268" t="s">
        <v>733</v>
      </c>
      <c r="J91" s="268">
        <v>50</v>
      </c>
      <c r="K91" s="282"/>
    </row>
    <row r="92" ht="15" customHeight="1">
      <c r="B92" s="291"/>
      <c r="C92" s="268" t="s">
        <v>759</v>
      </c>
      <c r="D92" s="268"/>
      <c r="E92" s="268"/>
      <c r="F92" s="290" t="s">
        <v>737</v>
      </c>
      <c r="G92" s="289"/>
      <c r="H92" s="268" t="s">
        <v>760</v>
      </c>
      <c r="I92" s="268" t="s">
        <v>733</v>
      </c>
      <c r="J92" s="268">
        <v>255</v>
      </c>
      <c r="K92" s="282"/>
    </row>
    <row r="93" ht="15" customHeight="1">
      <c r="B93" s="291"/>
      <c r="C93" s="268" t="s">
        <v>761</v>
      </c>
      <c r="D93" s="268"/>
      <c r="E93" s="268"/>
      <c r="F93" s="290" t="s">
        <v>731</v>
      </c>
      <c r="G93" s="289"/>
      <c r="H93" s="268" t="s">
        <v>762</v>
      </c>
      <c r="I93" s="268" t="s">
        <v>763</v>
      </c>
      <c r="J93" s="268"/>
      <c r="K93" s="282"/>
    </row>
    <row r="94" ht="15" customHeight="1">
      <c r="B94" s="291"/>
      <c r="C94" s="268" t="s">
        <v>764</v>
      </c>
      <c r="D94" s="268"/>
      <c r="E94" s="268"/>
      <c r="F94" s="290" t="s">
        <v>731</v>
      </c>
      <c r="G94" s="289"/>
      <c r="H94" s="268" t="s">
        <v>765</v>
      </c>
      <c r="I94" s="268" t="s">
        <v>766</v>
      </c>
      <c r="J94" s="268"/>
      <c r="K94" s="282"/>
    </row>
    <row r="95" ht="15" customHeight="1">
      <c r="B95" s="291"/>
      <c r="C95" s="268" t="s">
        <v>767</v>
      </c>
      <c r="D95" s="268"/>
      <c r="E95" s="268"/>
      <c r="F95" s="290" t="s">
        <v>731</v>
      </c>
      <c r="G95" s="289"/>
      <c r="H95" s="268" t="s">
        <v>767</v>
      </c>
      <c r="I95" s="268" t="s">
        <v>766</v>
      </c>
      <c r="J95" s="268"/>
      <c r="K95" s="282"/>
    </row>
    <row r="96" ht="15" customHeight="1">
      <c r="B96" s="291"/>
      <c r="C96" s="268" t="s">
        <v>44</v>
      </c>
      <c r="D96" s="268"/>
      <c r="E96" s="268"/>
      <c r="F96" s="290" t="s">
        <v>731</v>
      </c>
      <c r="G96" s="289"/>
      <c r="H96" s="268" t="s">
        <v>768</v>
      </c>
      <c r="I96" s="268" t="s">
        <v>766</v>
      </c>
      <c r="J96" s="268"/>
      <c r="K96" s="282"/>
    </row>
    <row r="97" ht="15" customHeight="1">
      <c r="B97" s="291"/>
      <c r="C97" s="268" t="s">
        <v>54</v>
      </c>
      <c r="D97" s="268"/>
      <c r="E97" s="268"/>
      <c r="F97" s="290" t="s">
        <v>731</v>
      </c>
      <c r="G97" s="289"/>
      <c r="H97" s="268" t="s">
        <v>769</v>
      </c>
      <c r="I97" s="268" t="s">
        <v>766</v>
      </c>
      <c r="J97" s="268"/>
      <c r="K97" s="282"/>
    </row>
    <row r="98" ht="15" customHeight="1">
      <c r="B98" s="294"/>
      <c r="C98" s="295"/>
      <c r="D98" s="295"/>
      <c r="E98" s="295"/>
      <c r="F98" s="295"/>
      <c r="G98" s="295"/>
      <c r="H98" s="295"/>
      <c r="I98" s="295"/>
      <c r="J98" s="295"/>
      <c r="K98" s="296"/>
    </row>
    <row r="99" ht="18.75" customHeight="1">
      <c r="B99" s="297"/>
      <c r="C99" s="298"/>
      <c r="D99" s="298"/>
      <c r="E99" s="298"/>
      <c r="F99" s="298"/>
      <c r="G99" s="298"/>
      <c r="H99" s="298"/>
      <c r="I99" s="298"/>
      <c r="J99" s="298"/>
      <c r="K99" s="297"/>
    </row>
    <row r="100" ht="18.75" customHeight="1">
      <c r="B100" s="276"/>
      <c r="C100" s="276"/>
      <c r="D100" s="276"/>
      <c r="E100" s="276"/>
      <c r="F100" s="276"/>
      <c r="G100" s="276"/>
      <c r="H100" s="276"/>
      <c r="I100" s="276"/>
      <c r="J100" s="276"/>
      <c r="K100" s="276"/>
    </row>
    <row r="101" ht="7.5" customHeight="1">
      <c r="B101" s="277"/>
      <c r="C101" s="278"/>
      <c r="D101" s="278"/>
      <c r="E101" s="278"/>
      <c r="F101" s="278"/>
      <c r="G101" s="278"/>
      <c r="H101" s="278"/>
      <c r="I101" s="278"/>
      <c r="J101" s="278"/>
      <c r="K101" s="279"/>
    </row>
    <row r="102" ht="45" customHeight="1">
      <c r="B102" s="280"/>
      <c r="C102" s="281" t="s">
        <v>770</v>
      </c>
      <c r="D102" s="281"/>
      <c r="E102" s="281"/>
      <c r="F102" s="281"/>
      <c r="G102" s="281"/>
      <c r="H102" s="281"/>
      <c r="I102" s="281"/>
      <c r="J102" s="281"/>
      <c r="K102" s="282"/>
    </row>
    <row r="103" ht="17.25" customHeight="1">
      <c r="B103" s="280"/>
      <c r="C103" s="283" t="s">
        <v>725</v>
      </c>
      <c r="D103" s="283"/>
      <c r="E103" s="283"/>
      <c r="F103" s="283" t="s">
        <v>726</v>
      </c>
      <c r="G103" s="284"/>
      <c r="H103" s="283" t="s">
        <v>60</v>
      </c>
      <c r="I103" s="283" t="s">
        <v>63</v>
      </c>
      <c r="J103" s="283" t="s">
        <v>727</v>
      </c>
      <c r="K103" s="282"/>
    </row>
    <row r="104" ht="17.25" customHeight="1">
      <c r="B104" s="280"/>
      <c r="C104" s="285" t="s">
        <v>728</v>
      </c>
      <c r="D104" s="285"/>
      <c r="E104" s="285"/>
      <c r="F104" s="286" t="s">
        <v>729</v>
      </c>
      <c r="G104" s="287"/>
      <c r="H104" s="285"/>
      <c r="I104" s="285"/>
      <c r="J104" s="285" t="s">
        <v>730</v>
      </c>
      <c r="K104" s="282"/>
    </row>
    <row r="105" ht="5.25" customHeight="1">
      <c r="B105" s="280"/>
      <c r="C105" s="283"/>
      <c r="D105" s="283"/>
      <c r="E105" s="283"/>
      <c r="F105" s="283"/>
      <c r="G105" s="299"/>
      <c r="H105" s="283"/>
      <c r="I105" s="283"/>
      <c r="J105" s="283"/>
      <c r="K105" s="282"/>
    </row>
    <row r="106" ht="15" customHeight="1">
      <c r="B106" s="280"/>
      <c r="C106" s="268" t="s">
        <v>59</v>
      </c>
      <c r="D106" s="288"/>
      <c r="E106" s="288"/>
      <c r="F106" s="290" t="s">
        <v>731</v>
      </c>
      <c r="G106" s="299"/>
      <c r="H106" s="268" t="s">
        <v>771</v>
      </c>
      <c r="I106" s="268" t="s">
        <v>733</v>
      </c>
      <c r="J106" s="268">
        <v>20</v>
      </c>
      <c r="K106" s="282"/>
    </row>
    <row r="107" ht="15" customHeight="1">
      <c r="B107" s="280"/>
      <c r="C107" s="268" t="s">
        <v>734</v>
      </c>
      <c r="D107" s="268"/>
      <c r="E107" s="268"/>
      <c r="F107" s="290" t="s">
        <v>731</v>
      </c>
      <c r="G107" s="268"/>
      <c r="H107" s="268" t="s">
        <v>771</v>
      </c>
      <c r="I107" s="268" t="s">
        <v>733</v>
      </c>
      <c r="J107" s="268">
        <v>120</v>
      </c>
      <c r="K107" s="282"/>
    </row>
    <row r="108" ht="15" customHeight="1">
      <c r="B108" s="291"/>
      <c r="C108" s="268" t="s">
        <v>736</v>
      </c>
      <c r="D108" s="268"/>
      <c r="E108" s="268"/>
      <c r="F108" s="290" t="s">
        <v>737</v>
      </c>
      <c r="G108" s="268"/>
      <c r="H108" s="268" t="s">
        <v>771</v>
      </c>
      <c r="I108" s="268" t="s">
        <v>733</v>
      </c>
      <c r="J108" s="268">
        <v>50</v>
      </c>
      <c r="K108" s="282"/>
    </row>
    <row r="109" ht="15" customHeight="1">
      <c r="B109" s="291"/>
      <c r="C109" s="268" t="s">
        <v>739</v>
      </c>
      <c r="D109" s="268"/>
      <c r="E109" s="268"/>
      <c r="F109" s="290" t="s">
        <v>731</v>
      </c>
      <c r="G109" s="268"/>
      <c r="H109" s="268" t="s">
        <v>771</v>
      </c>
      <c r="I109" s="268" t="s">
        <v>741</v>
      </c>
      <c r="J109" s="268"/>
      <c r="K109" s="282"/>
    </row>
    <row r="110" ht="15" customHeight="1">
      <c r="B110" s="291"/>
      <c r="C110" s="268" t="s">
        <v>750</v>
      </c>
      <c r="D110" s="268"/>
      <c r="E110" s="268"/>
      <c r="F110" s="290" t="s">
        <v>737</v>
      </c>
      <c r="G110" s="268"/>
      <c r="H110" s="268" t="s">
        <v>771</v>
      </c>
      <c r="I110" s="268" t="s">
        <v>733</v>
      </c>
      <c r="J110" s="268">
        <v>50</v>
      </c>
      <c r="K110" s="282"/>
    </row>
    <row r="111" ht="15" customHeight="1">
      <c r="B111" s="291"/>
      <c r="C111" s="268" t="s">
        <v>758</v>
      </c>
      <c r="D111" s="268"/>
      <c r="E111" s="268"/>
      <c r="F111" s="290" t="s">
        <v>737</v>
      </c>
      <c r="G111" s="268"/>
      <c r="H111" s="268" t="s">
        <v>771</v>
      </c>
      <c r="I111" s="268" t="s">
        <v>733</v>
      </c>
      <c r="J111" s="268">
        <v>50</v>
      </c>
      <c r="K111" s="282"/>
    </row>
    <row r="112" ht="15" customHeight="1">
      <c r="B112" s="291"/>
      <c r="C112" s="268" t="s">
        <v>756</v>
      </c>
      <c r="D112" s="268"/>
      <c r="E112" s="268"/>
      <c r="F112" s="290" t="s">
        <v>737</v>
      </c>
      <c r="G112" s="268"/>
      <c r="H112" s="268" t="s">
        <v>771</v>
      </c>
      <c r="I112" s="268" t="s">
        <v>733</v>
      </c>
      <c r="J112" s="268">
        <v>50</v>
      </c>
      <c r="K112" s="282"/>
    </row>
    <row r="113" ht="15" customHeight="1">
      <c r="B113" s="291"/>
      <c r="C113" s="268" t="s">
        <v>59</v>
      </c>
      <c r="D113" s="268"/>
      <c r="E113" s="268"/>
      <c r="F113" s="290" t="s">
        <v>731</v>
      </c>
      <c r="G113" s="268"/>
      <c r="H113" s="268" t="s">
        <v>772</v>
      </c>
      <c r="I113" s="268" t="s">
        <v>733</v>
      </c>
      <c r="J113" s="268">
        <v>20</v>
      </c>
      <c r="K113" s="282"/>
    </row>
    <row r="114" ht="15" customHeight="1">
      <c r="B114" s="291"/>
      <c r="C114" s="268" t="s">
        <v>773</v>
      </c>
      <c r="D114" s="268"/>
      <c r="E114" s="268"/>
      <c r="F114" s="290" t="s">
        <v>731</v>
      </c>
      <c r="G114" s="268"/>
      <c r="H114" s="268" t="s">
        <v>774</v>
      </c>
      <c r="I114" s="268" t="s">
        <v>733</v>
      </c>
      <c r="J114" s="268">
        <v>120</v>
      </c>
      <c r="K114" s="282"/>
    </row>
    <row r="115" ht="15" customHeight="1">
      <c r="B115" s="291"/>
      <c r="C115" s="268" t="s">
        <v>44</v>
      </c>
      <c r="D115" s="268"/>
      <c r="E115" s="268"/>
      <c r="F115" s="290" t="s">
        <v>731</v>
      </c>
      <c r="G115" s="268"/>
      <c r="H115" s="268" t="s">
        <v>775</v>
      </c>
      <c r="I115" s="268" t="s">
        <v>766</v>
      </c>
      <c r="J115" s="268"/>
      <c r="K115" s="282"/>
    </row>
    <row r="116" ht="15" customHeight="1">
      <c r="B116" s="291"/>
      <c r="C116" s="268" t="s">
        <v>54</v>
      </c>
      <c r="D116" s="268"/>
      <c r="E116" s="268"/>
      <c r="F116" s="290" t="s">
        <v>731</v>
      </c>
      <c r="G116" s="268"/>
      <c r="H116" s="268" t="s">
        <v>776</v>
      </c>
      <c r="I116" s="268" t="s">
        <v>766</v>
      </c>
      <c r="J116" s="268"/>
      <c r="K116" s="282"/>
    </row>
    <row r="117" ht="15" customHeight="1">
      <c r="B117" s="291"/>
      <c r="C117" s="268" t="s">
        <v>63</v>
      </c>
      <c r="D117" s="268"/>
      <c r="E117" s="268"/>
      <c r="F117" s="290" t="s">
        <v>731</v>
      </c>
      <c r="G117" s="268"/>
      <c r="H117" s="268" t="s">
        <v>777</v>
      </c>
      <c r="I117" s="268" t="s">
        <v>778</v>
      </c>
      <c r="J117" s="268"/>
      <c r="K117" s="282"/>
    </row>
    <row r="118" ht="15" customHeight="1">
      <c r="B118" s="294"/>
      <c r="C118" s="300"/>
      <c r="D118" s="300"/>
      <c r="E118" s="300"/>
      <c r="F118" s="300"/>
      <c r="G118" s="300"/>
      <c r="H118" s="300"/>
      <c r="I118" s="300"/>
      <c r="J118" s="300"/>
      <c r="K118" s="296"/>
    </row>
    <row r="119" ht="18.75" customHeight="1">
      <c r="B119" s="301"/>
      <c r="C119" s="265"/>
      <c r="D119" s="265"/>
      <c r="E119" s="265"/>
      <c r="F119" s="302"/>
      <c r="G119" s="265"/>
      <c r="H119" s="265"/>
      <c r="I119" s="265"/>
      <c r="J119" s="265"/>
      <c r="K119" s="301"/>
    </row>
    <row r="120" ht="18.75" customHeight="1">
      <c r="B120" s="276"/>
      <c r="C120" s="276"/>
      <c r="D120" s="276"/>
      <c r="E120" s="276"/>
      <c r="F120" s="276"/>
      <c r="G120" s="276"/>
      <c r="H120" s="276"/>
      <c r="I120" s="276"/>
      <c r="J120" s="276"/>
      <c r="K120" s="276"/>
    </row>
    <row r="121" ht="7.5" customHeight="1">
      <c r="B121" s="303"/>
      <c r="C121" s="304"/>
      <c r="D121" s="304"/>
      <c r="E121" s="304"/>
      <c r="F121" s="304"/>
      <c r="G121" s="304"/>
      <c r="H121" s="304"/>
      <c r="I121" s="304"/>
      <c r="J121" s="304"/>
      <c r="K121" s="305"/>
    </row>
    <row r="122" ht="45" customHeight="1">
      <c r="B122" s="306"/>
      <c r="C122" s="259" t="s">
        <v>779</v>
      </c>
      <c r="D122" s="259"/>
      <c r="E122" s="259"/>
      <c r="F122" s="259"/>
      <c r="G122" s="259"/>
      <c r="H122" s="259"/>
      <c r="I122" s="259"/>
      <c r="J122" s="259"/>
      <c r="K122" s="307"/>
    </row>
    <row r="123" ht="17.25" customHeight="1">
      <c r="B123" s="308"/>
      <c r="C123" s="283" t="s">
        <v>725</v>
      </c>
      <c r="D123" s="283"/>
      <c r="E123" s="283"/>
      <c r="F123" s="283" t="s">
        <v>726</v>
      </c>
      <c r="G123" s="284"/>
      <c r="H123" s="283" t="s">
        <v>60</v>
      </c>
      <c r="I123" s="283" t="s">
        <v>63</v>
      </c>
      <c r="J123" s="283" t="s">
        <v>727</v>
      </c>
      <c r="K123" s="309"/>
    </row>
    <row r="124" ht="17.25" customHeight="1">
      <c r="B124" s="308"/>
      <c r="C124" s="285" t="s">
        <v>728</v>
      </c>
      <c r="D124" s="285"/>
      <c r="E124" s="285"/>
      <c r="F124" s="286" t="s">
        <v>729</v>
      </c>
      <c r="G124" s="287"/>
      <c r="H124" s="285"/>
      <c r="I124" s="285"/>
      <c r="J124" s="285" t="s">
        <v>730</v>
      </c>
      <c r="K124" s="309"/>
    </row>
    <row r="125" ht="5.25" customHeight="1">
      <c r="B125" s="310"/>
      <c r="C125" s="288"/>
      <c r="D125" s="288"/>
      <c r="E125" s="288"/>
      <c r="F125" s="288"/>
      <c r="G125" s="268"/>
      <c r="H125" s="288"/>
      <c r="I125" s="288"/>
      <c r="J125" s="288"/>
      <c r="K125" s="311"/>
    </row>
    <row r="126" ht="15" customHeight="1">
      <c r="B126" s="310"/>
      <c r="C126" s="268" t="s">
        <v>734</v>
      </c>
      <c r="D126" s="288"/>
      <c r="E126" s="288"/>
      <c r="F126" s="290" t="s">
        <v>731</v>
      </c>
      <c r="G126" s="268"/>
      <c r="H126" s="268" t="s">
        <v>771</v>
      </c>
      <c r="I126" s="268" t="s">
        <v>733</v>
      </c>
      <c r="J126" s="268">
        <v>120</v>
      </c>
      <c r="K126" s="312"/>
    </row>
    <row r="127" ht="15" customHeight="1">
      <c r="B127" s="310"/>
      <c r="C127" s="268" t="s">
        <v>780</v>
      </c>
      <c r="D127" s="268"/>
      <c r="E127" s="268"/>
      <c r="F127" s="290" t="s">
        <v>731</v>
      </c>
      <c r="G127" s="268"/>
      <c r="H127" s="268" t="s">
        <v>781</v>
      </c>
      <c r="I127" s="268" t="s">
        <v>733</v>
      </c>
      <c r="J127" s="268" t="s">
        <v>782</v>
      </c>
      <c r="K127" s="312"/>
    </row>
    <row r="128" ht="15" customHeight="1">
      <c r="B128" s="310"/>
      <c r="C128" s="268" t="s">
        <v>679</v>
      </c>
      <c r="D128" s="268"/>
      <c r="E128" s="268"/>
      <c r="F128" s="290" t="s">
        <v>731</v>
      </c>
      <c r="G128" s="268"/>
      <c r="H128" s="268" t="s">
        <v>783</v>
      </c>
      <c r="I128" s="268" t="s">
        <v>733</v>
      </c>
      <c r="J128" s="268" t="s">
        <v>782</v>
      </c>
      <c r="K128" s="312"/>
    </row>
    <row r="129" ht="15" customHeight="1">
      <c r="B129" s="310"/>
      <c r="C129" s="268" t="s">
        <v>742</v>
      </c>
      <c r="D129" s="268"/>
      <c r="E129" s="268"/>
      <c r="F129" s="290" t="s">
        <v>737</v>
      </c>
      <c r="G129" s="268"/>
      <c r="H129" s="268" t="s">
        <v>743</v>
      </c>
      <c r="I129" s="268" t="s">
        <v>733</v>
      </c>
      <c r="J129" s="268">
        <v>15</v>
      </c>
      <c r="K129" s="312"/>
    </row>
    <row r="130" ht="15" customHeight="1">
      <c r="B130" s="310"/>
      <c r="C130" s="292" t="s">
        <v>744</v>
      </c>
      <c r="D130" s="292"/>
      <c r="E130" s="292"/>
      <c r="F130" s="293" t="s">
        <v>737</v>
      </c>
      <c r="G130" s="292"/>
      <c r="H130" s="292" t="s">
        <v>745</v>
      </c>
      <c r="I130" s="292" t="s">
        <v>733</v>
      </c>
      <c r="J130" s="292">
        <v>15</v>
      </c>
      <c r="K130" s="312"/>
    </row>
    <row r="131" ht="15" customHeight="1">
      <c r="B131" s="310"/>
      <c r="C131" s="292" t="s">
        <v>746</v>
      </c>
      <c r="D131" s="292"/>
      <c r="E131" s="292"/>
      <c r="F131" s="293" t="s">
        <v>737</v>
      </c>
      <c r="G131" s="292"/>
      <c r="H131" s="292" t="s">
        <v>747</v>
      </c>
      <c r="I131" s="292" t="s">
        <v>733</v>
      </c>
      <c r="J131" s="292">
        <v>20</v>
      </c>
      <c r="K131" s="312"/>
    </row>
    <row r="132" ht="15" customHeight="1">
      <c r="B132" s="310"/>
      <c r="C132" s="292" t="s">
        <v>748</v>
      </c>
      <c r="D132" s="292"/>
      <c r="E132" s="292"/>
      <c r="F132" s="293" t="s">
        <v>737</v>
      </c>
      <c r="G132" s="292"/>
      <c r="H132" s="292" t="s">
        <v>749</v>
      </c>
      <c r="I132" s="292" t="s">
        <v>733</v>
      </c>
      <c r="J132" s="292">
        <v>20</v>
      </c>
      <c r="K132" s="312"/>
    </row>
    <row r="133" ht="15" customHeight="1">
      <c r="B133" s="310"/>
      <c r="C133" s="268" t="s">
        <v>736</v>
      </c>
      <c r="D133" s="268"/>
      <c r="E133" s="268"/>
      <c r="F133" s="290" t="s">
        <v>737</v>
      </c>
      <c r="G133" s="268"/>
      <c r="H133" s="268" t="s">
        <v>771</v>
      </c>
      <c r="I133" s="268" t="s">
        <v>733</v>
      </c>
      <c r="J133" s="268">
        <v>50</v>
      </c>
      <c r="K133" s="312"/>
    </row>
    <row r="134" ht="15" customHeight="1">
      <c r="B134" s="310"/>
      <c r="C134" s="268" t="s">
        <v>750</v>
      </c>
      <c r="D134" s="268"/>
      <c r="E134" s="268"/>
      <c r="F134" s="290" t="s">
        <v>737</v>
      </c>
      <c r="G134" s="268"/>
      <c r="H134" s="268" t="s">
        <v>771</v>
      </c>
      <c r="I134" s="268" t="s">
        <v>733</v>
      </c>
      <c r="J134" s="268">
        <v>50</v>
      </c>
      <c r="K134" s="312"/>
    </row>
    <row r="135" ht="15" customHeight="1">
      <c r="B135" s="310"/>
      <c r="C135" s="268" t="s">
        <v>756</v>
      </c>
      <c r="D135" s="268"/>
      <c r="E135" s="268"/>
      <c r="F135" s="290" t="s">
        <v>737</v>
      </c>
      <c r="G135" s="268"/>
      <c r="H135" s="268" t="s">
        <v>771</v>
      </c>
      <c r="I135" s="268" t="s">
        <v>733</v>
      </c>
      <c r="J135" s="268">
        <v>50</v>
      </c>
      <c r="K135" s="312"/>
    </row>
    <row r="136" ht="15" customHeight="1">
      <c r="B136" s="310"/>
      <c r="C136" s="268" t="s">
        <v>758</v>
      </c>
      <c r="D136" s="268"/>
      <c r="E136" s="268"/>
      <c r="F136" s="290" t="s">
        <v>737</v>
      </c>
      <c r="G136" s="268"/>
      <c r="H136" s="268" t="s">
        <v>771</v>
      </c>
      <c r="I136" s="268" t="s">
        <v>733</v>
      </c>
      <c r="J136" s="268">
        <v>50</v>
      </c>
      <c r="K136" s="312"/>
    </row>
    <row r="137" ht="15" customHeight="1">
      <c r="B137" s="310"/>
      <c r="C137" s="268" t="s">
        <v>759</v>
      </c>
      <c r="D137" s="268"/>
      <c r="E137" s="268"/>
      <c r="F137" s="290" t="s">
        <v>737</v>
      </c>
      <c r="G137" s="268"/>
      <c r="H137" s="268" t="s">
        <v>784</v>
      </c>
      <c r="I137" s="268" t="s">
        <v>733</v>
      </c>
      <c r="J137" s="268">
        <v>255</v>
      </c>
      <c r="K137" s="312"/>
    </row>
    <row r="138" ht="15" customHeight="1">
      <c r="B138" s="310"/>
      <c r="C138" s="268" t="s">
        <v>761</v>
      </c>
      <c r="D138" s="268"/>
      <c r="E138" s="268"/>
      <c r="F138" s="290" t="s">
        <v>731</v>
      </c>
      <c r="G138" s="268"/>
      <c r="H138" s="268" t="s">
        <v>785</v>
      </c>
      <c r="I138" s="268" t="s">
        <v>763</v>
      </c>
      <c r="J138" s="268"/>
      <c r="K138" s="312"/>
    </row>
    <row r="139" ht="15" customHeight="1">
      <c r="B139" s="310"/>
      <c r="C139" s="268" t="s">
        <v>764</v>
      </c>
      <c r="D139" s="268"/>
      <c r="E139" s="268"/>
      <c r="F139" s="290" t="s">
        <v>731</v>
      </c>
      <c r="G139" s="268"/>
      <c r="H139" s="268" t="s">
        <v>786</v>
      </c>
      <c r="I139" s="268" t="s">
        <v>766</v>
      </c>
      <c r="J139" s="268"/>
      <c r="K139" s="312"/>
    </row>
    <row r="140" ht="15" customHeight="1">
      <c r="B140" s="310"/>
      <c r="C140" s="268" t="s">
        <v>767</v>
      </c>
      <c r="D140" s="268"/>
      <c r="E140" s="268"/>
      <c r="F140" s="290" t="s">
        <v>731</v>
      </c>
      <c r="G140" s="268"/>
      <c r="H140" s="268" t="s">
        <v>767</v>
      </c>
      <c r="I140" s="268" t="s">
        <v>766</v>
      </c>
      <c r="J140" s="268"/>
      <c r="K140" s="312"/>
    </row>
    <row r="141" ht="15" customHeight="1">
      <c r="B141" s="310"/>
      <c r="C141" s="268" t="s">
        <v>44</v>
      </c>
      <c r="D141" s="268"/>
      <c r="E141" s="268"/>
      <c r="F141" s="290" t="s">
        <v>731</v>
      </c>
      <c r="G141" s="268"/>
      <c r="H141" s="268" t="s">
        <v>787</v>
      </c>
      <c r="I141" s="268" t="s">
        <v>766</v>
      </c>
      <c r="J141" s="268"/>
      <c r="K141" s="312"/>
    </row>
    <row r="142" ht="15" customHeight="1">
      <c r="B142" s="310"/>
      <c r="C142" s="268" t="s">
        <v>788</v>
      </c>
      <c r="D142" s="268"/>
      <c r="E142" s="268"/>
      <c r="F142" s="290" t="s">
        <v>731</v>
      </c>
      <c r="G142" s="268"/>
      <c r="H142" s="268" t="s">
        <v>789</v>
      </c>
      <c r="I142" s="268" t="s">
        <v>766</v>
      </c>
      <c r="J142" s="268"/>
      <c r="K142" s="312"/>
    </row>
    <row r="143" ht="15" customHeight="1">
      <c r="B143" s="313"/>
      <c r="C143" s="314"/>
      <c r="D143" s="314"/>
      <c r="E143" s="314"/>
      <c r="F143" s="314"/>
      <c r="G143" s="314"/>
      <c r="H143" s="314"/>
      <c r="I143" s="314"/>
      <c r="J143" s="314"/>
      <c r="K143" s="315"/>
    </row>
    <row r="144" ht="18.75" customHeight="1">
      <c r="B144" s="265"/>
      <c r="C144" s="265"/>
      <c r="D144" s="265"/>
      <c r="E144" s="265"/>
      <c r="F144" s="302"/>
      <c r="G144" s="265"/>
      <c r="H144" s="265"/>
      <c r="I144" s="265"/>
      <c r="J144" s="265"/>
      <c r="K144" s="265"/>
    </row>
    <row r="145" ht="18.75" customHeight="1">
      <c r="B145" s="276"/>
      <c r="C145" s="276"/>
      <c r="D145" s="276"/>
      <c r="E145" s="276"/>
      <c r="F145" s="276"/>
      <c r="G145" s="276"/>
      <c r="H145" s="276"/>
      <c r="I145" s="276"/>
      <c r="J145" s="276"/>
      <c r="K145" s="276"/>
    </row>
    <row r="146" ht="7.5" customHeight="1">
      <c r="B146" s="277"/>
      <c r="C146" s="278"/>
      <c r="D146" s="278"/>
      <c r="E146" s="278"/>
      <c r="F146" s="278"/>
      <c r="G146" s="278"/>
      <c r="H146" s="278"/>
      <c r="I146" s="278"/>
      <c r="J146" s="278"/>
      <c r="K146" s="279"/>
    </row>
    <row r="147" ht="45" customHeight="1">
      <c r="B147" s="280"/>
      <c r="C147" s="281" t="s">
        <v>790</v>
      </c>
      <c r="D147" s="281"/>
      <c r="E147" s="281"/>
      <c r="F147" s="281"/>
      <c r="G147" s="281"/>
      <c r="H147" s="281"/>
      <c r="I147" s="281"/>
      <c r="J147" s="281"/>
      <c r="K147" s="282"/>
    </row>
    <row r="148" ht="17.25" customHeight="1">
      <c r="B148" s="280"/>
      <c r="C148" s="283" t="s">
        <v>725</v>
      </c>
      <c r="D148" s="283"/>
      <c r="E148" s="283"/>
      <c r="F148" s="283" t="s">
        <v>726</v>
      </c>
      <c r="G148" s="284"/>
      <c r="H148" s="283" t="s">
        <v>60</v>
      </c>
      <c r="I148" s="283" t="s">
        <v>63</v>
      </c>
      <c r="J148" s="283" t="s">
        <v>727</v>
      </c>
      <c r="K148" s="282"/>
    </row>
    <row r="149" ht="17.25" customHeight="1">
      <c r="B149" s="280"/>
      <c r="C149" s="285" t="s">
        <v>728</v>
      </c>
      <c r="D149" s="285"/>
      <c r="E149" s="285"/>
      <c r="F149" s="286" t="s">
        <v>729</v>
      </c>
      <c r="G149" s="287"/>
      <c r="H149" s="285"/>
      <c r="I149" s="285"/>
      <c r="J149" s="285" t="s">
        <v>730</v>
      </c>
      <c r="K149" s="282"/>
    </row>
    <row r="150" ht="5.25" customHeight="1">
      <c r="B150" s="291"/>
      <c r="C150" s="288"/>
      <c r="D150" s="288"/>
      <c r="E150" s="288"/>
      <c r="F150" s="288"/>
      <c r="G150" s="289"/>
      <c r="H150" s="288"/>
      <c r="I150" s="288"/>
      <c r="J150" s="288"/>
      <c r="K150" s="312"/>
    </row>
    <row r="151" ht="15" customHeight="1">
      <c r="B151" s="291"/>
      <c r="C151" s="316" t="s">
        <v>734</v>
      </c>
      <c r="D151" s="268"/>
      <c r="E151" s="268"/>
      <c r="F151" s="317" t="s">
        <v>731</v>
      </c>
      <c r="G151" s="268"/>
      <c r="H151" s="316" t="s">
        <v>771</v>
      </c>
      <c r="I151" s="316" t="s">
        <v>733</v>
      </c>
      <c r="J151" s="316">
        <v>120</v>
      </c>
      <c r="K151" s="312"/>
    </row>
    <row r="152" ht="15" customHeight="1">
      <c r="B152" s="291"/>
      <c r="C152" s="316" t="s">
        <v>780</v>
      </c>
      <c r="D152" s="268"/>
      <c r="E152" s="268"/>
      <c r="F152" s="317" t="s">
        <v>731</v>
      </c>
      <c r="G152" s="268"/>
      <c r="H152" s="316" t="s">
        <v>791</v>
      </c>
      <c r="I152" s="316" t="s">
        <v>733</v>
      </c>
      <c r="J152" s="316" t="s">
        <v>782</v>
      </c>
      <c r="K152" s="312"/>
    </row>
    <row r="153" ht="15" customHeight="1">
      <c r="B153" s="291"/>
      <c r="C153" s="316" t="s">
        <v>679</v>
      </c>
      <c r="D153" s="268"/>
      <c r="E153" s="268"/>
      <c r="F153" s="317" t="s">
        <v>731</v>
      </c>
      <c r="G153" s="268"/>
      <c r="H153" s="316" t="s">
        <v>792</v>
      </c>
      <c r="I153" s="316" t="s">
        <v>733</v>
      </c>
      <c r="J153" s="316" t="s">
        <v>782</v>
      </c>
      <c r="K153" s="312"/>
    </row>
    <row r="154" ht="15" customHeight="1">
      <c r="B154" s="291"/>
      <c r="C154" s="316" t="s">
        <v>736</v>
      </c>
      <c r="D154" s="268"/>
      <c r="E154" s="268"/>
      <c r="F154" s="317" t="s">
        <v>737</v>
      </c>
      <c r="G154" s="268"/>
      <c r="H154" s="316" t="s">
        <v>771</v>
      </c>
      <c r="I154" s="316" t="s">
        <v>733</v>
      </c>
      <c r="J154" s="316">
        <v>50</v>
      </c>
      <c r="K154" s="312"/>
    </row>
    <row r="155" ht="15" customHeight="1">
      <c r="B155" s="291"/>
      <c r="C155" s="316" t="s">
        <v>739</v>
      </c>
      <c r="D155" s="268"/>
      <c r="E155" s="268"/>
      <c r="F155" s="317" t="s">
        <v>731</v>
      </c>
      <c r="G155" s="268"/>
      <c r="H155" s="316" t="s">
        <v>771</v>
      </c>
      <c r="I155" s="316" t="s">
        <v>741</v>
      </c>
      <c r="J155" s="316"/>
      <c r="K155" s="312"/>
    </row>
    <row r="156" ht="15" customHeight="1">
      <c r="B156" s="291"/>
      <c r="C156" s="316" t="s">
        <v>750</v>
      </c>
      <c r="D156" s="268"/>
      <c r="E156" s="268"/>
      <c r="F156" s="317" t="s">
        <v>737</v>
      </c>
      <c r="G156" s="268"/>
      <c r="H156" s="316" t="s">
        <v>771</v>
      </c>
      <c r="I156" s="316" t="s">
        <v>733</v>
      </c>
      <c r="J156" s="316">
        <v>50</v>
      </c>
      <c r="K156" s="312"/>
    </row>
    <row r="157" ht="15" customHeight="1">
      <c r="B157" s="291"/>
      <c r="C157" s="316" t="s">
        <v>758</v>
      </c>
      <c r="D157" s="268"/>
      <c r="E157" s="268"/>
      <c r="F157" s="317" t="s">
        <v>737</v>
      </c>
      <c r="G157" s="268"/>
      <c r="H157" s="316" t="s">
        <v>771</v>
      </c>
      <c r="I157" s="316" t="s">
        <v>733</v>
      </c>
      <c r="J157" s="316">
        <v>50</v>
      </c>
      <c r="K157" s="312"/>
    </row>
    <row r="158" ht="15" customHeight="1">
      <c r="B158" s="291"/>
      <c r="C158" s="316" t="s">
        <v>756</v>
      </c>
      <c r="D158" s="268"/>
      <c r="E158" s="268"/>
      <c r="F158" s="317" t="s">
        <v>737</v>
      </c>
      <c r="G158" s="268"/>
      <c r="H158" s="316" t="s">
        <v>771</v>
      </c>
      <c r="I158" s="316" t="s">
        <v>733</v>
      </c>
      <c r="J158" s="316">
        <v>50</v>
      </c>
      <c r="K158" s="312"/>
    </row>
    <row r="159" ht="15" customHeight="1">
      <c r="B159" s="291"/>
      <c r="C159" s="316" t="s">
        <v>99</v>
      </c>
      <c r="D159" s="268"/>
      <c r="E159" s="268"/>
      <c r="F159" s="317" t="s">
        <v>731</v>
      </c>
      <c r="G159" s="268"/>
      <c r="H159" s="316" t="s">
        <v>793</v>
      </c>
      <c r="I159" s="316" t="s">
        <v>733</v>
      </c>
      <c r="J159" s="316" t="s">
        <v>794</v>
      </c>
      <c r="K159" s="312"/>
    </row>
    <row r="160" ht="15" customHeight="1">
      <c r="B160" s="291"/>
      <c r="C160" s="316" t="s">
        <v>795</v>
      </c>
      <c r="D160" s="268"/>
      <c r="E160" s="268"/>
      <c r="F160" s="317" t="s">
        <v>731</v>
      </c>
      <c r="G160" s="268"/>
      <c r="H160" s="316" t="s">
        <v>796</v>
      </c>
      <c r="I160" s="316" t="s">
        <v>766</v>
      </c>
      <c r="J160" s="316"/>
      <c r="K160" s="312"/>
    </row>
    <row r="161" ht="15" customHeight="1">
      <c r="B161" s="318"/>
      <c r="C161" s="300"/>
      <c r="D161" s="300"/>
      <c r="E161" s="300"/>
      <c r="F161" s="300"/>
      <c r="G161" s="300"/>
      <c r="H161" s="300"/>
      <c r="I161" s="300"/>
      <c r="J161" s="300"/>
      <c r="K161" s="319"/>
    </row>
    <row r="162" ht="18.75" customHeight="1">
      <c r="B162" s="265"/>
      <c r="C162" s="268"/>
      <c r="D162" s="268"/>
      <c r="E162" s="268"/>
      <c r="F162" s="290"/>
      <c r="G162" s="268"/>
      <c r="H162" s="268"/>
      <c r="I162" s="268"/>
      <c r="J162" s="268"/>
      <c r="K162" s="265"/>
    </row>
    <row r="163" ht="18.75" customHeight="1">
      <c r="B163" s="276"/>
      <c r="C163" s="276"/>
      <c r="D163" s="276"/>
      <c r="E163" s="276"/>
      <c r="F163" s="276"/>
      <c r="G163" s="276"/>
      <c r="H163" s="276"/>
      <c r="I163" s="276"/>
      <c r="J163" s="276"/>
      <c r="K163" s="276"/>
    </row>
    <row r="164" ht="7.5" customHeight="1">
      <c r="B164" s="255"/>
      <c r="C164" s="256"/>
      <c r="D164" s="256"/>
      <c r="E164" s="256"/>
      <c r="F164" s="256"/>
      <c r="G164" s="256"/>
      <c r="H164" s="256"/>
      <c r="I164" s="256"/>
      <c r="J164" s="256"/>
      <c r="K164" s="257"/>
    </row>
    <row r="165" ht="45" customHeight="1">
      <c r="B165" s="258"/>
      <c r="C165" s="259" t="s">
        <v>797</v>
      </c>
      <c r="D165" s="259"/>
      <c r="E165" s="259"/>
      <c r="F165" s="259"/>
      <c r="G165" s="259"/>
      <c r="H165" s="259"/>
      <c r="I165" s="259"/>
      <c r="J165" s="259"/>
      <c r="K165" s="260"/>
    </row>
    <row r="166" ht="17.25" customHeight="1">
      <c r="B166" s="258"/>
      <c r="C166" s="283" t="s">
        <v>725</v>
      </c>
      <c r="D166" s="283"/>
      <c r="E166" s="283"/>
      <c r="F166" s="283" t="s">
        <v>726</v>
      </c>
      <c r="G166" s="320"/>
      <c r="H166" s="321" t="s">
        <v>60</v>
      </c>
      <c r="I166" s="321" t="s">
        <v>63</v>
      </c>
      <c r="J166" s="283" t="s">
        <v>727</v>
      </c>
      <c r="K166" s="260"/>
    </row>
    <row r="167" ht="17.25" customHeight="1">
      <c r="B167" s="261"/>
      <c r="C167" s="285" t="s">
        <v>728</v>
      </c>
      <c r="D167" s="285"/>
      <c r="E167" s="285"/>
      <c r="F167" s="286" t="s">
        <v>729</v>
      </c>
      <c r="G167" s="322"/>
      <c r="H167" s="323"/>
      <c r="I167" s="323"/>
      <c r="J167" s="285" t="s">
        <v>730</v>
      </c>
      <c r="K167" s="263"/>
    </row>
    <row r="168" ht="5.25" customHeight="1">
      <c r="B168" s="291"/>
      <c r="C168" s="288"/>
      <c r="D168" s="288"/>
      <c r="E168" s="288"/>
      <c r="F168" s="288"/>
      <c r="G168" s="289"/>
      <c r="H168" s="288"/>
      <c r="I168" s="288"/>
      <c r="J168" s="288"/>
      <c r="K168" s="312"/>
    </row>
    <row r="169" ht="15" customHeight="1">
      <c r="B169" s="291"/>
      <c r="C169" s="268" t="s">
        <v>734</v>
      </c>
      <c r="D169" s="268"/>
      <c r="E169" s="268"/>
      <c r="F169" s="290" t="s">
        <v>731</v>
      </c>
      <c r="G169" s="268"/>
      <c r="H169" s="268" t="s">
        <v>771</v>
      </c>
      <c r="I169" s="268" t="s">
        <v>733</v>
      </c>
      <c r="J169" s="268">
        <v>120</v>
      </c>
      <c r="K169" s="312"/>
    </row>
    <row r="170" ht="15" customHeight="1">
      <c r="B170" s="291"/>
      <c r="C170" s="268" t="s">
        <v>780</v>
      </c>
      <c r="D170" s="268"/>
      <c r="E170" s="268"/>
      <c r="F170" s="290" t="s">
        <v>731</v>
      </c>
      <c r="G170" s="268"/>
      <c r="H170" s="268" t="s">
        <v>781</v>
      </c>
      <c r="I170" s="268" t="s">
        <v>733</v>
      </c>
      <c r="J170" s="268" t="s">
        <v>782</v>
      </c>
      <c r="K170" s="312"/>
    </row>
    <row r="171" ht="15" customHeight="1">
      <c r="B171" s="291"/>
      <c r="C171" s="268" t="s">
        <v>679</v>
      </c>
      <c r="D171" s="268"/>
      <c r="E171" s="268"/>
      <c r="F171" s="290" t="s">
        <v>731</v>
      </c>
      <c r="G171" s="268"/>
      <c r="H171" s="268" t="s">
        <v>798</v>
      </c>
      <c r="I171" s="268" t="s">
        <v>733</v>
      </c>
      <c r="J171" s="268" t="s">
        <v>782</v>
      </c>
      <c r="K171" s="312"/>
    </row>
    <row r="172" ht="15" customHeight="1">
      <c r="B172" s="291"/>
      <c r="C172" s="268" t="s">
        <v>736</v>
      </c>
      <c r="D172" s="268"/>
      <c r="E172" s="268"/>
      <c r="F172" s="290" t="s">
        <v>737</v>
      </c>
      <c r="G172" s="268"/>
      <c r="H172" s="268" t="s">
        <v>798</v>
      </c>
      <c r="I172" s="268" t="s">
        <v>733</v>
      </c>
      <c r="J172" s="268">
        <v>50</v>
      </c>
      <c r="K172" s="312"/>
    </row>
    <row r="173" ht="15" customHeight="1">
      <c r="B173" s="291"/>
      <c r="C173" s="268" t="s">
        <v>739</v>
      </c>
      <c r="D173" s="268"/>
      <c r="E173" s="268"/>
      <c r="F173" s="290" t="s">
        <v>731</v>
      </c>
      <c r="G173" s="268"/>
      <c r="H173" s="268" t="s">
        <v>798</v>
      </c>
      <c r="I173" s="268" t="s">
        <v>741</v>
      </c>
      <c r="J173" s="268"/>
      <c r="K173" s="312"/>
    </row>
    <row r="174" ht="15" customHeight="1">
      <c r="B174" s="291"/>
      <c r="C174" s="268" t="s">
        <v>750</v>
      </c>
      <c r="D174" s="268"/>
      <c r="E174" s="268"/>
      <c r="F174" s="290" t="s">
        <v>737</v>
      </c>
      <c r="G174" s="268"/>
      <c r="H174" s="268" t="s">
        <v>798</v>
      </c>
      <c r="I174" s="268" t="s">
        <v>733</v>
      </c>
      <c r="J174" s="268">
        <v>50</v>
      </c>
      <c r="K174" s="312"/>
    </row>
    <row r="175" ht="15" customHeight="1">
      <c r="B175" s="291"/>
      <c r="C175" s="268" t="s">
        <v>758</v>
      </c>
      <c r="D175" s="268"/>
      <c r="E175" s="268"/>
      <c r="F175" s="290" t="s">
        <v>737</v>
      </c>
      <c r="G175" s="268"/>
      <c r="H175" s="268" t="s">
        <v>798</v>
      </c>
      <c r="I175" s="268" t="s">
        <v>733</v>
      </c>
      <c r="J175" s="268">
        <v>50</v>
      </c>
      <c r="K175" s="312"/>
    </row>
    <row r="176" ht="15" customHeight="1">
      <c r="B176" s="291"/>
      <c r="C176" s="268" t="s">
        <v>756</v>
      </c>
      <c r="D176" s="268"/>
      <c r="E176" s="268"/>
      <c r="F176" s="290" t="s">
        <v>737</v>
      </c>
      <c r="G176" s="268"/>
      <c r="H176" s="268" t="s">
        <v>798</v>
      </c>
      <c r="I176" s="268" t="s">
        <v>733</v>
      </c>
      <c r="J176" s="268">
        <v>50</v>
      </c>
      <c r="K176" s="312"/>
    </row>
    <row r="177" ht="15" customHeight="1">
      <c r="B177" s="291"/>
      <c r="C177" s="268" t="s">
        <v>121</v>
      </c>
      <c r="D177" s="268"/>
      <c r="E177" s="268"/>
      <c r="F177" s="290" t="s">
        <v>731</v>
      </c>
      <c r="G177" s="268"/>
      <c r="H177" s="268" t="s">
        <v>799</v>
      </c>
      <c r="I177" s="268" t="s">
        <v>800</v>
      </c>
      <c r="J177" s="268"/>
      <c r="K177" s="312"/>
    </row>
    <row r="178" ht="15" customHeight="1">
      <c r="B178" s="291"/>
      <c r="C178" s="268" t="s">
        <v>63</v>
      </c>
      <c r="D178" s="268"/>
      <c r="E178" s="268"/>
      <c r="F178" s="290" t="s">
        <v>731</v>
      </c>
      <c r="G178" s="268"/>
      <c r="H178" s="268" t="s">
        <v>801</v>
      </c>
      <c r="I178" s="268" t="s">
        <v>802</v>
      </c>
      <c r="J178" s="268">
        <v>1</v>
      </c>
      <c r="K178" s="312"/>
    </row>
    <row r="179" ht="15" customHeight="1">
      <c r="B179" s="291"/>
      <c r="C179" s="268" t="s">
        <v>59</v>
      </c>
      <c r="D179" s="268"/>
      <c r="E179" s="268"/>
      <c r="F179" s="290" t="s">
        <v>731</v>
      </c>
      <c r="G179" s="268"/>
      <c r="H179" s="268" t="s">
        <v>803</v>
      </c>
      <c r="I179" s="268" t="s">
        <v>733</v>
      </c>
      <c r="J179" s="268">
        <v>20</v>
      </c>
      <c r="K179" s="312"/>
    </row>
    <row r="180" ht="15" customHeight="1">
      <c r="B180" s="291"/>
      <c r="C180" s="268" t="s">
        <v>60</v>
      </c>
      <c r="D180" s="268"/>
      <c r="E180" s="268"/>
      <c r="F180" s="290" t="s">
        <v>731</v>
      </c>
      <c r="G180" s="268"/>
      <c r="H180" s="268" t="s">
        <v>804</v>
      </c>
      <c r="I180" s="268" t="s">
        <v>733</v>
      </c>
      <c r="J180" s="268">
        <v>255</v>
      </c>
      <c r="K180" s="312"/>
    </row>
    <row r="181" ht="15" customHeight="1">
      <c r="B181" s="291"/>
      <c r="C181" s="268" t="s">
        <v>122</v>
      </c>
      <c r="D181" s="268"/>
      <c r="E181" s="268"/>
      <c r="F181" s="290" t="s">
        <v>731</v>
      </c>
      <c r="G181" s="268"/>
      <c r="H181" s="268" t="s">
        <v>695</v>
      </c>
      <c r="I181" s="268" t="s">
        <v>733</v>
      </c>
      <c r="J181" s="268">
        <v>10</v>
      </c>
      <c r="K181" s="312"/>
    </row>
    <row r="182" ht="15" customHeight="1">
      <c r="B182" s="291"/>
      <c r="C182" s="268" t="s">
        <v>123</v>
      </c>
      <c r="D182" s="268"/>
      <c r="E182" s="268"/>
      <c r="F182" s="290" t="s">
        <v>731</v>
      </c>
      <c r="G182" s="268"/>
      <c r="H182" s="268" t="s">
        <v>805</v>
      </c>
      <c r="I182" s="268" t="s">
        <v>766</v>
      </c>
      <c r="J182" s="268"/>
      <c r="K182" s="312"/>
    </row>
    <row r="183" ht="15" customHeight="1">
      <c r="B183" s="291"/>
      <c r="C183" s="268" t="s">
        <v>806</v>
      </c>
      <c r="D183" s="268"/>
      <c r="E183" s="268"/>
      <c r="F183" s="290" t="s">
        <v>731</v>
      </c>
      <c r="G183" s="268"/>
      <c r="H183" s="268" t="s">
        <v>807</v>
      </c>
      <c r="I183" s="268" t="s">
        <v>766</v>
      </c>
      <c r="J183" s="268"/>
      <c r="K183" s="312"/>
    </row>
    <row r="184" ht="15" customHeight="1">
      <c r="B184" s="291"/>
      <c r="C184" s="268" t="s">
        <v>795</v>
      </c>
      <c r="D184" s="268"/>
      <c r="E184" s="268"/>
      <c r="F184" s="290" t="s">
        <v>731</v>
      </c>
      <c r="G184" s="268"/>
      <c r="H184" s="268" t="s">
        <v>808</v>
      </c>
      <c r="I184" s="268" t="s">
        <v>766</v>
      </c>
      <c r="J184" s="268"/>
      <c r="K184" s="312"/>
    </row>
    <row r="185" ht="15" customHeight="1">
      <c r="B185" s="291"/>
      <c r="C185" s="268" t="s">
        <v>125</v>
      </c>
      <c r="D185" s="268"/>
      <c r="E185" s="268"/>
      <c r="F185" s="290" t="s">
        <v>737</v>
      </c>
      <c r="G185" s="268"/>
      <c r="H185" s="268" t="s">
        <v>809</v>
      </c>
      <c r="I185" s="268" t="s">
        <v>733</v>
      </c>
      <c r="J185" s="268">
        <v>50</v>
      </c>
      <c r="K185" s="312"/>
    </row>
    <row r="186" ht="15" customHeight="1">
      <c r="B186" s="291"/>
      <c r="C186" s="268" t="s">
        <v>810</v>
      </c>
      <c r="D186" s="268"/>
      <c r="E186" s="268"/>
      <c r="F186" s="290" t="s">
        <v>737</v>
      </c>
      <c r="G186" s="268"/>
      <c r="H186" s="268" t="s">
        <v>811</v>
      </c>
      <c r="I186" s="268" t="s">
        <v>812</v>
      </c>
      <c r="J186" s="268"/>
      <c r="K186" s="312"/>
    </row>
    <row r="187" ht="15" customHeight="1">
      <c r="B187" s="291"/>
      <c r="C187" s="268" t="s">
        <v>813</v>
      </c>
      <c r="D187" s="268"/>
      <c r="E187" s="268"/>
      <c r="F187" s="290" t="s">
        <v>737</v>
      </c>
      <c r="G187" s="268"/>
      <c r="H187" s="268" t="s">
        <v>814</v>
      </c>
      <c r="I187" s="268" t="s">
        <v>812</v>
      </c>
      <c r="J187" s="268"/>
      <c r="K187" s="312"/>
    </row>
    <row r="188" ht="15" customHeight="1">
      <c r="B188" s="291"/>
      <c r="C188" s="268" t="s">
        <v>815</v>
      </c>
      <c r="D188" s="268"/>
      <c r="E188" s="268"/>
      <c r="F188" s="290" t="s">
        <v>737</v>
      </c>
      <c r="G188" s="268"/>
      <c r="H188" s="268" t="s">
        <v>816</v>
      </c>
      <c r="I188" s="268" t="s">
        <v>812</v>
      </c>
      <c r="J188" s="268"/>
      <c r="K188" s="312"/>
    </row>
    <row r="189" ht="15" customHeight="1">
      <c r="B189" s="291"/>
      <c r="C189" s="324" t="s">
        <v>817</v>
      </c>
      <c r="D189" s="268"/>
      <c r="E189" s="268"/>
      <c r="F189" s="290" t="s">
        <v>737</v>
      </c>
      <c r="G189" s="268"/>
      <c r="H189" s="268" t="s">
        <v>818</v>
      </c>
      <c r="I189" s="268" t="s">
        <v>819</v>
      </c>
      <c r="J189" s="325" t="s">
        <v>820</v>
      </c>
      <c r="K189" s="312"/>
    </row>
    <row r="190" ht="15" customHeight="1">
      <c r="B190" s="291"/>
      <c r="C190" s="275" t="s">
        <v>48</v>
      </c>
      <c r="D190" s="268"/>
      <c r="E190" s="268"/>
      <c r="F190" s="290" t="s">
        <v>731</v>
      </c>
      <c r="G190" s="268"/>
      <c r="H190" s="265" t="s">
        <v>821</v>
      </c>
      <c r="I190" s="268" t="s">
        <v>822</v>
      </c>
      <c r="J190" s="268"/>
      <c r="K190" s="312"/>
    </row>
    <row r="191" ht="15" customHeight="1">
      <c r="B191" s="291"/>
      <c r="C191" s="275" t="s">
        <v>823</v>
      </c>
      <c r="D191" s="268"/>
      <c r="E191" s="268"/>
      <c r="F191" s="290" t="s">
        <v>731</v>
      </c>
      <c r="G191" s="268"/>
      <c r="H191" s="268" t="s">
        <v>824</v>
      </c>
      <c r="I191" s="268" t="s">
        <v>766</v>
      </c>
      <c r="J191" s="268"/>
      <c r="K191" s="312"/>
    </row>
    <row r="192" ht="15" customHeight="1">
      <c r="B192" s="291"/>
      <c r="C192" s="275" t="s">
        <v>825</v>
      </c>
      <c r="D192" s="268"/>
      <c r="E192" s="268"/>
      <c r="F192" s="290" t="s">
        <v>731</v>
      </c>
      <c r="G192" s="268"/>
      <c r="H192" s="268" t="s">
        <v>826</v>
      </c>
      <c r="I192" s="268" t="s">
        <v>766</v>
      </c>
      <c r="J192" s="268"/>
      <c r="K192" s="312"/>
    </row>
    <row r="193" ht="15" customHeight="1">
      <c r="B193" s="291"/>
      <c r="C193" s="275" t="s">
        <v>827</v>
      </c>
      <c r="D193" s="268"/>
      <c r="E193" s="268"/>
      <c r="F193" s="290" t="s">
        <v>737</v>
      </c>
      <c r="G193" s="268"/>
      <c r="H193" s="268" t="s">
        <v>828</v>
      </c>
      <c r="I193" s="268" t="s">
        <v>766</v>
      </c>
      <c r="J193" s="268"/>
      <c r="K193" s="312"/>
    </row>
    <row r="194" ht="15" customHeight="1">
      <c r="B194" s="318"/>
      <c r="C194" s="326"/>
      <c r="D194" s="300"/>
      <c r="E194" s="300"/>
      <c r="F194" s="300"/>
      <c r="G194" s="300"/>
      <c r="H194" s="300"/>
      <c r="I194" s="300"/>
      <c r="J194" s="300"/>
      <c r="K194" s="319"/>
    </row>
    <row r="195" ht="18.75" customHeight="1">
      <c r="B195" s="265"/>
      <c r="C195" s="268"/>
      <c r="D195" s="268"/>
      <c r="E195" s="268"/>
      <c r="F195" s="290"/>
      <c r="G195" s="268"/>
      <c r="H195" s="268"/>
      <c r="I195" s="268"/>
      <c r="J195" s="268"/>
      <c r="K195" s="265"/>
    </row>
    <row r="196" ht="18.75" customHeight="1">
      <c r="B196" s="265"/>
      <c r="C196" s="268"/>
      <c r="D196" s="268"/>
      <c r="E196" s="268"/>
      <c r="F196" s="290"/>
      <c r="G196" s="268"/>
      <c r="H196" s="268"/>
      <c r="I196" s="268"/>
      <c r="J196" s="268"/>
      <c r="K196" s="265"/>
    </row>
    <row r="197" ht="18.75" customHeight="1">
      <c r="B197" s="276"/>
      <c r="C197" s="276"/>
      <c r="D197" s="276"/>
      <c r="E197" s="276"/>
      <c r="F197" s="276"/>
      <c r="G197" s="276"/>
      <c r="H197" s="276"/>
      <c r="I197" s="276"/>
      <c r="J197" s="276"/>
      <c r="K197" s="276"/>
    </row>
    <row r="198" ht="13.5">
      <c r="B198" s="255"/>
      <c r="C198" s="256"/>
      <c r="D198" s="256"/>
      <c r="E198" s="256"/>
      <c r="F198" s="256"/>
      <c r="G198" s="256"/>
      <c r="H198" s="256"/>
      <c r="I198" s="256"/>
      <c r="J198" s="256"/>
      <c r="K198" s="257"/>
    </row>
    <row r="199" ht="21">
      <c r="B199" s="258"/>
      <c r="C199" s="259" t="s">
        <v>829</v>
      </c>
      <c r="D199" s="259"/>
      <c r="E199" s="259"/>
      <c r="F199" s="259"/>
      <c r="G199" s="259"/>
      <c r="H199" s="259"/>
      <c r="I199" s="259"/>
      <c r="J199" s="259"/>
      <c r="K199" s="260"/>
    </row>
    <row r="200" ht="25.5" customHeight="1">
      <c r="B200" s="258"/>
      <c r="C200" s="327" t="s">
        <v>830</v>
      </c>
      <c r="D200" s="327"/>
      <c r="E200" s="327"/>
      <c r="F200" s="327" t="s">
        <v>831</v>
      </c>
      <c r="G200" s="328"/>
      <c r="H200" s="327" t="s">
        <v>832</v>
      </c>
      <c r="I200" s="327"/>
      <c r="J200" s="327"/>
      <c r="K200" s="260"/>
    </row>
    <row r="201" ht="5.25" customHeight="1">
      <c r="B201" s="291"/>
      <c r="C201" s="288"/>
      <c r="D201" s="288"/>
      <c r="E201" s="288"/>
      <c r="F201" s="288"/>
      <c r="G201" s="268"/>
      <c r="H201" s="288"/>
      <c r="I201" s="288"/>
      <c r="J201" s="288"/>
      <c r="K201" s="312"/>
    </row>
    <row r="202" ht="15" customHeight="1">
      <c r="B202" s="291"/>
      <c r="C202" s="268" t="s">
        <v>822</v>
      </c>
      <c r="D202" s="268"/>
      <c r="E202" s="268"/>
      <c r="F202" s="290" t="s">
        <v>49</v>
      </c>
      <c r="G202" s="268"/>
      <c r="H202" s="268" t="s">
        <v>833</v>
      </c>
      <c r="I202" s="268"/>
      <c r="J202" s="268"/>
      <c r="K202" s="312"/>
    </row>
    <row r="203" ht="15" customHeight="1">
      <c r="B203" s="291"/>
      <c r="C203" s="297"/>
      <c r="D203" s="268"/>
      <c r="E203" s="268"/>
      <c r="F203" s="290" t="s">
        <v>50</v>
      </c>
      <c r="G203" s="268"/>
      <c r="H203" s="268" t="s">
        <v>834</v>
      </c>
      <c r="I203" s="268"/>
      <c r="J203" s="268"/>
      <c r="K203" s="312"/>
    </row>
    <row r="204" ht="15" customHeight="1">
      <c r="B204" s="291"/>
      <c r="C204" s="297"/>
      <c r="D204" s="268"/>
      <c r="E204" s="268"/>
      <c r="F204" s="290" t="s">
        <v>53</v>
      </c>
      <c r="G204" s="268"/>
      <c r="H204" s="268" t="s">
        <v>835</v>
      </c>
      <c r="I204" s="268"/>
      <c r="J204" s="268"/>
      <c r="K204" s="312"/>
    </row>
    <row r="205" ht="15" customHeight="1">
      <c r="B205" s="291"/>
      <c r="C205" s="268"/>
      <c r="D205" s="268"/>
      <c r="E205" s="268"/>
      <c r="F205" s="290" t="s">
        <v>51</v>
      </c>
      <c r="G205" s="268"/>
      <c r="H205" s="268" t="s">
        <v>836</v>
      </c>
      <c r="I205" s="268"/>
      <c r="J205" s="268"/>
      <c r="K205" s="312"/>
    </row>
    <row r="206" ht="15" customHeight="1">
      <c r="B206" s="291"/>
      <c r="C206" s="268"/>
      <c r="D206" s="268"/>
      <c r="E206" s="268"/>
      <c r="F206" s="290" t="s">
        <v>52</v>
      </c>
      <c r="G206" s="268"/>
      <c r="H206" s="268" t="s">
        <v>837</v>
      </c>
      <c r="I206" s="268"/>
      <c r="J206" s="268"/>
      <c r="K206" s="312"/>
    </row>
    <row r="207" ht="15" customHeight="1">
      <c r="B207" s="291"/>
      <c r="C207" s="268"/>
      <c r="D207" s="268"/>
      <c r="E207" s="268"/>
      <c r="F207" s="290"/>
      <c r="G207" s="268"/>
      <c r="H207" s="268"/>
      <c r="I207" s="268"/>
      <c r="J207" s="268"/>
      <c r="K207" s="312"/>
    </row>
    <row r="208" ht="15" customHeight="1">
      <c r="B208" s="291"/>
      <c r="C208" s="268" t="s">
        <v>778</v>
      </c>
      <c r="D208" s="268"/>
      <c r="E208" s="268"/>
      <c r="F208" s="290" t="s">
        <v>85</v>
      </c>
      <c r="G208" s="268"/>
      <c r="H208" s="268" t="s">
        <v>838</v>
      </c>
      <c r="I208" s="268"/>
      <c r="J208" s="268"/>
      <c r="K208" s="312"/>
    </row>
    <row r="209" ht="15" customHeight="1">
      <c r="B209" s="291"/>
      <c r="C209" s="297"/>
      <c r="D209" s="268"/>
      <c r="E209" s="268"/>
      <c r="F209" s="290" t="s">
        <v>673</v>
      </c>
      <c r="G209" s="268"/>
      <c r="H209" s="268" t="s">
        <v>674</v>
      </c>
      <c r="I209" s="268"/>
      <c r="J209" s="268"/>
      <c r="K209" s="312"/>
    </row>
    <row r="210" ht="15" customHeight="1">
      <c r="B210" s="291"/>
      <c r="C210" s="268"/>
      <c r="D210" s="268"/>
      <c r="E210" s="268"/>
      <c r="F210" s="290" t="s">
        <v>671</v>
      </c>
      <c r="G210" s="268"/>
      <c r="H210" s="268" t="s">
        <v>839</v>
      </c>
      <c r="I210" s="268"/>
      <c r="J210" s="268"/>
      <c r="K210" s="312"/>
    </row>
    <row r="211" ht="15" customHeight="1">
      <c r="B211" s="329"/>
      <c r="C211" s="297"/>
      <c r="D211" s="297"/>
      <c r="E211" s="297"/>
      <c r="F211" s="290" t="s">
        <v>675</v>
      </c>
      <c r="G211" s="275"/>
      <c r="H211" s="316" t="s">
        <v>676</v>
      </c>
      <c r="I211" s="316"/>
      <c r="J211" s="316"/>
      <c r="K211" s="330"/>
    </row>
    <row r="212" ht="15" customHeight="1">
      <c r="B212" s="329"/>
      <c r="C212" s="297"/>
      <c r="D212" s="297"/>
      <c r="E212" s="297"/>
      <c r="F212" s="290" t="s">
        <v>677</v>
      </c>
      <c r="G212" s="275"/>
      <c r="H212" s="316" t="s">
        <v>840</v>
      </c>
      <c r="I212" s="316"/>
      <c r="J212" s="316"/>
      <c r="K212" s="330"/>
    </row>
    <row r="213" ht="15" customHeight="1">
      <c r="B213" s="329"/>
      <c r="C213" s="297"/>
      <c r="D213" s="297"/>
      <c r="E213" s="297"/>
      <c r="F213" s="331"/>
      <c r="G213" s="275"/>
      <c r="H213" s="332"/>
      <c r="I213" s="332"/>
      <c r="J213" s="332"/>
      <c r="K213" s="330"/>
    </row>
    <row r="214" ht="15" customHeight="1">
      <c r="B214" s="329"/>
      <c r="C214" s="268" t="s">
        <v>802</v>
      </c>
      <c r="D214" s="297"/>
      <c r="E214" s="297"/>
      <c r="F214" s="290">
        <v>1</v>
      </c>
      <c r="G214" s="275"/>
      <c r="H214" s="316" t="s">
        <v>841</v>
      </c>
      <c r="I214" s="316"/>
      <c r="J214" s="316"/>
      <c r="K214" s="330"/>
    </row>
    <row r="215" ht="15" customHeight="1">
      <c r="B215" s="329"/>
      <c r="C215" s="297"/>
      <c r="D215" s="297"/>
      <c r="E215" s="297"/>
      <c r="F215" s="290">
        <v>2</v>
      </c>
      <c r="G215" s="275"/>
      <c r="H215" s="316" t="s">
        <v>842</v>
      </c>
      <c r="I215" s="316"/>
      <c r="J215" s="316"/>
      <c r="K215" s="330"/>
    </row>
    <row r="216" ht="15" customHeight="1">
      <c r="B216" s="329"/>
      <c r="C216" s="297"/>
      <c r="D216" s="297"/>
      <c r="E216" s="297"/>
      <c r="F216" s="290">
        <v>3</v>
      </c>
      <c r="G216" s="275"/>
      <c r="H216" s="316" t="s">
        <v>843</v>
      </c>
      <c r="I216" s="316"/>
      <c r="J216" s="316"/>
      <c r="K216" s="330"/>
    </row>
    <row r="217" ht="15" customHeight="1">
      <c r="B217" s="329"/>
      <c r="C217" s="297"/>
      <c r="D217" s="297"/>
      <c r="E217" s="297"/>
      <c r="F217" s="290">
        <v>4</v>
      </c>
      <c r="G217" s="275"/>
      <c r="H217" s="316" t="s">
        <v>844</v>
      </c>
      <c r="I217" s="316"/>
      <c r="J217" s="316"/>
      <c r="K217" s="330"/>
    </row>
    <row r="218" ht="12.75" customHeight="1">
      <c r="B218" s="333"/>
      <c r="C218" s="334"/>
      <c r="D218" s="334"/>
      <c r="E218" s="334"/>
      <c r="F218" s="334"/>
      <c r="G218" s="334"/>
      <c r="H218" s="334"/>
      <c r="I218" s="334"/>
      <c r="J218" s="334"/>
      <c r="K218" s="335"/>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Přemysl Cieslar</dc:creator>
  <cp:lastModifiedBy>Přemysl Cieslar</cp:lastModifiedBy>
  <dcterms:created xsi:type="dcterms:W3CDTF">2019-02-26T19:22:28Z</dcterms:created>
  <dcterms:modified xsi:type="dcterms:W3CDTF">2019-02-26T19:22:31Z</dcterms:modified>
</cp:coreProperties>
</file>