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aj\Desktop\okna č.p.144 výzva\"/>
    </mc:Choice>
  </mc:AlternateContent>
  <bookViews>
    <workbookView xWindow="0" yWindow="0" windowWidth="28800" windowHeight="12585" activeTab="1"/>
  </bookViews>
  <sheets>
    <sheet name="Rekapitulace stavby" sheetId="1" r:id="rId1"/>
    <sheet name="L2018-76 - Stará radnice ..." sheetId="2" r:id="rId2"/>
    <sheet name="Pokyny pro vyplnění" sheetId="3" r:id="rId3"/>
  </sheets>
  <definedNames>
    <definedName name="_xlnm._FilterDatabase" localSheetId="1" hidden="1">'L2018-76 - Stará radnice ...'!$C$80:$K$211</definedName>
    <definedName name="_xlnm.Print_Titles" localSheetId="1">'L2018-76 - Stará radnice ...'!$80:$80</definedName>
    <definedName name="_xlnm.Print_Titles" localSheetId="0">'Rekapitulace stavby'!$49:$49</definedName>
    <definedName name="_xlnm.Print_Area" localSheetId="1">'L2018-76 - Stará radnice ...'!$C$4:$J$34,'L2018-76 - Stará radnice ...'!$C$40:$J$64,'L2018-76 - Stará radnice ...'!$C$70:$K$211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211" i="2"/>
  <c r="BH211" i="2"/>
  <c r="BG211" i="2"/>
  <c r="BF211" i="2"/>
  <c r="T211" i="2"/>
  <c r="R211" i="2"/>
  <c r="P211" i="2"/>
  <c r="BK211" i="2"/>
  <c r="J211" i="2"/>
  <c r="BE211" i="2"/>
  <c r="BI210" i="2"/>
  <c r="BH210" i="2"/>
  <c r="BG210" i="2"/>
  <c r="BF210" i="2"/>
  <c r="T210" i="2"/>
  <c r="R210" i="2"/>
  <c r="P210" i="2"/>
  <c r="BK210" i="2"/>
  <c r="J210" i="2"/>
  <c r="BE210" i="2"/>
  <c r="BI209" i="2"/>
  <c r="BH209" i="2"/>
  <c r="BG209" i="2"/>
  <c r="BF209" i="2"/>
  <c r="T209" i="2"/>
  <c r="R209" i="2"/>
  <c r="P209" i="2"/>
  <c r="BK209" i="2"/>
  <c r="J209" i="2"/>
  <c r="BE209" i="2"/>
  <c r="BI208" i="2"/>
  <c r="BH208" i="2"/>
  <c r="BG208" i="2"/>
  <c r="BF208" i="2"/>
  <c r="T208" i="2"/>
  <c r="R208" i="2"/>
  <c r="P208" i="2"/>
  <c r="BK208" i="2"/>
  <c r="J208" i="2"/>
  <c r="BE208" i="2"/>
  <c r="BI207" i="2"/>
  <c r="BH207" i="2"/>
  <c r="BG207" i="2"/>
  <c r="BF207" i="2"/>
  <c r="T207" i="2"/>
  <c r="R207" i="2"/>
  <c r="P207" i="2"/>
  <c r="BK207" i="2"/>
  <c r="J207" i="2"/>
  <c r="BE207" i="2"/>
  <c r="BI206" i="2"/>
  <c r="BH206" i="2"/>
  <c r="BG206" i="2"/>
  <c r="BF206" i="2"/>
  <c r="T206" i="2"/>
  <c r="R206" i="2"/>
  <c r="P206" i="2"/>
  <c r="BK206" i="2"/>
  <c r="J206" i="2"/>
  <c r="BE206" i="2"/>
  <c r="BI205" i="2"/>
  <c r="BH205" i="2"/>
  <c r="BG205" i="2"/>
  <c r="BF205" i="2"/>
  <c r="T205" i="2"/>
  <c r="R205" i="2"/>
  <c r="P205" i="2"/>
  <c r="BK205" i="2"/>
  <c r="J205" i="2"/>
  <c r="BE205" i="2"/>
  <c r="BI204" i="2"/>
  <c r="BH204" i="2"/>
  <c r="BG204" i="2"/>
  <c r="BF204" i="2"/>
  <c r="T204" i="2"/>
  <c r="T203" i="2"/>
  <c r="R204" i="2"/>
  <c r="R203" i="2"/>
  <c r="P204" i="2"/>
  <c r="P203" i="2"/>
  <c r="BK204" i="2"/>
  <c r="BK203" i="2"/>
  <c r="J203" i="2" s="1"/>
  <c r="J63" i="2" s="1"/>
  <c r="J204" i="2"/>
  <c r="BE204" i="2" s="1"/>
  <c r="BI202" i="2"/>
  <c r="BH202" i="2"/>
  <c r="BG202" i="2"/>
  <c r="BF202" i="2"/>
  <c r="T202" i="2"/>
  <c r="R202" i="2"/>
  <c r="P202" i="2"/>
  <c r="BK202" i="2"/>
  <c r="J202" i="2"/>
  <c r="BE202" i="2"/>
  <c r="BI201" i="2"/>
  <c r="BH201" i="2"/>
  <c r="BG201" i="2"/>
  <c r="BF201" i="2"/>
  <c r="T201" i="2"/>
  <c r="R201" i="2"/>
  <c r="P201" i="2"/>
  <c r="BK201" i="2"/>
  <c r="J201" i="2"/>
  <c r="BE201" i="2"/>
  <c r="BI199" i="2"/>
  <c r="BH199" i="2"/>
  <c r="BG199" i="2"/>
  <c r="BF199" i="2"/>
  <c r="T199" i="2"/>
  <c r="R199" i="2"/>
  <c r="P199" i="2"/>
  <c r="BK199" i="2"/>
  <c r="J199" i="2"/>
  <c r="BE199" i="2"/>
  <c r="BI197" i="2"/>
  <c r="BH197" i="2"/>
  <c r="BG197" i="2"/>
  <c r="BF197" i="2"/>
  <c r="T197" i="2"/>
  <c r="R197" i="2"/>
  <c r="P197" i="2"/>
  <c r="BK197" i="2"/>
  <c r="J197" i="2"/>
  <c r="BE197" i="2"/>
  <c r="BI196" i="2"/>
  <c r="BH196" i="2"/>
  <c r="BG196" i="2"/>
  <c r="BF196" i="2"/>
  <c r="T196" i="2"/>
  <c r="R196" i="2"/>
  <c r="P196" i="2"/>
  <c r="BK196" i="2"/>
  <c r="J196" i="2"/>
  <c r="BE196" i="2"/>
  <c r="BI194" i="2"/>
  <c r="BH194" i="2"/>
  <c r="BG194" i="2"/>
  <c r="BF194" i="2"/>
  <c r="T194" i="2"/>
  <c r="R194" i="2"/>
  <c r="P194" i="2"/>
  <c r="BK194" i="2"/>
  <c r="J194" i="2"/>
  <c r="BE194" i="2"/>
  <c r="BI192" i="2"/>
  <c r="BH192" i="2"/>
  <c r="BG192" i="2"/>
  <c r="BF192" i="2"/>
  <c r="T192" i="2"/>
  <c r="R192" i="2"/>
  <c r="P192" i="2"/>
  <c r="BK192" i="2"/>
  <c r="J192" i="2"/>
  <c r="BE192" i="2"/>
  <c r="BI190" i="2"/>
  <c r="BH190" i="2"/>
  <c r="BG190" i="2"/>
  <c r="BF190" i="2"/>
  <c r="T190" i="2"/>
  <c r="R190" i="2"/>
  <c r="P190" i="2"/>
  <c r="BK190" i="2"/>
  <c r="J190" i="2"/>
  <c r="BE190" i="2"/>
  <c r="BI188" i="2"/>
  <c r="BH188" i="2"/>
  <c r="BG188" i="2"/>
  <c r="BF188" i="2"/>
  <c r="T188" i="2"/>
  <c r="R188" i="2"/>
  <c r="P188" i="2"/>
  <c r="BK188" i="2"/>
  <c r="J188" i="2"/>
  <c r="BE188" i="2"/>
  <c r="BI186" i="2"/>
  <c r="BH186" i="2"/>
  <c r="BG186" i="2"/>
  <c r="BF186" i="2"/>
  <c r="T186" i="2"/>
  <c r="T185" i="2"/>
  <c r="R186" i="2"/>
  <c r="R185" i="2"/>
  <c r="P186" i="2"/>
  <c r="P185" i="2"/>
  <c r="BK186" i="2"/>
  <c r="BK185" i="2"/>
  <c r="J185" i="2" s="1"/>
  <c r="J62" i="2" s="1"/>
  <c r="J186" i="2"/>
  <c r="BE186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T180" i="2"/>
  <c r="R181" i="2"/>
  <c r="R180" i="2"/>
  <c r="P181" i="2"/>
  <c r="P180" i="2"/>
  <c r="BK181" i="2"/>
  <c r="BK180" i="2"/>
  <c r="J180" i="2" s="1"/>
  <c r="J61" i="2" s="1"/>
  <c r="J181" i="2"/>
  <c r="BE181" i="2" s="1"/>
  <c r="BI179" i="2"/>
  <c r="BH179" i="2"/>
  <c r="BG179" i="2"/>
  <c r="BF179" i="2"/>
  <c r="T179" i="2"/>
  <c r="R179" i="2"/>
  <c r="P179" i="2"/>
  <c r="BK179" i="2"/>
  <c r="J179" i="2"/>
  <c r="BE179" i="2"/>
  <c r="BI178" i="2"/>
  <c r="BH178" i="2"/>
  <c r="BG178" i="2"/>
  <c r="BF178" i="2"/>
  <c r="T178" i="2"/>
  <c r="R178" i="2"/>
  <c r="P178" i="2"/>
  <c r="BK178" i="2"/>
  <c r="J178" i="2"/>
  <c r="BE178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5" i="2"/>
  <c r="BH165" i="2"/>
  <c r="BG165" i="2"/>
  <c r="BF165" i="2"/>
  <c r="T165" i="2"/>
  <c r="R165" i="2"/>
  <c r="P165" i="2"/>
  <c r="BK165" i="2"/>
  <c r="J165" i="2"/>
  <c r="BE165" i="2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59" i="2"/>
  <c r="BH159" i="2"/>
  <c r="BG159" i="2"/>
  <c r="BF159" i="2"/>
  <c r="T159" i="2"/>
  <c r="R159" i="2"/>
  <c r="P159" i="2"/>
  <c r="BK159" i="2"/>
  <c r="J159" i="2"/>
  <c r="BE159" i="2"/>
  <c r="BI157" i="2"/>
  <c r="BH157" i="2"/>
  <c r="BG157" i="2"/>
  <c r="BF157" i="2"/>
  <c r="T157" i="2"/>
  <c r="R157" i="2"/>
  <c r="P157" i="2"/>
  <c r="BK157" i="2"/>
  <c r="J157" i="2"/>
  <c r="BE157" i="2"/>
  <c r="BI155" i="2"/>
  <c r="BH155" i="2"/>
  <c r="BG155" i="2"/>
  <c r="BF155" i="2"/>
  <c r="T155" i="2"/>
  <c r="R155" i="2"/>
  <c r="P155" i="2"/>
  <c r="BK155" i="2"/>
  <c r="J155" i="2"/>
  <c r="BE155" i="2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5" i="2"/>
  <c r="BH145" i="2"/>
  <c r="BG145" i="2"/>
  <c r="BF145" i="2"/>
  <c r="T145" i="2"/>
  <c r="T144" i="2"/>
  <c r="R145" i="2"/>
  <c r="R144" i="2"/>
  <c r="P145" i="2"/>
  <c r="P144" i="2"/>
  <c r="BK145" i="2"/>
  <c r="BK144" i="2"/>
  <c r="J144" i="2" s="1"/>
  <c r="J60" i="2" s="1"/>
  <c r="J145" i="2"/>
  <c r="BE145" i="2" s="1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/>
  <c r="BI138" i="2"/>
  <c r="BH138" i="2"/>
  <c r="BG138" i="2"/>
  <c r="BF138" i="2"/>
  <c r="T138" i="2"/>
  <c r="T137" i="2"/>
  <c r="T136" i="2" s="1"/>
  <c r="R138" i="2"/>
  <c r="R137" i="2" s="1"/>
  <c r="R136" i="2" s="1"/>
  <c r="P138" i="2"/>
  <c r="P137" i="2"/>
  <c r="P136" i="2" s="1"/>
  <c r="BK138" i="2"/>
  <c r="BK137" i="2" s="1"/>
  <c r="J138" i="2"/>
  <c r="BE138" i="2"/>
  <c r="BI135" i="2"/>
  <c r="BH135" i="2"/>
  <c r="BG135" i="2"/>
  <c r="BF135" i="2"/>
  <c r="T135" i="2"/>
  <c r="T134" i="2"/>
  <c r="R135" i="2"/>
  <c r="R134" i="2"/>
  <c r="P135" i="2"/>
  <c r="P134" i="2"/>
  <c r="BK135" i="2"/>
  <c r="BK134" i="2"/>
  <c r="J134" i="2" s="1"/>
  <c r="J57" i="2" s="1"/>
  <c r="J135" i="2"/>
  <c r="BE135" i="2" s="1"/>
  <c r="BI133" i="2"/>
  <c r="BH133" i="2"/>
  <c r="BG133" i="2"/>
  <c r="BF133" i="2"/>
  <c r="T133" i="2"/>
  <c r="R133" i="2"/>
  <c r="P133" i="2"/>
  <c r="BK133" i="2"/>
  <c r="J133" i="2"/>
  <c r="BE133" i="2"/>
  <c r="BI131" i="2"/>
  <c r="BH131" i="2"/>
  <c r="BG131" i="2"/>
  <c r="BF131" i="2"/>
  <c r="T131" i="2"/>
  <c r="R131" i="2"/>
  <c r="P131" i="2"/>
  <c r="BK131" i="2"/>
  <c r="J131" i="2"/>
  <c r="BE131" i="2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T128" i="2"/>
  <c r="R129" i="2"/>
  <c r="R128" i="2"/>
  <c r="P129" i="2"/>
  <c r="P128" i="2"/>
  <c r="BK129" i="2"/>
  <c r="BK128" i="2"/>
  <c r="J128" i="2" s="1"/>
  <c r="J56" i="2" s="1"/>
  <c r="J129" i="2"/>
  <c r="BE129" i="2" s="1"/>
  <c r="BI118" i="2"/>
  <c r="BH118" i="2"/>
  <c r="BG118" i="2"/>
  <c r="BF118" i="2"/>
  <c r="T118" i="2"/>
  <c r="R118" i="2"/>
  <c r="P118" i="2"/>
  <c r="BK118" i="2"/>
  <c r="J118" i="2"/>
  <c r="BE118" i="2"/>
  <c r="BI108" i="2"/>
  <c r="BH108" i="2"/>
  <c r="BG108" i="2"/>
  <c r="BF108" i="2"/>
  <c r="T108" i="2"/>
  <c r="R108" i="2"/>
  <c r="P108" i="2"/>
  <c r="BK108" i="2"/>
  <c r="J108" i="2"/>
  <c r="BE108" i="2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R104" i="2"/>
  <c r="P104" i="2"/>
  <c r="BK104" i="2"/>
  <c r="J104" i="2"/>
  <c r="BE104" i="2"/>
  <c r="BI103" i="2"/>
  <c r="BH103" i="2"/>
  <c r="BG103" i="2"/>
  <c r="BF103" i="2"/>
  <c r="T103" i="2"/>
  <c r="R103" i="2"/>
  <c r="P103" i="2"/>
  <c r="BK103" i="2"/>
  <c r="J103" i="2"/>
  <c r="BE103" i="2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/>
  <c r="BI98" i="2"/>
  <c r="BH98" i="2"/>
  <c r="BG98" i="2"/>
  <c r="BF98" i="2"/>
  <c r="T98" i="2"/>
  <c r="R98" i="2"/>
  <c r="P98" i="2"/>
  <c r="BK98" i="2"/>
  <c r="J98" i="2"/>
  <c r="BE98" i="2"/>
  <c r="BI96" i="2"/>
  <c r="BH96" i="2"/>
  <c r="BG96" i="2"/>
  <c r="BF96" i="2"/>
  <c r="T96" i="2"/>
  <c r="T95" i="2"/>
  <c r="R96" i="2"/>
  <c r="R95" i="2"/>
  <c r="P96" i="2"/>
  <c r="P95" i="2"/>
  <c r="BK96" i="2"/>
  <c r="BK95" i="2"/>
  <c r="J95" i="2" s="1"/>
  <c r="J55" i="2" s="1"/>
  <c r="J96" i="2"/>
  <c r="BE96" i="2" s="1"/>
  <c r="BI93" i="2"/>
  <c r="BH93" i="2"/>
  <c r="BG93" i="2"/>
  <c r="BF93" i="2"/>
  <c r="T93" i="2"/>
  <c r="R93" i="2"/>
  <c r="P93" i="2"/>
  <c r="BK93" i="2"/>
  <c r="J93" i="2"/>
  <c r="BE93" i="2"/>
  <c r="BI92" i="2"/>
  <c r="BH92" i="2"/>
  <c r="BG92" i="2"/>
  <c r="BF92" i="2"/>
  <c r="T92" i="2"/>
  <c r="R92" i="2"/>
  <c r="P92" i="2"/>
  <c r="BK92" i="2"/>
  <c r="J92" i="2"/>
  <c r="BE92" i="2"/>
  <c r="BI90" i="2"/>
  <c r="BH90" i="2"/>
  <c r="BG90" i="2"/>
  <c r="BF90" i="2"/>
  <c r="T90" i="2"/>
  <c r="R90" i="2"/>
  <c r="P90" i="2"/>
  <c r="BK90" i="2"/>
  <c r="J90" i="2"/>
  <c r="BE90" i="2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/>
  <c r="BI85" i="2"/>
  <c r="BH85" i="2"/>
  <c r="BG85" i="2"/>
  <c r="BF85" i="2"/>
  <c r="T85" i="2"/>
  <c r="R85" i="2"/>
  <c r="P85" i="2"/>
  <c r="BK85" i="2"/>
  <c r="J85" i="2"/>
  <c r="BE85" i="2"/>
  <c r="BI84" i="2"/>
  <c r="F32" i="2"/>
  <c r="BD52" i="1" s="1"/>
  <c r="BD51" i="1" s="1"/>
  <c r="W30" i="1" s="1"/>
  <c r="BH84" i="2"/>
  <c r="F31" i="2" s="1"/>
  <c r="BC52" i="1" s="1"/>
  <c r="BC51" i="1" s="1"/>
  <c r="BG84" i="2"/>
  <c r="F30" i="2"/>
  <c r="BB52" i="1" s="1"/>
  <c r="BB51" i="1" s="1"/>
  <c r="BF84" i="2"/>
  <c r="J29" i="2" s="1"/>
  <c r="AW52" i="1" s="1"/>
  <c r="T84" i="2"/>
  <c r="T83" i="2"/>
  <c r="T82" i="2" s="1"/>
  <c r="R84" i="2"/>
  <c r="R83" i="2"/>
  <c r="R82" i="2" s="1"/>
  <c r="R81" i="2" s="1"/>
  <c r="P84" i="2"/>
  <c r="P83" i="2"/>
  <c r="P82" i="2" s="1"/>
  <c r="P81" i="2" s="1"/>
  <c r="AU52" i="1" s="1"/>
  <c r="AU51" i="1" s="1"/>
  <c r="BK84" i="2"/>
  <c r="BK83" i="2" s="1"/>
  <c r="J84" i="2"/>
  <c r="BE84" i="2" s="1"/>
  <c r="J77" i="2"/>
  <c r="F77" i="2"/>
  <c r="F75" i="2"/>
  <c r="E73" i="2"/>
  <c r="J47" i="2"/>
  <c r="F47" i="2"/>
  <c r="F45" i="2"/>
  <c r="E43" i="2"/>
  <c r="J16" i="2"/>
  <c r="E16" i="2"/>
  <c r="F78" i="2" s="1"/>
  <c r="F48" i="2"/>
  <c r="J15" i="2"/>
  <c r="J10" i="2"/>
  <c r="J75" i="2" s="1"/>
  <c r="J45" i="2"/>
  <c r="AS51" i="1"/>
  <c r="L47" i="1"/>
  <c r="AM46" i="1"/>
  <c r="L46" i="1"/>
  <c r="AM44" i="1"/>
  <c r="L44" i="1"/>
  <c r="L42" i="1"/>
  <c r="L41" i="1"/>
  <c r="BK82" i="2" l="1"/>
  <c r="J83" i="2"/>
  <c r="J54" i="2" s="1"/>
  <c r="W28" i="1"/>
  <c r="AX51" i="1"/>
  <c r="AY51" i="1"/>
  <c r="W29" i="1"/>
  <c r="BK136" i="2"/>
  <c r="J136" i="2" s="1"/>
  <c r="J58" i="2" s="1"/>
  <c r="J137" i="2"/>
  <c r="J59" i="2" s="1"/>
  <c r="J28" i="2"/>
  <c r="AV52" i="1" s="1"/>
  <c r="AT52" i="1" s="1"/>
  <c r="F28" i="2"/>
  <c r="AZ52" i="1" s="1"/>
  <c r="AZ51" i="1" s="1"/>
  <c r="T81" i="2"/>
  <c r="F29" i="2"/>
  <c r="BA52" i="1" s="1"/>
  <c r="BA51" i="1" s="1"/>
  <c r="AW51" i="1" l="1"/>
  <c r="AK27" i="1" s="1"/>
  <c r="W27" i="1"/>
  <c r="AV51" i="1"/>
  <c r="W26" i="1"/>
  <c r="BK81" i="2"/>
  <c r="J81" i="2" s="1"/>
  <c r="J82" i="2"/>
  <c r="J53" i="2" s="1"/>
  <c r="J52" i="2" l="1"/>
  <c r="J25" i="2"/>
  <c r="AK26" i="1"/>
  <c r="AT51" i="1"/>
  <c r="AG52" i="1" l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<sst xmlns="http://schemas.openxmlformats.org/spreadsheetml/2006/main" count="2259" uniqueCount="638">
  <si>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</si>
  <si>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</si>
  <si>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</si>
  <si>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</si>
  <si>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</si>
  <si>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</si>
  <si>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</si>
  <si>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{3310b081-6d7b-4e54-b6a1-35be628df0ee}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</si>
  <si>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</si>
  <si>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</si>
  <si>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</si>
  <si>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</si>
  <si>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</si>
  <si>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</si>
  <si>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</si>
  <si>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</si>
  <si>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L2018-76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</si>
  <si>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</si>
  <si>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</si>
  <si>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Stará radnice Jablunkov_Výměna oken kinosál</t>
  </si>
  <si>
    <t>KSO:</t>
  </si>
  <si>
    <t>801 61 13</t>
  </si>
  <si>
    <t>CC-CZ:</t>
  </si>
  <si>
    <t/>
  </si>
  <si>
    <t>Místo:</t>
  </si>
  <si>
    <t>Obec Jablunkov</t>
  </si>
  <si>
    <t>Datum:</t>
  </si>
  <si>
    <t>4. 12. 2018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</si>
  <si>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</si>
  <si>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</si>
  <si>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</si>
  <si>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</si>
  <si>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</si>
  <si>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</si>
  <si>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</si>
  <si>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</si>
  <si>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</si>
  <si>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</si>
  <si>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</si>
  <si>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</si>
  <si>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</si>
  <si>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</si>
  <si>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</si>
  <si>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</si>
  <si>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</si>
  <si>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</si>
  <si>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</si>
  <si>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</si>
  <si>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</si>
  <si>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</si>
  <si>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</si>
  <si>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</si>
  <si>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</si>
  <si>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</si>
  <si>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</si>
  <si>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</si>
  <si>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</si>
  <si>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</si>
  <si>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</si>
  <si>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</si>
  <si>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</si>
  <si>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</si>
  <si>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</si>
  <si>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</si>
  <si>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</si>
  <si>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</si>
  <si>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</si>
  <si>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</si>
  <si>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</si>
  <si>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</si>
  <si>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</si>
  <si>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</si>
  <si>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</si>
  <si>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</si>
  <si>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</si>
  <si>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</si>
  <si>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</si>
  <si>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</si>
  <si>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</si>
  <si>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</si>
  <si>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</si>
  <si>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</si>
  <si>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</si>
  <si>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</si>
  <si>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</si>
  <si>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</si>
  <si>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</si>
  <si>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Plochaoken</t>
  </si>
  <si>
    <t>CElková plocha měněných oken</t>
  </si>
  <si>
    <t>m2</t>
  </si>
  <si>
    <t>42,874</t>
  </si>
  <si>
    <t>2</t>
  </si>
  <si>
    <t>Opravaostění</t>
  </si>
  <si>
    <t>Oprava ostění oken</t>
  </si>
  <si>
    <t>58,292</t>
  </si>
  <si>
    <t>KRYCÍ LIST SOUPISU</t>
  </si>
  <si>
    <t>Délkaostění</t>
  </si>
  <si>
    <t>Délka ostění měněných oken</t>
  </si>
  <si>
    <t>m</t>
  </si>
  <si>
    <t>215,61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</si>
  <si>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</si>
  <si>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</si>
  <si>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</si>
  <si>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</si>
  <si>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</si>
  <si>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</si>
  <si>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</si>
  <si>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</si>
  <si>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</si>
  <si>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</si>
  <si>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</si>
  <si>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</si>
  <si>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</si>
  <si>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</si>
  <si>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</si>
  <si>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0 -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</si>
  <si>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</si>
  <si>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</si>
  <si>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</si>
  <si>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</si>
  <si>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</si>
  <si>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</si>
  <si>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</si>
  <si>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</si>
  <si>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</si>
  <si>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</si>
  <si>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</si>
  <si>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</si>
  <si>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</si>
  <si>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</si>
  <si>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</si>
  <si>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</si>
  <si>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</si>
  <si>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</si>
  <si>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</si>
  <si>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</si>
  <si>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612325423</t>
  </si>
  <si>
    <t>Oprava vápenocementové omítky vnitřních ploch štukové dvouvrstvé, tloušťky do 20 mm a tloušťky štuku do 3 mm stěn, v rozsahu opravované plochy přes 30 do 50%</t>
  </si>
  <si>
    <t>CS ÚRS 2018 01</t>
  </si>
  <si>
    <t>4</t>
  </si>
  <si>
    <t>615019615</t>
  </si>
  <si>
    <t>622325109</t>
  </si>
  <si>
    <t>Oprava vápenocementové omítky vnějších ploch stupně členitosti 1 hladké stěn, v rozsahu opravované plochy přes 80 do 100%</t>
  </si>
  <si>
    <t>-1740811095</t>
  </si>
  <si>
    <t>3</t>
  </si>
  <si>
    <t>622325319</t>
  </si>
  <si>
    <t>Oprava vápenocementové omítky vnějších ploch stupně členitosti 2 štukové, v rozsahu opravované plochy přes 80 do 100%</t>
  </si>
  <si>
    <t>-1326119217</t>
  </si>
  <si>
    <t>622143004</t>
  </si>
  <si>
    <t>Montáž omítkových profilů plastových nebo pozinkovaných, upevněných vtlačením do podkladní vrstvy nebo přibitím začišťovacích samolepících (APU lišty)</t>
  </si>
  <si>
    <t>CS ÚRS 2016 01</t>
  </si>
  <si>
    <t>-54903630</t>
  </si>
  <si>
    <t>5</t>
  </si>
  <si>
    <t>M</t>
  </si>
  <si>
    <t>590514760</t>
  </si>
  <si>
    <t>Kontaktní zateplovací systémy příslušenství kontaktních zateplovacích systémů profil okenní začišťovací s tkaninou Thermospoj 9 mm/2,4 m</t>
  </si>
  <si>
    <t>8</t>
  </si>
  <si>
    <t>2046605337</t>
  </si>
  <si>
    <t>VV</t>
  </si>
  <si>
    <t>215,61*1,05 'Přepočtené koeficientem množství</t>
  </si>
  <si>
    <t>632451431</t>
  </si>
  <si>
    <t>Doplnění cementového potěru na mazaninách a betonových podkladech (s dodáním hmot), hlazeného dřevěným nebo ocelovým hladítkem, plochy jednotlivě do 1 m2 a tl. přes 20 do 30 mm</t>
  </si>
  <si>
    <t>229441722</t>
  </si>
  <si>
    <t>(2,46+4,15+2,34+2,46+0,96+1,62+0,8+1,06)*0,3"vnější parapet viz. D.07</t>
  </si>
  <si>
    <t>7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</si>
  <si>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</si>
  <si>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</si>
  <si>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2082254290</t>
  </si>
  <si>
    <t>632452441</t>
  </si>
  <si>
    <t>Doplnění cementového potěru na mazaninách a betonových podkladech (s dodáním hmot), hlazeného dřevěným nebo ocelovým hladítkem, plochy jednotlivě přes 1 m2 do 4 m2 a tl. přes 30 do 40 mm</t>
  </si>
  <si>
    <t>-177803210</t>
  </si>
  <si>
    <t>(2,46+4,15+2,34+2,46+0,96+1,62+0,8+1,06)*0,4"vnější parapet viz. D.07</t>
  </si>
  <si>
    <t>9</t>
  </si>
  <si>
    <t>Ostatní konstrukce a práce, bourání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</si>
  <si>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</si>
  <si>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</si>
  <si>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CS ÚRS 2013 01</t>
  </si>
  <si>
    <t>-1336809219</t>
  </si>
  <si>
    <t>(16,495+9,15)*10,5"výměna oken v čelní fasádě nad kinosálem + oprava ostění viz. D.07, 10</t>
  </si>
  <si>
    <t>10</t>
  </si>
  <si>
    <t>941121212</t>
  </si>
  <si>
    <t>Montáž lešení řadového trubkového těžkého pracovního s podlahami Příplatek za první a každý další den použití lešení k ceně -1112</t>
  </si>
  <si>
    <t>1893449540</t>
  </si>
  <si>
    <t>269,273*10</t>
  </si>
  <si>
    <t>11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</si>
  <si>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</si>
  <si>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</si>
  <si>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-63998550</t>
  </si>
  <si>
    <t>12</t>
  </si>
  <si>
    <t>944511111</t>
  </si>
  <si>
    <t>Montáž ochranné sítě zavěšené na konstrukci lešení z textilie z umělých vláken</t>
  </si>
  <si>
    <t>1709784125</t>
  </si>
  <si>
    <t>13</t>
  </si>
  <si>
    <t>944511211</t>
  </si>
  <si>
    <t>Montáž ochranné sítě Příplatek za první a každý další den použití sítě k ceně -1111</t>
  </si>
  <si>
    <t>237176978</t>
  </si>
  <si>
    <t>14</t>
  </si>
  <si>
    <t>944511811</t>
  </si>
  <si>
    <t>Demontáž ochranné sítě zavěšené na konstrukci lešení z textilie z umělých vláken</t>
  </si>
  <si>
    <t>-66474657</t>
  </si>
  <si>
    <t>949101112</t>
  </si>
  <si>
    <t>Lešení pomocné pracovní pro objekty pozemních staveb pro zatížení do 150 kg/m2, o výšce lešeňové podlahy přes 1,9 do 3,5 m</t>
  </si>
  <si>
    <t>-807904012</t>
  </si>
  <si>
    <t>(6,54+4,25+4,22+15,75+4,73+3,78)*1"viz. D.07, 08, 09</t>
  </si>
  <si>
    <t>16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</si>
  <si>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</si>
  <si>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</si>
  <si>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-1479142968</t>
  </si>
  <si>
    <t>153,04+37,83+27,74+19,09"viz. tab. místnoatí 2.NP - Návrh</t>
  </si>
  <si>
    <t>17</t>
  </si>
  <si>
    <t>968082018</t>
  </si>
  <si>
    <t>Vybourání plastových rámů oken s křídly, dveřních zárubní, vrat rámu oken s křídly zdvojenými, plochy přes 4 m2</t>
  </si>
  <si>
    <t>1194366703</t>
  </si>
  <si>
    <t>2,46*3,07"viz. D.14 - P01</t>
  </si>
  <si>
    <t>0,75*3,85+1,7*(1,85+1,25)*2"viz. D.14 - P02</t>
  </si>
  <si>
    <t>0,675*1,25*3"viz. D.14 - P03</t>
  </si>
  <si>
    <t>2,46*3,07"viz. D.14 - P04</t>
  </si>
  <si>
    <t>0,96*2,66"viz. D.14 - P05</t>
  </si>
  <si>
    <t>1,62*2,66"viz. D.14 - P06</t>
  </si>
  <si>
    <t>0,8*2,66"viz. D.14 - P07</t>
  </si>
  <si>
    <t>1,06*2,66"viz. D.14 - P08</t>
  </si>
  <si>
    <t>Součet</t>
  </si>
  <si>
    <t>18</t>
  </si>
  <si>
    <t>985111111</t>
  </si>
  <si>
    <t>Otlučení nebo odsekání vrstev omítek stěn</t>
  </si>
  <si>
    <t>-826747767</t>
  </si>
  <si>
    <t>(2,46*4+3,07*6)*0,4"viz. D.14 - P01</t>
  </si>
  <si>
    <t>(4,15*4+3,85*2+(1,65+1,25)*8)*0,4"viz. D.14 - P02</t>
  </si>
  <si>
    <t>(0,675*6+1,25*6)*0,4"viz. D.14 - P03</t>
  </si>
  <si>
    <t>(2,46*4+3,07*6)*0,4"viz. D.14 - P04</t>
  </si>
  <si>
    <t>(0,96*2+2,66*2)*0,4"viz. D.14 - P05</t>
  </si>
  <si>
    <t>(1,62*2+2,66*2)*0,4"viz. D.14 - P06</t>
  </si>
  <si>
    <t>(0,8*2+2,66*2)*0,4"viz. D.14 - P07</t>
  </si>
  <si>
    <t>(1,06*2+2,66*2)*0,4"viz. D.14 - P08</t>
  </si>
  <si>
    <t>997</t>
  </si>
  <si>
    <t>Přesun sutě</t>
  </si>
  <si>
    <t>19</t>
  </si>
  <si>
    <t>997013212</t>
  </si>
  <si>
    <t>Vnitrostaveništní doprava suti a vybouraných hmot vodorovně do 50 m svisle ručně (nošením po schodech) pro budovy a haly výšky přes 6 do 9 m</t>
  </si>
  <si>
    <t>t</t>
  </si>
  <si>
    <t>78466999</t>
  </si>
  <si>
    <t>20</t>
  </si>
  <si>
    <t>997013501</t>
  </si>
  <si>
    <t>Odvoz suti a vybouraných hmot na skládku nebo meziskládku se složením, na vzdálenost do 1 km</t>
  </si>
  <si>
    <t>-1895741160</t>
  </si>
  <si>
    <t>997013509</t>
  </si>
  <si>
    <t>Odvoz suti a vybouraných hmot na skládku nebo meziskládku se složením, na vzdálenost Příplatek k ceně za každý další i započatý 1 km přes 1 km</t>
  </si>
  <si>
    <t>477776754</t>
  </si>
  <si>
    <t>5,516*15</t>
  </si>
  <si>
    <t>22</t>
  </si>
  <si>
    <t>997013813</t>
  </si>
  <si>
    <t>Poplatek za uložení stavebního odpadu na skládce (skládkovné) z plastických hmot</t>
  </si>
  <si>
    <t>-989642324</t>
  </si>
  <si>
    <t>998</t>
  </si>
  <si>
    <t>Přesun hmot</t>
  </si>
  <si>
    <t>23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</si>
  <si>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</si>
  <si>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</si>
  <si>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-2103004488</t>
  </si>
  <si>
    <t>PSV</t>
  </si>
  <si>
    <t>Práce a dodávky PSV</t>
  </si>
  <si>
    <t>764</t>
  </si>
  <si>
    <t>Konstrukce klempířské</t>
  </si>
  <si>
    <t>24</t>
  </si>
  <si>
    <t>764002851</t>
  </si>
  <si>
    <t>Demontáž klempířských konstrukcí oplechování parapetů do suti</t>
  </si>
  <si>
    <t>-421777283</t>
  </si>
  <si>
    <t>2,46*2+1,7*2+4,15+2,34+2,46*2+0,96+1,62+0,8+1,06"vnější parapet K01 viz. D.07, D.14</t>
  </si>
  <si>
    <t>25</t>
  </si>
  <si>
    <t>764246447</t>
  </si>
  <si>
    <t>Oplechování parapetů z titanzinkového předzvětralého plechu rovných celoplošně lepené, bez rohů rš 670 mm</t>
  </si>
  <si>
    <t>-906061815</t>
  </si>
  <si>
    <t>26</t>
  </si>
  <si>
    <t>764246467</t>
  </si>
  <si>
    <t>Oplechování parapetů z titanzinkového předzvětralého plechu rovných celoplošně lepené, bez rohů Příplatek k cenám za zvýšenou pracnost při provedení rohu nebo koutu přes rš 400 mm</t>
  </si>
  <si>
    <t>kus</t>
  </si>
  <si>
    <t>200917768</t>
  </si>
  <si>
    <t>27</t>
  </si>
  <si>
    <t>998764102</t>
  </si>
  <si>
    <t>Přesun hmot pro konstrukce klempířské stanovený z hmotnosti přesunovaného materiálu vodorovná dopravní vzdálenost do 50 m v objektech výšky přes 6 do 12 m</t>
  </si>
  <si>
    <t>1075100180</t>
  </si>
  <si>
    <t>28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</si>
  <si>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</si>
  <si>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</si>
  <si>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58131353</t>
  </si>
  <si>
    <t>766</t>
  </si>
  <si>
    <t>Konstrukce truhlářské</t>
  </si>
  <si>
    <t>29</t>
  </si>
  <si>
    <t>76601R01</t>
  </si>
  <si>
    <t>P01 - Dodávka a montáž_kompletní viz. specifikace</t>
  </si>
  <si>
    <t>ks</t>
  </si>
  <si>
    <t>-302961973</t>
  </si>
  <si>
    <t>1"viz. D.14 - kompletní dodávka včetně montáže</t>
  </si>
  <si>
    <t>30</t>
  </si>
  <si>
    <t>76602R01</t>
  </si>
  <si>
    <t>P02 - Dodávka a montáž_kompletní viz. specifikace</t>
  </si>
  <si>
    <t>1423993695</t>
  </si>
  <si>
    <t>31</t>
  </si>
  <si>
    <t>76603R01</t>
  </si>
  <si>
    <t>P03 - Dodávka a montáž_kompletní viz. specifikace</t>
  </si>
  <si>
    <t>806544717</t>
  </si>
  <si>
    <t>32</t>
  </si>
  <si>
    <t>76604R01</t>
  </si>
  <si>
    <t>P04 - Dodávka a montáž_kompletní viz. specifikace</t>
  </si>
  <si>
    <t>1557862190</t>
  </si>
  <si>
    <t>33</t>
  </si>
  <si>
    <t>76605R01</t>
  </si>
  <si>
    <t>P05 - Dodávka a montáž_kompletní viz. specifikace</t>
  </si>
  <si>
    <t>-2035238874</t>
  </si>
  <si>
    <t>34</t>
  </si>
  <si>
    <t>76606R01</t>
  </si>
  <si>
    <t>P06 - Dodávka a montáž_kompletní viz. specifikace</t>
  </si>
  <si>
    <t>-390069582</t>
  </si>
  <si>
    <t>35</t>
  </si>
  <si>
    <t>76607R01</t>
  </si>
  <si>
    <t>P07 - Dodávka a montáž_kompletní viz. specifikace</t>
  </si>
  <si>
    <t>962098190</t>
  </si>
  <si>
    <t>36</t>
  </si>
  <si>
    <t>76608R01</t>
  </si>
  <si>
    <t>P08 - Dodávka a montáž_kompletní viz. specifikace</t>
  </si>
  <si>
    <t>-1199635470</t>
  </si>
  <si>
    <t>37</t>
  </si>
  <si>
    <t>76609R01</t>
  </si>
  <si>
    <t>P09 - Dodávka a montáž_kompletní viz. specifikace</t>
  </si>
  <si>
    <t>-530431488</t>
  </si>
  <si>
    <t>38</t>
  </si>
  <si>
    <t>76610R01</t>
  </si>
  <si>
    <t>P10 - Dodávka a montáž_kompletní viz. specifikace</t>
  </si>
  <si>
    <t>-1083557788</t>
  </si>
  <si>
    <t>39</t>
  </si>
  <si>
    <t>76611R01</t>
  </si>
  <si>
    <t>P11 - Dodávka a montáž_kompletní viz. specifikace</t>
  </si>
  <si>
    <t>14718295</t>
  </si>
  <si>
    <t>40</t>
  </si>
  <si>
    <t>766201R01</t>
  </si>
  <si>
    <t>Doprava plastových výrobků</t>
  </si>
  <si>
    <t>komplet</t>
  </si>
  <si>
    <t>-140873794</t>
  </si>
  <si>
    <t>41</t>
  </si>
  <si>
    <t>766629415</t>
  </si>
  <si>
    <t>Příplatek k montáži oken rovné ostění fólie připojovací spára do 65 mm</t>
  </si>
  <si>
    <t>-559323913</t>
  </si>
  <si>
    <t>2,46*4+3,07*6+(2,46+3,07)*2"viz. D.14 - P01</t>
  </si>
  <si>
    <t>4,15*4+3,85*2+(1,85+1,25)*8+(4,15+3,85)*2"viz. D.14 - P02</t>
  </si>
  <si>
    <t>(0,675+1,25)*2*3"viz. D.14 - P03</t>
  </si>
  <si>
    <t>2,46*4+3,07*6+(2,46+3,07)*2"viz. D.14 - P04</t>
  </si>
  <si>
    <t>(0,96+2,66)*2*2"viz. D.14 - P05</t>
  </si>
  <si>
    <t>(1,62+2,66)*2*2"viz. D.14 - P06</t>
  </si>
  <si>
    <t>(0,8+2,66)*2*2"viz. D.14 - P07</t>
  </si>
  <si>
    <t>(1,06+2,66)*2*2"viz. D.14 - P08</t>
  </si>
  <si>
    <t>42</t>
  </si>
  <si>
    <t>998766102</t>
  </si>
  <si>
    <t>Přesun hmot pro konstrukce truhlářské stanovený z hmotnosti přesunovaného materiálu vodorovná dopravní vzdálenost do 50 m v objektech výšky přes 6 do 12 m</t>
  </si>
  <si>
    <t>-1427265800</t>
  </si>
  <si>
    <t>43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</si>
  <si>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</si>
  <si>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</si>
  <si>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219637898</t>
  </si>
  <si>
    <t>783</t>
  </si>
  <si>
    <t>Dokončovací práce - nátěry</t>
  </si>
  <si>
    <t>44</t>
  </si>
  <si>
    <t>783823133</t>
  </si>
  <si>
    <t>Penetrační nátěr omítek hladkých omítek hladkých, zrnitých tenkovrstvých nebo štukových silikátový</t>
  </si>
  <si>
    <t>1339601703</t>
  </si>
  <si>
    <t>45</t>
  </si>
  <si>
    <t>783826315</t>
  </si>
  <si>
    <t>Nátěr omítek se schopností překlenutí trhlin mikroarmovací silikonový</t>
  </si>
  <si>
    <t>-1718705694</t>
  </si>
  <si>
    <t>46</t>
  </si>
  <si>
    <t>783827125</t>
  </si>
  <si>
    <t>Krycí (ochranný ) nátěr omítek jednonásobný hladkých omítek hladkých, zrnitých tenkovrstvých nebo štukových stupně členitosti 1 a 2 silikonový</t>
  </si>
  <si>
    <t>2079194191</t>
  </si>
  <si>
    <t>47</t>
  </si>
  <si>
    <t>783896305</t>
  </si>
  <si>
    <t>Nátěr omítek se schopností překlenutí trhlin Příplatek k cenám za provedení barevného nátěru v odstínu středně sytém</t>
  </si>
  <si>
    <t>-549777354</t>
  </si>
  <si>
    <t>784</t>
  </si>
  <si>
    <t>Dokončovací práce - malby a tapety</t>
  </si>
  <si>
    <t>48</t>
  </si>
  <si>
    <t>784171003</t>
  </si>
  <si>
    <t>Olepování vnitřních ploch (materiál ve specifikaci) včetně pozdějšího odlepení páskou nebo fólií v místnostech výšky přes 3,80 do 5,00 m</t>
  </si>
  <si>
    <t>-582862497</t>
  </si>
  <si>
    <t>49</t>
  </si>
  <si>
    <t>581248380</t>
  </si>
  <si>
    <t>páska do 60° C 50mm x 50 m</t>
  </si>
  <si>
    <t>2016203984</t>
  </si>
  <si>
    <t>50</t>
  </si>
  <si>
    <t>784171101</t>
  </si>
  <si>
    <t>Zakrytí nemalovaných ploch (materiál ve specifikaci) včetně pozdějšího odkrytí podlah</t>
  </si>
  <si>
    <t>175349503</t>
  </si>
  <si>
    <t>(16,495+9,15)*1"viz. D.07</t>
  </si>
  <si>
    <t>51</t>
  </si>
  <si>
    <t>581248440</t>
  </si>
  <si>
    <t>malířské potřeby páska do 60° C LDPE  40µ    4 x 5 m</t>
  </si>
  <si>
    <t>1691294187</t>
  </si>
  <si>
    <t>25,645*1,05 'Přepočtené koeficientem množství</t>
  </si>
  <si>
    <t>52</t>
  </si>
  <si>
    <t>784181003</t>
  </si>
  <si>
    <t>Pačokování jednonásobné v místnostech výšky přes 3,80 do 5,00 m</t>
  </si>
  <si>
    <t>2004995676</t>
  </si>
  <si>
    <t>53</t>
  </si>
  <si>
    <t>784181123</t>
  </si>
  <si>
    <t>Hloubková jednonásobná penetrace podkladu v místnostech výšky do 5,00 m</t>
  </si>
  <si>
    <t>719372142</t>
  </si>
  <si>
    <t>54</t>
  </si>
  <si>
    <t>784191003</t>
  </si>
  <si>
    <t>Čištění vnitřních ploch hrubý úklid po provedení malířských prací omytím oken dvojitých nebo zdvojených</t>
  </si>
  <si>
    <t>-131519935</t>
  </si>
  <si>
    <t>55</t>
  </si>
  <si>
    <t>784211113</t>
  </si>
  <si>
    <t>Malby z malířských směsí otěruvzdorných za mokra dvojnásobné, bílé za mokra otěruvzdorné velmi dobře v místnostech výšky přes 3,80 do 5,00 m</t>
  </si>
  <si>
    <t>-372166165</t>
  </si>
  <si>
    <t>56</t>
  </si>
  <si>
    <t>784211141</t>
  </si>
  <si>
    <t>Malby z malířských směsí otěruvzdorných za mokra Příplatek k cenám dvojnásobných maleb za zvýšenou pracnost při provádění malého rozsahu plochy do 5 m2</t>
  </si>
  <si>
    <t>-86835833</t>
  </si>
  <si>
    <t>57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</si>
  <si>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</si>
  <si>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</si>
  <si>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-1385333459</t>
  </si>
  <si>
    <t>Vedlejší rozpočtové náklady</t>
  </si>
  <si>
    <t>58</t>
  </si>
  <si>
    <t>032002000</t>
  </si>
  <si>
    <t>Vybavení staveniště, buňkoviště, suché WC, apod..</t>
  </si>
  <si>
    <t>1024</t>
  </si>
  <si>
    <t>1272887974</t>
  </si>
  <si>
    <t>59</t>
  </si>
  <si>
    <t>034103000</t>
  </si>
  <si>
    <t>Energie pro zařízení staveniště</t>
  </si>
  <si>
    <t>-1422803560</t>
  </si>
  <si>
    <t>60</t>
  </si>
  <si>
    <t>034203000</t>
  </si>
  <si>
    <t>Oplocení staveniště</t>
  </si>
  <si>
    <t>440627964</t>
  </si>
  <si>
    <t>61</t>
  </si>
  <si>
    <t>034403000</t>
  </si>
  <si>
    <t>Dočasné dopravní značení na staveništi - montáž + demontáž</t>
  </si>
  <si>
    <t>-978681985</t>
  </si>
  <si>
    <t>62</t>
  </si>
  <si>
    <t>034503000</t>
  </si>
  <si>
    <t>Informační tabule na staveništi</t>
  </si>
  <si>
    <t>1313665334</t>
  </si>
  <si>
    <t>63</t>
  </si>
  <si>
    <t>039002000</t>
  </si>
  <si>
    <t>Zrušení zařízení staveniště</t>
  </si>
  <si>
    <t>379218061</t>
  </si>
  <si>
    <t>64</t>
  </si>
  <si>
    <t>039203000</t>
  </si>
  <si>
    <t>Úprava terénu po zrušení zařízení staveniště</t>
  </si>
  <si>
    <t>-152872654</t>
  </si>
  <si>
    <t>65</t>
  </si>
  <si>
    <t>065002000</t>
  </si>
  <si>
    <t>Mimostaveništní doprava materiálů</t>
  </si>
  <si>
    <t>Komplet</t>
  </si>
  <si>
    <t>-896994162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</si>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</sst>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67" fontId="33" fillId="0" borderId="28" xfId="0" applyNumberFormat="1" applyFont="1" applyBorder="1" applyAlignment="1" applyProtection="1">
      <alignment vertical="center"/>
    </xf>
    <xf numFmtId="4" fontId="33" fillId="3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</xf>
    <xf numFmtId="0" fontId="33" fillId="0" borderId="5" xfId="0" applyFont="1" applyBorder="1" applyAlignment="1">
      <alignment vertical="center"/>
    </xf>
    <xf numFmtId="0" fontId="33" fillId="3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2" borderId="0" xfId="1" applyFont="1" applyFill="1" applyAlignment="1">
      <alignment vertical="center"/>
    </xf>
    <xf numFmtId="0" fontId="38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8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7"/>
      <c r="AQ5" s="29"/>
      <c r="BE5" s="313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7"/>
      <c r="AQ6" s="29"/>
      <c r="BE6" s="314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14"/>
      <c r="BS7" s="22" t="s">
        <v>8</v>
      </c>
    </row>
    <row r="8" spans="1:74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4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4"/>
      <c r="BS9" s="22" t="s">
        <v>8</v>
      </c>
    </row>
    <row r="10" spans="1:74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30</v>
      </c>
      <c r="AO10" s="27"/>
      <c r="AP10" s="27"/>
      <c r="AQ10" s="29"/>
      <c r="BE10" s="314"/>
      <c r="BS10" s="22" t="s">
        <v>8</v>
      </c>
    </row>
    <row r="11" spans="1:74" ht="18.399999999999999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23</v>
      </c>
      <c r="AO11" s="27"/>
      <c r="AP11" s="27"/>
      <c r="AQ11" s="29"/>
      <c r="BE11" s="314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4"/>
      <c r="BS12" s="22" t="s">
        <v>8</v>
      </c>
    </row>
    <row r="13" spans="1:74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34</v>
      </c>
      <c r="AO13" s="27"/>
      <c r="AP13" s="27"/>
      <c r="AQ13" s="29"/>
      <c r="BE13" s="314"/>
      <c r="BS13" s="22" t="s">
        <v>8</v>
      </c>
    </row>
    <row r="14" spans="1:74">
      <c r="B14" s="26"/>
      <c r="C14" s="27"/>
      <c r="D14" s="27"/>
      <c r="E14" s="318" t="s">
        <v>34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5" t="s">
        <v>32</v>
      </c>
      <c r="AL14" s="27"/>
      <c r="AM14" s="27"/>
      <c r="AN14" s="37" t="s">
        <v>34</v>
      </c>
      <c r="AO14" s="27"/>
      <c r="AP14" s="27"/>
      <c r="AQ14" s="29"/>
      <c r="BE14" s="314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4"/>
      <c r="BS15" s="22" t="s">
        <v>6</v>
      </c>
    </row>
    <row r="16" spans="1:74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36</v>
      </c>
      <c r="AO16" s="27"/>
      <c r="AP16" s="27"/>
      <c r="AQ16" s="29"/>
      <c r="BE16" s="314"/>
      <c r="BS16" s="22" t="s">
        <v>6</v>
      </c>
    </row>
    <row r="17" spans="2:71" ht="18.399999999999999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23</v>
      </c>
      <c r="AO17" s="27"/>
      <c r="AP17" s="27"/>
      <c r="AQ17" s="29"/>
      <c r="BE17" s="314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4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4"/>
      <c r="BS19" s="22" t="s">
        <v>8</v>
      </c>
    </row>
    <row r="20" spans="2:71" ht="57" customHeight="1">
      <c r="B20" s="26"/>
      <c r="C20" s="27"/>
      <c r="D20" s="27"/>
      <c r="E20" s="320" t="s">
        <v>40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7"/>
      <c r="AP20" s="27"/>
      <c r="AQ20" s="29"/>
      <c r="BE20" s="314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4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4"/>
    </row>
    <row r="23" spans="2:71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1">
        <f>ROUND(AG51,2)</f>
        <v>0</v>
      </c>
      <c r="AL23" s="322"/>
      <c r="AM23" s="322"/>
      <c r="AN23" s="322"/>
      <c r="AO23" s="322"/>
      <c r="AP23" s="40"/>
      <c r="AQ23" s="43"/>
      <c r="BE23" s="314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4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3" t="s">
        <v>42</v>
      </c>
      <c r="M25" s="323"/>
      <c r="N25" s="323"/>
      <c r="O25" s="323"/>
      <c r="P25" s="40"/>
      <c r="Q25" s="40"/>
      <c r="R25" s="40"/>
      <c r="S25" s="40"/>
      <c r="T25" s="40"/>
      <c r="U25" s="40"/>
      <c r="V25" s="40"/>
      <c r="W25" s="323" t="s">
        <v>43</v>
      </c>
      <c r="X25" s="323"/>
      <c r="Y25" s="323"/>
      <c r="Z25" s="323"/>
      <c r="AA25" s="323"/>
      <c r="AB25" s="323"/>
      <c r="AC25" s="323"/>
      <c r="AD25" s="323"/>
      <c r="AE25" s="323"/>
      <c r="AF25" s="40"/>
      <c r="AG25" s="40"/>
      <c r="AH25" s="40"/>
      <c r="AI25" s="40"/>
      <c r="AJ25" s="40"/>
      <c r="AK25" s="323" t="s">
        <v>44</v>
      </c>
      <c r="AL25" s="323"/>
      <c r="AM25" s="323"/>
      <c r="AN25" s="323"/>
      <c r="AO25" s="323"/>
      <c r="AP25" s="40"/>
      <c r="AQ25" s="43"/>
      <c r="BE25" s="314"/>
    </row>
    <row r="26" spans="2:71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24">
        <v>0.21</v>
      </c>
      <c r="M26" s="325"/>
      <c r="N26" s="325"/>
      <c r="O26" s="325"/>
      <c r="P26" s="46"/>
      <c r="Q26" s="46"/>
      <c r="R26" s="46"/>
      <c r="S26" s="46"/>
      <c r="T26" s="46"/>
      <c r="U26" s="46"/>
      <c r="V26" s="46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6"/>
      <c r="AG26" s="46"/>
      <c r="AH26" s="46"/>
      <c r="AI26" s="46"/>
      <c r="AJ26" s="46"/>
      <c r="AK26" s="326">
        <f>ROUND(AV51,2)</f>
        <v>0</v>
      </c>
      <c r="AL26" s="325"/>
      <c r="AM26" s="325"/>
      <c r="AN26" s="325"/>
      <c r="AO26" s="325"/>
      <c r="AP26" s="46"/>
      <c r="AQ26" s="48"/>
      <c r="BE26" s="314"/>
    </row>
    <row r="27" spans="2:71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24">
        <v>0.15</v>
      </c>
      <c r="M27" s="325"/>
      <c r="N27" s="325"/>
      <c r="O27" s="325"/>
      <c r="P27" s="46"/>
      <c r="Q27" s="46"/>
      <c r="R27" s="46"/>
      <c r="S27" s="46"/>
      <c r="T27" s="46"/>
      <c r="U27" s="46"/>
      <c r="V27" s="46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6"/>
      <c r="AG27" s="46"/>
      <c r="AH27" s="46"/>
      <c r="AI27" s="46"/>
      <c r="AJ27" s="46"/>
      <c r="AK27" s="326">
        <f>ROUND(AW51,2)</f>
        <v>0</v>
      </c>
      <c r="AL27" s="325"/>
      <c r="AM27" s="325"/>
      <c r="AN27" s="325"/>
      <c r="AO27" s="325"/>
      <c r="AP27" s="46"/>
      <c r="AQ27" s="48"/>
      <c r="BE27" s="314"/>
    </row>
    <row r="28" spans="2:71" s="2" customFormat="1" ht="14.45" hidden="1" customHeight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24">
        <v>0.21</v>
      </c>
      <c r="M28" s="325"/>
      <c r="N28" s="325"/>
      <c r="O28" s="325"/>
      <c r="P28" s="46"/>
      <c r="Q28" s="46"/>
      <c r="R28" s="46"/>
      <c r="S28" s="46"/>
      <c r="T28" s="46"/>
      <c r="U28" s="46"/>
      <c r="V28" s="46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6"/>
      <c r="AG28" s="46"/>
      <c r="AH28" s="46"/>
      <c r="AI28" s="46"/>
      <c r="AJ28" s="46"/>
      <c r="AK28" s="326">
        <v>0</v>
      </c>
      <c r="AL28" s="325"/>
      <c r="AM28" s="325"/>
      <c r="AN28" s="325"/>
      <c r="AO28" s="325"/>
      <c r="AP28" s="46"/>
      <c r="AQ28" s="48"/>
      <c r="BE28" s="314"/>
    </row>
    <row r="29" spans="2:71" s="2" customFormat="1" ht="14.45" hidden="1" customHeight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24">
        <v>0.15</v>
      </c>
      <c r="M29" s="325"/>
      <c r="N29" s="325"/>
      <c r="O29" s="325"/>
      <c r="P29" s="46"/>
      <c r="Q29" s="46"/>
      <c r="R29" s="46"/>
      <c r="S29" s="46"/>
      <c r="T29" s="46"/>
      <c r="U29" s="46"/>
      <c r="V29" s="46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6"/>
      <c r="AG29" s="46"/>
      <c r="AH29" s="46"/>
      <c r="AI29" s="46"/>
      <c r="AJ29" s="46"/>
      <c r="AK29" s="326">
        <v>0</v>
      </c>
      <c r="AL29" s="325"/>
      <c r="AM29" s="325"/>
      <c r="AN29" s="325"/>
      <c r="AO29" s="325"/>
      <c r="AP29" s="46"/>
      <c r="AQ29" s="48"/>
      <c r="BE29" s="314"/>
    </row>
    <row r="30" spans="2:71" s="2" customFormat="1" ht="14.45" hidden="1" customHeight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24">
        <v>0</v>
      </c>
      <c r="M30" s="325"/>
      <c r="N30" s="325"/>
      <c r="O30" s="325"/>
      <c r="P30" s="46"/>
      <c r="Q30" s="46"/>
      <c r="R30" s="46"/>
      <c r="S30" s="46"/>
      <c r="T30" s="46"/>
      <c r="U30" s="46"/>
      <c r="V30" s="46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6"/>
      <c r="AG30" s="46"/>
      <c r="AH30" s="46"/>
      <c r="AI30" s="46"/>
      <c r="AJ30" s="46"/>
      <c r="AK30" s="326">
        <v>0</v>
      </c>
      <c r="AL30" s="325"/>
      <c r="AM30" s="325"/>
      <c r="AN30" s="325"/>
      <c r="AO30" s="325"/>
      <c r="AP30" s="46"/>
      <c r="AQ30" s="48"/>
      <c r="BE30" s="314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4"/>
    </row>
    <row r="32" spans="2:71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27" t="s">
        <v>53</v>
      </c>
      <c r="Y32" s="328"/>
      <c r="Z32" s="328"/>
      <c r="AA32" s="328"/>
      <c r="AB32" s="328"/>
      <c r="AC32" s="51"/>
      <c r="AD32" s="51"/>
      <c r="AE32" s="51"/>
      <c r="AF32" s="51"/>
      <c r="AG32" s="51"/>
      <c r="AH32" s="51"/>
      <c r="AI32" s="51"/>
      <c r="AJ32" s="51"/>
      <c r="AK32" s="329">
        <f>SUM(AK23:AK30)</f>
        <v>0</v>
      </c>
      <c r="AL32" s="328"/>
      <c r="AM32" s="328"/>
      <c r="AN32" s="328"/>
      <c r="AO32" s="330"/>
      <c r="AP32" s="49"/>
      <c r="AQ32" s="53"/>
      <c r="BE32" s="314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L2018-76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1" t="str">
        <f>K6</f>
        <v>Stará radnice Jablunkov_Výměna oken kinosál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Obec Jablunkov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33" t="str">
        <f>IF(AN8= "","",AN8)</f>
        <v>4. 12. 2018</v>
      </c>
      <c r="AN44" s="333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28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Město Jablunkov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34" t="str">
        <f>IF(E17="","",E17)</f>
        <v>Projekční kancelář lay-out s.r.o.</v>
      </c>
      <c r="AN46" s="334"/>
      <c r="AO46" s="334"/>
      <c r="AP46" s="334"/>
      <c r="AQ46" s="61"/>
      <c r="AR46" s="59"/>
      <c r="AS46" s="335" t="s">
        <v>55</v>
      </c>
      <c r="AT46" s="336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7"/>
      <c r="AT47" s="338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9"/>
      <c r="AT48" s="340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41" t="s">
        <v>56</v>
      </c>
      <c r="D49" s="342"/>
      <c r="E49" s="342"/>
      <c r="F49" s="342"/>
      <c r="G49" s="342"/>
      <c r="H49" s="77"/>
      <c r="I49" s="343" t="s">
        <v>57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58</v>
      </c>
      <c r="AH49" s="342"/>
      <c r="AI49" s="342"/>
      <c r="AJ49" s="342"/>
      <c r="AK49" s="342"/>
      <c r="AL49" s="342"/>
      <c r="AM49" s="342"/>
      <c r="AN49" s="343" t="s">
        <v>59</v>
      </c>
      <c r="AO49" s="342"/>
      <c r="AP49" s="342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8">
        <f>ROUND(AG52,2)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7" t="s">
        <v>23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74</v>
      </c>
      <c r="BT51" s="92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0" s="5" customFormat="1" ht="31.5" customHeight="1">
      <c r="A52" s="93" t="s">
        <v>78</v>
      </c>
      <c r="B52" s="94"/>
      <c r="C52" s="95"/>
      <c r="D52" s="347" t="s">
        <v>16</v>
      </c>
      <c r="E52" s="347"/>
      <c r="F52" s="347"/>
      <c r="G52" s="347"/>
      <c r="H52" s="347"/>
      <c r="I52" s="96"/>
      <c r="J52" s="347" t="s">
        <v>19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'L2018-76 - Stará radnice ...'!J25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97" t="s">
        <v>79</v>
      </c>
      <c r="AR52" s="98"/>
      <c r="AS52" s="99">
        <v>0</v>
      </c>
      <c r="AT52" s="100">
        <f>ROUND(SUM(AV52:AW52),2)</f>
        <v>0</v>
      </c>
      <c r="AU52" s="101">
        <f>'L2018-76 - Stará radnice ...'!P81</f>
        <v>0</v>
      </c>
      <c r="AV52" s="100">
        <f>'L2018-76 - Stará radnice ...'!J28</f>
        <v>0</v>
      </c>
      <c r="AW52" s="100">
        <f>'L2018-76 - Stará radnice ...'!J29</f>
        <v>0</v>
      </c>
      <c r="AX52" s="100">
        <f>'L2018-76 - Stará radnice ...'!J30</f>
        <v>0</v>
      </c>
      <c r="AY52" s="100">
        <f>'L2018-76 - Stará radnice ...'!J31</f>
        <v>0</v>
      </c>
      <c r="AZ52" s="100">
        <f>'L2018-76 - Stará radnice ...'!F28</f>
        <v>0</v>
      </c>
      <c r="BA52" s="100">
        <f>'L2018-76 - Stará radnice ...'!F29</f>
        <v>0</v>
      </c>
      <c r="BB52" s="100">
        <f>'L2018-76 - Stará radnice ...'!F30</f>
        <v>0</v>
      </c>
      <c r="BC52" s="100">
        <f>'L2018-76 - Stará radnice ...'!F31</f>
        <v>0</v>
      </c>
      <c r="BD52" s="102">
        <f>'L2018-76 - Stará radnice ...'!F32</f>
        <v>0</v>
      </c>
      <c r="BT52" s="103" t="s">
        <v>80</v>
      </c>
      <c r="BU52" s="103" t="s">
        <v>81</v>
      </c>
      <c r="BV52" s="103" t="s">
        <v>76</v>
      </c>
      <c r="BW52" s="103" t="s">
        <v>7</v>
      </c>
      <c r="BX52" s="103" t="s">
        <v>77</v>
      </c>
      <c r="CL52" s="103" t="s">
        <v>21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lr7iz54tHdhGCt8MOsgI6q2WI+Nh2i4kri/ubGbnplJUAk7nKihTnTRxc44D9k3JzQ7CRcZR4o6nibK33Pn75w==" saltValue="wVCS0UCWWRb6nS27HEOlpzsvWRMsB9Z0DYFWvqruLrSQZgUG3Q0YNuDP5rSj4EvX6Oy4XKYskzRP+qjn70uyD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L2018-76 - Stará radnice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tabSelected="1" workbookViewId="0">
      <pane ySplit="1" topLeftCell="A145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82</v>
      </c>
      <c r="G1" s="355" t="s">
        <v>83</v>
      </c>
      <c r="H1" s="355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2" t="s">
        <v>7</v>
      </c>
      <c r="AZ2" s="109" t="s">
        <v>87</v>
      </c>
      <c r="BA2" s="109" t="s">
        <v>88</v>
      </c>
      <c r="BB2" s="109" t="s">
        <v>89</v>
      </c>
      <c r="BC2" s="109" t="s">
        <v>90</v>
      </c>
      <c r="BD2" s="109" t="s">
        <v>91</v>
      </c>
    </row>
    <row r="3" spans="1:70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91</v>
      </c>
      <c r="AZ3" s="109" t="s">
        <v>92</v>
      </c>
      <c r="BA3" s="109" t="s">
        <v>93</v>
      </c>
      <c r="BB3" s="109" t="s">
        <v>89</v>
      </c>
      <c r="BC3" s="109" t="s">
        <v>94</v>
      </c>
      <c r="BD3" s="109" t="s">
        <v>91</v>
      </c>
    </row>
    <row r="4" spans="1:70" ht="36.950000000000003" customHeight="1">
      <c r="B4" s="26"/>
      <c r="C4" s="27"/>
      <c r="D4" s="28" t="s">
        <v>95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  <c r="AZ4" s="109" t="s">
        <v>96</v>
      </c>
      <c r="BA4" s="109" t="s">
        <v>97</v>
      </c>
      <c r="BB4" s="109" t="s">
        <v>98</v>
      </c>
      <c r="BC4" s="109" t="s">
        <v>99</v>
      </c>
      <c r="BD4" s="109" t="s">
        <v>91</v>
      </c>
    </row>
    <row r="5" spans="1:70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1:70" s="1" customFormat="1">
      <c r="B6" s="39"/>
      <c r="C6" s="40"/>
      <c r="D6" s="35" t="s">
        <v>18</v>
      </c>
      <c r="E6" s="40"/>
      <c r="F6" s="40"/>
      <c r="G6" s="40"/>
      <c r="H6" s="40"/>
      <c r="I6" s="112"/>
      <c r="J6" s="40"/>
      <c r="K6" s="43"/>
    </row>
    <row r="7" spans="1:70" s="1" customFormat="1" ht="36.950000000000003" customHeight="1">
      <c r="B7" s="39"/>
      <c r="C7" s="40"/>
      <c r="D7" s="40"/>
      <c r="E7" s="351" t="s">
        <v>19</v>
      </c>
      <c r="F7" s="352"/>
      <c r="G7" s="352"/>
      <c r="H7" s="352"/>
      <c r="I7" s="112"/>
      <c r="J7" s="40"/>
      <c r="K7" s="43"/>
    </row>
    <row r="8" spans="1:70" s="1" customFormat="1" ht="13.5">
      <c r="B8" s="39"/>
      <c r="C8" s="40"/>
      <c r="D8" s="40"/>
      <c r="E8" s="40"/>
      <c r="F8" s="40"/>
      <c r="G8" s="40"/>
      <c r="H8" s="40"/>
      <c r="I8" s="112"/>
      <c r="J8" s="40"/>
      <c r="K8" s="43"/>
    </row>
    <row r="9" spans="1:70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3" t="s">
        <v>22</v>
      </c>
      <c r="J9" s="33" t="s">
        <v>23</v>
      </c>
      <c r="K9" s="43"/>
    </row>
    <row r="10" spans="1:70" s="1" customFormat="1" ht="14.45" customHeight="1">
      <c r="B10" s="39"/>
      <c r="C10" s="40"/>
      <c r="D10" s="35" t="s">
        <v>24</v>
      </c>
      <c r="E10" s="40"/>
      <c r="F10" s="33" t="s">
        <v>25</v>
      </c>
      <c r="G10" s="40"/>
      <c r="H10" s="40"/>
      <c r="I10" s="113" t="s">
        <v>26</v>
      </c>
      <c r="J10" s="114" t="str">
        <f>'Rekapitulace stavby'!AN8</f>
        <v>4. 12. 2018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12"/>
      <c r="J11" s="40"/>
      <c r="K11" s="43"/>
    </row>
    <row r="12" spans="1:70" s="1" customFormat="1" ht="14.45" customHeight="1">
      <c r="B12" s="39"/>
      <c r="C12" s="40"/>
      <c r="D12" s="35" t="s">
        <v>28</v>
      </c>
      <c r="E12" s="40"/>
      <c r="F12" s="40"/>
      <c r="G12" s="40"/>
      <c r="H12" s="40"/>
      <c r="I12" s="113" t="s">
        <v>29</v>
      </c>
      <c r="J12" s="33" t="s">
        <v>30</v>
      </c>
      <c r="K12" s="43"/>
    </row>
    <row r="13" spans="1:70" s="1" customFormat="1" ht="18" customHeight="1">
      <c r="B13" s="39"/>
      <c r="C13" s="40"/>
      <c r="D13" s="40"/>
      <c r="E13" s="33" t="s">
        <v>31</v>
      </c>
      <c r="F13" s="40"/>
      <c r="G13" s="40"/>
      <c r="H13" s="40"/>
      <c r="I13" s="113" t="s">
        <v>32</v>
      </c>
      <c r="J13" s="33" t="s">
        <v>23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2"/>
      <c r="J14" s="40"/>
      <c r="K14" s="43"/>
    </row>
    <row r="15" spans="1:70" s="1" customFormat="1" ht="14.45" customHeight="1">
      <c r="B15" s="39"/>
      <c r="C15" s="40"/>
      <c r="D15" s="35" t="s">
        <v>33</v>
      </c>
      <c r="E15" s="40"/>
      <c r="F15" s="40"/>
      <c r="G15" s="40"/>
      <c r="H15" s="40"/>
      <c r="I15" s="113" t="s">
        <v>29</v>
      </c>
      <c r="J15" s="33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3" t="s">
        <v>32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2"/>
      <c r="J17" s="40"/>
      <c r="K17" s="43"/>
    </row>
    <row r="18" spans="2:11" s="1" customFormat="1" ht="14.45" customHeight="1">
      <c r="B18" s="39"/>
      <c r="C18" s="40"/>
      <c r="D18" s="35" t="s">
        <v>35</v>
      </c>
      <c r="E18" s="40"/>
      <c r="F18" s="40"/>
      <c r="G18" s="40"/>
      <c r="H18" s="40"/>
      <c r="I18" s="113" t="s">
        <v>29</v>
      </c>
      <c r="J18" s="33" t="s">
        <v>36</v>
      </c>
      <c r="K18" s="43"/>
    </row>
    <row r="19" spans="2:11" s="1" customFormat="1" ht="18" customHeight="1">
      <c r="B19" s="39"/>
      <c r="C19" s="40"/>
      <c r="D19" s="40"/>
      <c r="E19" s="33" t="s">
        <v>37</v>
      </c>
      <c r="F19" s="40"/>
      <c r="G19" s="40"/>
      <c r="H19" s="40"/>
      <c r="I19" s="113" t="s">
        <v>32</v>
      </c>
      <c r="J19" s="33" t="s">
        <v>23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2"/>
      <c r="J20" s="40"/>
      <c r="K20" s="43"/>
    </row>
    <row r="21" spans="2:11" s="1" customFormat="1" ht="14.45" customHeight="1">
      <c r="B21" s="39"/>
      <c r="C21" s="40"/>
      <c r="D21" s="35" t="s">
        <v>39</v>
      </c>
      <c r="E21" s="40"/>
      <c r="F21" s="40"/>
      <c r="G21" s="40"/>
      <c r="H21" s="40"/>
      <c r="I21" s="112"/>
      <c r="J21" s="40"/>
      <c r="K21" s="43"/>
    </row>
    <row r="22" spans="2:11" s="6" customFormat="1" ht="71.25" customHeight="1">
      <c r="B22" s="115"/>
      <c r="C22" s="116"/>
      <c r="D22" s="116"/>
      <c r="E22" s="320" t="s">
        <v>40</v>
      </c>
      <c r="F22" s="320"/>
      <c r="G22" s="320"/>
      <c r="H22" s="320"/>
      <c r="I22" s="117"/>
      <c r="J22" s="116"/>
      <c r="K22" s="118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2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5.35" customHeight="1">
      <c r="B25" s="39"/>
      <c r="C25" s="40"/>
      <c r="D25" s="121" t="s">
        <v>41</v>
      </c>
      <c r="E25" s="40"/>
      <c r="F25" s="40"/>
      <c r="G25" s="40"/>
      <c r="H25" s="40"/>
      <c r="I25" s="112"/>
      <c r="J25" s="122">
        <f>ROUND(J81,2)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45" customHeight="1">
      <c r="B27" s="39"/>
      <c r="C27" s="40"/>
      <c r="D27" s="40"/>
      <c r="E27" s="40"/>
      <c r="F27" s="44" t="s">
        <v>43</v>
      </c>
      <c r="G27" s="40"/>
      <c r="H27" s="40"/>
      <c r="I27" s="123" t="s">
        <v>42</v>
      </c>
      <c r="J27" s="44" t="s">
        <v>44</v>
      </c>
      <c r="K27" s="43"/>
    </row>
    <row r="28" spans="2:11" s="1" customFormat="1" ht="14.45" customHeight="1">
      <c r="B28" s="39"/>
      <c r="C28" s="40"/>
      <c r="D28" s="47" t="s">
        <v>45</v>
      </c>
      <c r="E28" s="47" t="s">
        <v>46</v>
      </c>
      <c r="F28" s="124">
        <f>ROUND(SUM(BE81:BE211), 2)</f>
        <v>0</v>
      </c>
      <c r="G28" s="40"/>
      <c r="H28" s="40"/>
      <c r="I28" s="125">
        <v>0.21</v>
      </c>
      <c r="J28" s="124">
        <f>ROUND(ROUND((SUM(BE81:BE211)), 2)*I28, 2)</f>
        <v>0</v>
      </c>
      <c r="K28" s="43"/>
    </row>
    <row r="29" spans="2:11" s="1" customFormat="1" ht="14.45" customHeight="1">
      <c r="B29" s="39"/>
      <c r="C29" s="40"/>
      <c r="D29" s="40"/>
      <c r="E29" s="47" t="s">
        <v>47</v>
      </c>
      <c r="F29" s="124">
        <f>ROUND(SUM(BF81:BF211), 2)</f>
        <v>0</v>
      </c>
      <c r="G29" s="40"/>
      <c r="H29" s="40"/>
      <c r="I29" s="125">
        <v>0.15</v>
      </c>
      <c r="J29" s="124">
        <f>ROUND(ROUND((SUM(BF81:BF211)), 2)*I29, 2)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48</v>
      </c>
      <c r="F30" s="124">
        <f>ROUND(SUM(BG81:BG211), 2)</f>
        <v>0</v>
      </c>
      <c r="G30" s="40"/>
      <c r="H30" s="40"/>
      <c r="I30" s="125">
        <v>0.21</v>
      </c>
      <c r="J30" s="124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49</v>
      </c>
      <c r="F31" s="124">
        <f>ROUND(SUM(BH81:BH211), 2)</f>
        <v>0</v>
      </c>
      <c r="G31" s="40"/>
      <c r="H31" s="40"/>
      <c r="I31" s="125">
        <v>0.15</v>
      </c>
      <c r="J31" s="124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50</v>
      </c>
      <c r="F32" s="124">
        <f>ROUND(SUM(BI81:BI211), 2)</f>
        <v>0</v>
      </c>
      <c r="G32" s="40"/>
      <c r="H32" s="40"/>
      <c r="I32" s="125">
        <v>0</v>
      </c>
      <c r="J32" s="124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2"/>
      <c r="J33" s="40"/>
      <c r="K33" s="43"/>
    </row>
    <row r="34" spans="2:11" s="1" customFormat="1" ht="25.35" customHeight="1">
      <c r="B34" s="39"/>
      <c r="C34" s="126"/>
      <c r="D34" s="127" t="s">
        <v>51</v>
      </c>
      <c r="E34" s="77"/>
      <c r="F34" s="77"/>
      <c r="G34" s="128" t="s">
        <v>52</v>
      </c>
      <c r="H34" s="129" t="s">
        <v>53</v>
      </c>
      <c r="I34" s="130"/>
      <c r="J34" s="131">
        <f>SUM(J25:J32)</f>
        <v>0</v>
      </c>
      <c r="K34" s="132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3"/>
      <c r="J35" s="55"/>
      <c r="K35" s="56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0000000000003" customHeight="1">
      <c r="B40" s="39"/>
      <c r="C40" s="28" t="s">
        <v>100</v>
      </c>
      <c r="D40" s="40"/>
      <c r="E40" s="40"/>
      <c r="F40" s="40"/>
      <c r="G40" s="40"/>
      <c r="H40" s="40"/>
      <c r="I40" s="112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2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17.25" customHeight="1">
      <c r="B43" s="39"/>
      <c r="C43" s="40"/>
      <c r="D43" s="40"/>
      <c r="E43" s="351" t="str">
        <f>E7</f>
        <v>Stará radnice Jablunkov_Výměna oken kinosál</v>
      </c>
      <c r="F43" s="352"/>
      <c r="G43" s="352"/>
      <c r="H43" s="352"/>
      <c r="I43" s="112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2"/>
      <c r="J44" s="40"/>
      <c r="K44" s="43"/>
    </row>
    <row r="45" spans="2:11" s="1" customFormat="1" ht="18" customHeight="1">
      <c r="B45" s="39"/>
      <c r="C45" s="35" t="s">
        <v>24</v>
      </c>
      <c r="D45" s="40"/>
      <c r="E45" s="40"/>
      <c r="F45" s="33" t="str">
        <f>F10</f>
        <v>Obec Jablunkov</v>
      </c>
      <c r="G45" s="40"/>
      <c r="H45" s="40"/>
      <c r="I45" s="113" t="s">
        <v>26</v>
      </c>
      <c r="J45" s="114" t="str">
        <f>IF(J10="","",J10)</f>
        <v>4. 12. 2018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2"/>
      <c r="J46" s="40"/>
      <c r="K46" s="43"/>
    </row>
    <row r="47" spans="2:11" s="1" customFormat="1">
      <c r="B47" s="39"/>
      <c r="C47" s="35" t="s">
        <v>28</v>
      </c>
      <c r="D47" s="40"/>
      <c r="E47" s="40"/>
      <c r="F47" s="33" t="str">
        <f>E13</f>
        <v>Město Jablunkov</v>
      </c>
      <c r="G47" s="40"/>
      <c r="H47" s="40"/>
      <c r="I47" s="113" t="s">
        <v>35</v>
      </c>
      <c r="J47" s="320" t="str">
        <f>E19</f>
        <v>Projekční kancelář lay-out s.r.o.</v>
      </c>
      <c r="K47" s="43"/>
    </row>
    <row r="48" spans="2:11" s="1" customFormat="1" ht="14.45" customHeight="1">
      <c r="B48" s="39"/>
      <c r="C48" s="35" t="s">
        <v>33</v>
      </c>
      <c r="D48" s="40"/>
      <c r="E48" s="40"/>
      <c r="F48" s="33" t="str">
        <f>IF(E16="","",E16)</f>
        <v/>
      </c>
      <c r="G48" s="40"/>
      <c r="H48" s="40"/>
      <c r="I48" s="112"/>
      <c r="J48" s="353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2"/>
      <c r="J49" s="40"/>
      <c r="K49" s="43"/>
    </row>
    <row r="50" spans="2:47" s="1" customFormat="1" ht="29.25" customHeight="1">
      <c r="B50" s="39"/>
      <c r="C50" s="138" t="s">
        <v>101</v>
      </c>
      <c r="D50" s="126"/>
      <c r="E50" s="126"/>
      <c r="F50" s="126"/>
      <c r="G50" s="126"/>
      <c r="H50" s="126"/>
      <c r="I50" s="139"/>
      <c r="J50" s="140" t="s">
        <v>102</v>
      </c>
      <c r="K50" s="141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2"/>
      <c r="J51" s="40"/>
      <c r="K51" s="43"/>
    </row>
    <row r="52" spans="2:47" s="1" customFormat="1" ht="29.25" customHeight="1">
      <c r="B52" s="39"/>
      <c r="C52" s="142" t="s">
        <v>103</v>
      </c>
      <c r="D52" s="40"/>
      <c r="E52" s="40"/>
      <c r="F52" s="40"/>
      <c r="G52" s="40"/>
      <c r="H52" s="40"/>
      <c r="I52" s="112"/>
      <c r="J52" s="122">
        <f>J81</f>
        <v>0</v>
      </c>
      <c r="K52" s="43"/>
      <c r="AU52" s="22" t="s">
        <v>104</v>
      </c>
    </row>
    <row r="53" spans="2:47" s="7" customFormat="1" ht="24.95" customHeight="1">
      <c r="B53" s="143"/>
      <c r="C53" s="144"/>
      <c r="D53" s="145" t="s">
        <v>105</v>
      </c>
      <c r="E53" s="146"/>
      <c r="F53" s="146"/>
      <c r="G53" s="146"/>
      <c r="H53" s="146"/>
      <c r="I53" s="147"/>
      <c r="J53" s="148">
        <f>J82</f>
        <v>0</v>
      </c>
      <c r="K53" s="149"/>
    </row>
    <row r="54" spans="2:47" s="8" customFormat="1" ht="19.899999999999999" customHeight="1">
      <c r="B54" s="150"/>
      <c r="C54" s="151"/>
      <c r="D54" s="152" t="s">
        <v>106</v>
      </c>
      <c r="E54" s="153"/>
      <c r="F54" s="153"/>
      <c r="G54" s="153"/>
      <c r="H54" s="153"/>
      <c r="I54" s="154"/>
      <c r="J54" s="155">
        <f>J83</f>
        <v>0</v>
      </c>
      <c r="K54" s="156"/>
    </row>
    <row r="55" spans="2:47" s="8" customFormat="1" ht="19.899999999999999" customHeight="1">
      <c r="B55" s="150"/>
      <c r="C55" s="151"/>
      <c r="D55" s="152" t="s">
        <v>107</v>
      </c>
      <c r="E55" s="153"/>
      <c r="F55" s="153"/>
      <c r="G55" s="153"/>
      <c r="H55" s="153"/>
      <c r="I55" s="154"/>
      <c r="J55" s="155">
        <f>J95</f>
        <v>0</v>
      </c>
      <c r="K55" s="156"/>
    </row>
    <row r="56" spans="2:47" s="8" customFormat="1" ht="19.899999999999999" customHeight="1">
      <c r="B56" s="150"/>
      <c r="C56" s="151"/>
      <c r="D56" s="152" t="s">
        <v>108</v>
      </c>
      <c r="E56" s="153"/>
      <c r="F56" s="153"/>
      <c r="G56" s="153"/>
      <c r="H56" s="153"/>
      <c r="I56" s="154"/>
      <c r="J56" s="155">
        <f>J128</f>
        <v>0</v>
      </c>
      <c r="K56" s="156"/>
    </row>
    <row r="57" spans="2:47" s="8" customFormat="1" ht="19.899999999999999" customHeight="1">
      <c r="B57" s="150"/>
      <c r="C57" s="151"/>
      <c r="D57" s="152" t="s">
        <v>109</v>
      </c>
      <c r="E57" s="153"/>
      <c r="F57" s="153"/>
      <c r="G57" s="153"/>
      <c r="H57" s="153"/>
      <c r="I57" s="154"/>
      <c r="J57" s="155">
        <f>J134</f>
        <v>0</v>
      </c>
      <c r="K57" s="156"/>
    </row>
    <row r="58" spans="2:47" s="7" customFormat="1" ht="24.95" customHeight="1">
      <c r="B58" s="143"/>
      <c r="C58" s="144"/>
      <c r="D58" s="145" t="s">
        <v>110</v>
      </c>
      <c r="E58" s="146"/>
      <c r="F58" s="146"/>
      <c r="G58" s="146"/>
      <c r="H58" s="146"/>
      <c r="I58" s="147"/>
      <c r="J58" s="148">
        <f>J136</f>
        <v>0</v>
      </c>
      <c r="K58" s="149"/>
    </row>
    <row r="59" spans="2:47" s="8" customFormat="1" ht="19.899999999999999" customHeight="1">
      <c r="B59" s="150"/>
      <c r="C59" s="151"/>
      <c r="D59" s="152" t="s">
        <v>111</v>
      </c>
      <c r="E59" s="153"/>
      <c r="F59" s="153"/>
      <c r="G59" s="153"/>
      <c r="H59" s="153"/>
      <c r="I59" s="154"/>
      <c r="J59" s="155">
        <f>J137</f>
        <v>0</v>
      </c>
      <c r="K59" s="156"/>
    </row>
    <row r="60" spans="2:47" s="8" customFormat="1" ht="19.899999999999999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J144</f>
        <v>0</v>
      </c>
      <c r="K60" s="156"/>
    </row>
    <row r="61" spans="2:47" s="8" customFormat="1" ht="19.899999999999999" customHeight="1">
      <c r="B61" s="150"/>
      <c r="C61" s="151"/>
      <c r="D61" s="152" t="s">
        <v>113</v>
      </c>
      <c r="E61" s="153"/>
      <c r="F61" s="153"/>
      <c r="G61" s="153"/>
      <c r="H61" s="153"/>
      <c r="I61" s="154"/>
      <c r="J61" s="155">
        <f>J180</f>
        <v>0</v>
      </c>
      <c r="K61" s="156"/>
    </row>
    <row r="62" spans="2:47" s="8" customFormat="1" ht="19.899999999999999" customHeight="1">
      <c r="B62" s="150"/>
      <c r="C62" s="151"/>
      <c r="D62" s="152" t="s">
        <v>114</v>
      </c>
      <c r="E62" s="153"/>
      <c r="F62" s="153"/>
      <c r="G62" s="153"/>
      <c r="H62" s="153"/>
      <c r="I62" s="154"/>
      <c r="J62" s="155">
        <f>J185</f>
        <v>0</v>
      </c>
      <c r="K62" s="156"/>
    </row>
    <row r="63" spans="2:47" s="7" customFormat="1" ht="24.95" customHeight="1">
      <c r="B63" s="143"/>
      <c r="C63" s="144"/>
      <c r="D63" s="145" t="s">
        <v>115</v>
      </c>
      <c r="E63" s="146"/>
      <c r="F63" s="146"/>
      <c r="G63" s="146"/>
      <c r="H63" s="146"/>
      <c r="I63" s="147"/>
      <c r="J63" s="148">
        <f>J203</f>
        <v>0</v>
      </c>
      <c r="K63" s="149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2"/>
      <c r="J64" s="40"/>
      <c r="K64" s="43"/>
    </row>
    <row r="65" spans="2:20" s="1" customFormat="1" ht="6.95" customHeight="1">
      <c r="B65" s="54"/>
      <c r="C65" s="55"/>
      <c r="D65" s="55"/>
      <c r="E65" s="55"/>
      <c r="F65" s="55"/>
      <c r="G65" s="55"/>
      <c r="H65" s="55"/>
      <c r="I65" s="133"/>
      <c r="J65" s="55"/>
      <c r="K65" s="56"/>
    </row>
    <row r="69" spans="2:20" s="1" customFormat="1" ht="6.95" customHeight="1">
      <c r="B69" s="57"/>
      <c r="C69" s="58"/>
      <c r="D69" s="58"/>
      <c r="E69" s="58"/>
      <c r="F69" s="58"/>
      <c r="G69" s="58"/>
      <c r="H69" s="58"/>
      <c r="I69" s="136"/>
      <c r="J69" s="58"/>
      <c r="K69" s="58"/>
      <c r="L69" s="59"/>
    </row>
    <row r="70" spans="2:20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57"/>
      <c r="J70" s="61"/>
      <c r="K70" s="61"/>
      <c r="L70" s="59"/>
    </row>
    <row r="71" spans="2:20" s="1" customFormat="1" ht="6.95" customHeight="1">
      <c r="B71" s="39"/>
      <c r="C71" s="61"/>
      <c r="D71" s="61"/>
      <c r="E71" s="61"/>
      <c r="F71" s="61"/>
      <c r="G71" s="61"/>
      <c r="H71" s="61"/>
      <c r="I71" s="157"/>
      <c r="J71" s="61"/>
      <c r="K71" s="61"/>
      <c r="L71" s="59"/>
    </row>
    <row r="72" spans="2:20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57"/>
      <c r="J72" s="61"/>
      <c r="K72" s="61"/>
      <c r="L72" s="59"/>
    </row>
    <row r="73" spans="2:20" s="1" customFormat="1" ht="17.25" customHeight="1">
      <c r="B73" s="39"/>
      <c r="C73" s="61"/>
      <c r="D73" s="61"/>
      <c r="E73" s="331" t="str">
        <f>E7</f>
        <v>Stará radnice Jablunkov_Výměna oken kinosál</v>
      </c>
      <c r="F73" s="354"/>
      <c r="G73" s="354"/>
      <c r="H73" s="354"/>
      <c r="I73" s="157"/>
      <c r="J73" s="61"/>
      <c r="K73" s="61"/>
      <c r="L73" s="59"/>
    </row>
    <row r="74" spans="2:20" s="1" customFormat="1" ht="6.95" customHeight="1">
      <c r="B74" s="39"/>
      <c r="C74" s="61"/>
      <c r="D74" s="61"/>
      <c r="E74" s="61"/>
      <c r="F74" s="61"/>
      <c r="G74" s="61"/>
      <c r="H74" s="61"/>
      <c r="I74" s="157"/>
      <c r="J74" s="61"/>
      <c r="K74" s="61"/>
      <c r="L74" s="59"/>
    </row>
    <row r="75" spans="2:20" s="1" customFormat="1" ht="18" customHeight="1">
      <c r="B75" s="39"/>
      <c r="C75" s="63" t="s">
        <v>24</v>
      </c>
      <c r="D75" s="61"/>
      <c r="E75" s="61"/>
      <c r="F75" s="158" t="str">
        <f>F10</f>
        <v>Obec Jablunkov</v>
      </c>
      <c r="G75" s="61"/>
      <c r="H75" s="61"/>
      <c r="I75" s="159" t="s">
        <v>26</v>
      </c>
      <c r="J75" s="71" t="str">
        <f>IF(J10="","",J10)</f>
        <v>4. 12. 2018</v>
      </c>
      <c r="K75" s="61"/>
      <c r="L75" s="59"/>
    </row>
    <row r="76" spans="2:20" s="1" customFormat="1" ht="6.95" customHeight="1">
      <c r="B76" s="39"/>
      <c r="C76" s="61"/>
      <c r="D76" s="61"/>
      <c r="E76" s="61"/>
      <c r="F76" s="61"/>
      <c r="G76" s="61"/>
      <c r="H76" s="61"/>
      <c r="I76" s="157"/>
      <c r="J76" s="61"/>
      <c r="K76" s="61"/>
      <c r="L76" s="59"/>
    </row>
    <row r="77" spans="2:20" s="1" customFormat="1">
      <c r="B77" s="39"/>
      <c r="C77" s="63" t="s">
        <v>28</v>
      </c>
      <c r="D77" s="61"/>
      <c r="E77" s="61"/>
      <c r="F77" s="158" t="str">
        <f>E13</f>
        <v>Město Jablunkov</v>
      </c>
      <c r="G77" s="61"/>
      <c r="H77" s="61"/>
      <c r="I77" s="159" t="s">
        <v>35</v>
      </c>
      <c r="J77" s="158" t="str">
        <f>E19</f>
        <v>Projekční kancelář lay-out s.r.o.</v>
      </c>
      <c r="K77" s="61"/>
      <c r="L77" s="59"/>
    </row>
    <row r="78" spans="2:20" s="1" customFormat="1" ht="14.45" customHeight="1">
      <c r="B78" s="39"/>
      <c r="C78" s="63" t="s">
        <v>33</v>
      </c>
      <c r="D78" s="61"/>
      <c r="E78" s="61"/>
      <c r="F78" s="158" t="str">
        <f>IF(E16="","",E16)</f>
        <v/>
      </c>
      <c r="G78" s="61"/>
      <c r="H78" s="61"/>
      <c r="I78" s="157"/>
      <c r="J78" s="61"/>
      <c r="K78" s="61"/>
      <c r="L78" s="59"/>
    </row>
    <row r="79" spans="2:20" s="1" customFormat="1" ht="10.35" customHeight="1">
      <c r="B79" s="39"/>
      <c r="C79" s="61"/>
      <c r="D79" s="61"/>
      <c r="E79" s="61"/>
      <c r="F79" s="61"/>
      <c r="G79" s="61"/>
      <c r="H79" s="61"/>
      <c r="I79" s="157"/>
      <c r="J79" s="61"/>
      <c r="K79" s="61"/>
      <c r="L79" s="59"/>
    </row>
    <row r="80" spans="2:20" s="9" customFormat="1" ht="29.25" customHeight="1">
      <c r="B80" s="160"/>
      <c r="C80" s="161" t="s">
        <v>117</v>
      </c>
      <c r="D80" s="162" t="s">
        <v>60</v>
      </c>
      <c r="E80" s="162" t="s">
        <v>56</v>
      </c>
      <c r="F80" s="162" t="s">
        <v>118</v>
      </c>
      <c r="G80" s="162" t="s">
        <v>119</v>
      </c>
      <c r="H80" s="162" t="s">
        <v>120</v>
      </c>
      <c r="I80" s="163" t="s">
        <v>121</v>
      </c>
      <c r="J80" s="162" t="s">
        <v>102</v>
      </c>
      <c r="K80" s="164" t="s">
        <v>122</v>
      </c>
      <c r="L80" s="165"/>
      <c r="M80" s="79" t="s">
        <v>123</v>
      </c>
      <c r="N80" s="80" t="s">
        <v>45</v>
      </c>
      <c r="O80" s="80" t="s">
        <v>124</v>
      </c>
      <c r="P80" s="80" t="s">
        <v>125</v>
      </c>
      <c r="Q80" s="80" t="s">
        <v>126</v>
      </c>
      <c r="R80" s="80" t="s">
        <v>127</v>
      </c>
      <c r="S80" s="80" t="s">
        <v>128</v>
      </c>
      <c r="T80" s="81" t="s">
        <v>129</v>
      </c>
    </row>
    <row r="81" spans="2:65" s="1" customFormat="1" ht="29.25" customHeight="1">
      <c r="B81" s="39"/>
      <c r="C81" s="85" t="s">
        <v>103</v>
      </c>
      <c r="D81" s="61"/>
      <c r="E81" s="61"/>
      <c r="F81" s="61"/>
      <c r="G81" s="61"/>
      <c r="H81" s="61"/>
      <c r="I81" s="157"/>
      <c r="J81" s="166">
        <f>BK81</f>
        <v>0</v>
      </c>
      <c r="K81" s="61"/>
      <c r="L81" s="59"/>
      <c r="M81" s="82"/>
      <c r="N81" s="83"/>
      <c r="O81" s="83"/>
      <c r="P81" s="167">
        <f>P82+P136+P203</f>
        <v>0</v>
      </c>
      <c r="Q81" s="83"/>
      <c r="R81" s="167">
        <f>R82+R136+R203</f>
        <v>9.989295298</v>
      </c>
      <c r="S81" s="83"/>
      <c r="T81" s="168">
        <f>T82+T136+T203</f>
        <v>5.5563419000000005</v>
      </c>
      <c r="AT81" s="22" t="s">
        <v>74</v>
      </c>
      <c r="AU81" s="22" t="s">
        <v>104</v>
      </c>
      <c r="BK81" s="169">
        <f>BK82+BK136+BK203</f>
        <v>0</v>
      </c>
    </row>
    <row r="82" spans="2:65" s="10" customFormat="1" ht="37.35" customHeight="1">
      <c r="B82" s="170"/>
      <c r="C82" s="171"/>
      <c r="D82" s="172" t="s">
        <v>74</v>
      </c>
      <c r="E82" s="173" t="s">
        <v>130</v>
      </c>
      <c r="F82" s="173" t="s">
        <v>131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P83+P95+P128+P134</f>
        <v>0</v>
      </c>
      <c r="Q82" s="178"/>
      <c r="R82" s="179">
        <f>R83+R95+R128+R134</f>
        <v>8.2454831199999994</v>
      </c>
      <c r="S82" s="178"/>
      <c r="T82" s="180">
        <f>T83+T95+T128+T134</f>
        <v>5.5159780000000005</v>
      </c>
      <c r="AR82" s="181" t="s">
        <v>80</v>
      </c>
      <c r="AT82" s="182" t="s">
        <v>74</v>
      </c>
      <c r="AU82" s="182" t="s">
        <v>75</v>
      </c>
      <c r="AY82" s="181" t="s">
        <v>132</v>
      </c>
      <c r="BK82" s="183">
        <f>BK83+BK95+BK128+BK134</f>
        <v>0</v>
      </c>
    </row>
    <row r="83" spans="2:65" s="10" customFormat="1" ht="19.899999999999999" customHeight="1">
      <c r="B83" s="170"/>
      <c r="C83" s="171"/>
      <c r="D83" s="172" t="s">
        <v>74</v>
      </c>
      <c r="E83" s="184" t="s">
        <v>133</v>
      </c>
      <c r="F83" s="184" t="s">
        <v>134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SUM(P84:P94)</f>
        <v>0</v>
      </c>
      <c r="Q83" s="178"/>
      <c r="R83" s="179">
        <f>SUM(R84:R94)</f>
        <v>8.22772842</v>
      </c>
      <c r="S83" s="178"/>
      <c r="T83" s="180">
        <f>SUM(T84:T94)</f>
        <v>0</v>
      </c>
      <c r="AR83" s="181" t="s">
        <v>80</v>
      </c>
      <c r="AT83" s="182" t="s">
        <v>74</v>
      </c>
      <c r="AU83" s="182" t="s">
        <v>80</v>
      </c>
      <c r="AY83" s="181" t="s">
        <v>132</v>
      </c>
      <c r="BK83" s="183">
        <f>SUM(BK84:BK94)</f>
        <v>0</v>
      </c>
    </row>
    <row r="84" spans="2:65" s="1" customFormat="1" ht="38.25" customHeight="1">
      <c r="B84" s="39"/>
      <c r="C84" s="186" t="s">
        <v>80</v>
      </c>
      <c r="D84" s="186" t="s">
        <v>135</v>
      </c>
      <c r="E84" s="187" t="s">
        <v>136</v>
      </c>
      <c r="F84" s="188" t="s">
        <v>137</v>
      </c>
      <c r="G84" s="189" t="s">
        <v>89</v>
      </c>
      <c r="H84" s="190">
        <v>58.292000000000002</v>
      </c>
      <c r="I84" s="191"/>
      <c r="J84" s="192">
        <f>ROUND(I84*H84,2)</f>
        <v>0</v>
      </c>
      <c r="K84" s="188" t="s">
        <v>138</v>
      </c>
      <c r="L84" s="59"/>
      <c r="M84" s="193" t="s">
        <v>23</v>
      </c>
      <c r="N84" s="194" t="s">
        <v>46</v>
      </c>
      <c r="O84" s="40"/>
      <c r="P84" s="195">
        <f>O84*H84</f>
        <v>0</v>
      </c>
      <c r="Q84" s="195">
        <v>2.8400000000000002E-2</v>
      </c>
      <c r="R84" s="195">
        <f>Q84*H84</f>
        <v>1.6554928000000002</v>
      </c>
      <c r="S84" s="195">
        <v>0</v>
      </c>
      <c r="T84" s="196">
        <f>S84*H84</f>
        <v>0</v>
      </c>
      <c r="AR84" s="22" t="s">
        <v>139</v>
      </c>
      <c r="AT84" s="22" t="s">
        <v>135</v>
      </c>
      <c r="AU84" s="22" t="s">
        <v>91</v>
      </c>
      <c r="AY84" s="22" t="s">
        <v>132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2" t="s">
        <v>80</v>
      </c>
      <c r="BK84" s="197">
        <f>ROUND(I84*H84,2)</f>
        <v>0</v>
      </c>
      <c r="BL84" s="22" t="s">
        <v>139</v>
      </c>
      <c r="BM84" s="22" t="s">
        <v>140</v>
      </c>
    </row>
    <row r="85" spans="2:65" s="1" customFormat="1" ht="25.5" customHeight="1">
      <c r="B85" s="39"/>
      <c r="C85" s="186" t="s">
        <v>91</v>
      </c>
      <c r="D85" s="186" t="s">
        <v>135</v>
      </c>
      <c r="E85" s="187" t="s">
        <v>141</v>
      </c>
      <c r="F85" s="188" t="s">
        <v>142</v>
      </c>
      <c r="G85" s="189" t="s">
        <v>89</v>
      </c>
      <c r="H85" s="190">
        <v>58.292000000000002</v>
      </c>
      <c r="I85" s="191"/>
      <c r="J85" s="192">
        <f>ROUND(I85*H85,2)</f>
        <v>0</v>
      </c>
      <c r="K85" s="188" t="s">
        <v>138</v>
      </c>
      <c r="L85" s="59"/>
      <c r="M85" s="193" t="s">
        <v>23</v>
      </c>
      <c r="N85" s="194" t="s">
        <v>46</v>
      </c>
      <c r="O85" s="40"/>
      <c r="P85" s="195">
        <f>O85*H85</f>
        <v>0</v>
      </c>
      <c r="Q85" s="195">
        <v>3.798E-2</v>
      </c>
      <c r="R85" s="195">
        <f>Q85*H85</f>
        <v>2.2139301599999999</v>
      </c>
      <c r="S85" s="195">
        <v>0</v>
      </c>
      <c r="T85" s="196">
        <f>S85*H85</f>
        <v>0</v>
      </c>
      <c r="AR85" s="22" t="s">
        <v>139</v>
      </c>
      <c r="AT85" s="22" t="s">
        <v>135</v>
      </c>
      <c r="AU85" s="22" t="s">
        <v>91</v>
      </c>
      <c r="AY85" s="22" t="s">
        <v>132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2" t="s">
        <v>80</v>
      </c>
      <c r="BK85" s="197">
        <f>ROUND(I85*H85,2)</f>
        <v>0</v>
      </c>
      <c r="BL85" s="22" t="s">
        <v>139</v>
      </c>
      <c r="BM85" s="22" t="s">
        <v>143</v>
      </c>
    </row>
    <row r="86" spans="2:65" s="1" customFormat="1" ht="25.5" customHeight="1">
      <c r="B86" s="39"/>
      <c r="C86" s="186" t="s">
        <v>144</v>
      </c>
      <c r="D86" s="186" t="s">
        <v>135</v>
      </c>
      <c r="E86" s="187" t="s">
        <v>145</v>
      </c>
      <c r="F86" s="188" t="s">
        <v>146</v>
      </c>
      <c r="G86" s="189" t="s">
        <v>89</v>
      </c>
      <c r="H86" s="190">
        <v>58.292000000000002</v>
      </c>
      <c r="I86" s="191"/>
      <c r="J86" s="192">
        <f>ROUND(I86*H86,2)</f>
        <v>0</v>
      </c>
      <c r="K86" s="188" t="s">
        <v>138</v>
      </c>
      <c r="L86" s="59"/>
      <c r="M86" s="193" t="s">
        <v>23</v>
      </c>
      <c r="N86" s="194" t="s">
        <v>46</v>
      </c>
      <c r="O86" s="40"/>
      <c r="P86" s="195">
        <f>O86*H86</f>
        <v>0</v>
      </c>
      <c r="Q86" s="195">
        <v>4.8509999999999998E-2</v>
      </c>
      <c r="R86" s="195">
        <f>Q86*H86</f>
        <v>2.8277449199999998</v>
      </c>
      <c r="S86" s="195">
        <v>0</v>
      </c>
      <c r="T86" s="196">
        <f>S86*H86</f>
        <v>0</v>
      </c>
      <c r="AR86" s="22" t="s">
        <v>139</v>
      </c>
      <c r="AT86" s="22" t="s">
        <v>135</v>
      </c>
      <c r="AU86" s="22" t="s">
        <v>91</v>
      </c>
      <c r="AY86" s="22" t="s">
        <v>132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2" t="s">
        <v>80</v>
      </c>
      <c r="BK86" s="197">
        <f>ROUND(I86*H86,2)</f>
        <v>0</v>
      </c>
      <c r="BL86" s="22" t="s">
        <v>139</v>
      </c>
      <c r="BM86" s="22" t="s">
        <v>147</v>
      </c>
    </row>
    <row r="87" spans="2:65" s="1" customFormat="1" ht="38.25" customHeight="1">
      <c r="B87" s="39"/>
      <c r="C87" s="186" t="s">
        <v>139</v>
      </c>
      <c r="D87" s="186" t="s">
        <v>135</v>
      </c>
      <c r="E87" s="187" t="s">
        <v>148</v>
      </c>
      <c r="F87" s="188" t="s">
        <v>149</v>
      </c>
      <c r="G87" s="189" t="s">
        <v>98</v>
      </c>
      <c r="H87" s="190">
        <v>215.61</v>
      </c>
      <c r="I87" s="191"/>
      <c r="J87" s="192">
        <f>ROUND(I87*H87,2)</f>
        <v>0</v>
      </c>
      <c r="K87" s="188" t="s">
        <v>150</v>
      </c>
      <c r="L87" s="59"/>
      <c r="M87" s="193" t="s">
        <v>23</v>
      </c>
      <c r="N87" s="194" t="s">
        <v>46</v>
      </c>
      <c r="O87" s="40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AR87" s="22" t="s">
        <v>139</v>
      </c>
      <c r="AT87" s="22" t="s">
        <v>135</v>
      </c>
      <c r="AU87" s="22" t="s">
        <v>91</v>
      </c>
      <c r="AY87" s="22" t="s">
        <v>132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2" t="s">
        <v>80</v>
      </c>
      <c r="BK87" s="197">
        <f>ROUND(I87*H87,2)</f>
        <v>0</v>
      </c>
      <c r="BL87" s="22" t="s">
        <v>139</v>
      </c>
      <c r="BM87" s="22" t="s">
        <v>151</v>
      </c>
    </row>
    <row r="88" spans="2:65" s="1" customFormat="1" ht="25.5" customHeight="1">
      <c r="B88" s="39"/>
      <c r="C88" s="198" t="s">
        <v>152</v>
      </c>
      <c r="D88" s="198" t="s">
        <v>153</v>
      </c>
      <c r="E88" s="199" t="s">
        <v>154</v>
      </c>
      <c r="F88" s="200" t="s">
        <v>155</v>
      </c>
      <c r="G88" s="201" t="s">
        <v>98</v>
      </c>
      <c r="H88" s="202">
        <v>226.39099999999999</v>
      </c>
      <c r="I88" s="203"/>
      <c r="J88" s="204">
        <f>ROUND(I88*H88,2)</f>
        <v>0</v>
      </c>
      <c r="K88" s="200" t="s">
        <v>150</v>
      </c>
      <c r="L88" s="205"/>
      <c r="M88" s="206" t="s">
        <v>23</v>
      </c>
      <c r="N88" s="207" t="s">
        <v>46</v>
      </c>
      <c r="O88" s="40"/>
      <c r="P88" s="195">
        <f>O88*H88</f>
        <v>0</v>
      </c>
      <c r="Q88" s="195">
        <v>4.0000000000000003E-5</v>
      </c>
      <c r="R88" s="195">
        <f>Q88*H88</f>
        <v>9.0556400000000002E-3</v>
      </c>
      <c r="S88" s="195">
        <v>0</v>
      </c>
      <c r="T88" s="196">
        <f>S88*H88</f>
        <v>0</v>
      </c>
      <c r="AR88" s="22" t="s">
        <v>156</v>
      </c>
      <c r="AT88" s="22" t="s">
        <v>153</v>
      </c>
      <c r="AU88" s="22" t="s">
        <v>91</v>
      </c>
      <c r="AY88" s="22" t="s">
        <v>132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2" t="s">
        <v>80</v>
      </c>
      <c r="BK88" s="197">
        <f>ROUND(I88*H88,2)</f>
        <v>0</v>
      </c>
      <c r="BL88" s="22" t="s">
        <v>139</v>
      </c>
      <c r="BM88" s="22" t="s">
        <v>157</v>
      </c>
    </row>
    <row r="89" spans="2:65" s="11" customFormat="1" ht="13.5">
      <c r="B89" s="208"/>
      <c r="C89" s="209"/>
      <c r="D89" s="210" t="s">
        <v>158</v>
      </c>
      <c r="E89" s="209"/>
      <c r="F89" s="211" t="s">
        <v>159</v>
      </c>
      <c r="G89" s="209"/>
      <c r="H89" s="212">
        <v>226.39099999999999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158</v>
      </c>
      <c r="AU89" s="218" t="s">
        <v>91</v>
      </c>
      <c r="AV89" s="11" t="s">
        <v>91</v>
      </c>
      <c r="AW89" s="11" t="s">
        <v>6</v>
      </c>
      <c r="AX89" s="11" t="s">
        <v>80</v>
      </c>
      <c r="AY89" s="218" t="s">
        <v>132</v>
      </c>
    </row>
    <row r="90" spans="2:65" s="1" customFormat="1" ht="38.25" customHeight="1">
      <c r="B90" s="39"/>
      <c r="C90" s="186" t="s">
        <v>133</v>
      </c>
      <c r="D90" s="186" t="s">
        <v>135</v>
      </c>
      <c r="E90" s="187" t="s">
        <v>160</v>
      </c>
      <c r="F90" s="188" t="s">
        <v>161</v>
      </c>
      <c r="G90" s="189" t="s">
        <v>89</v>
      </c>
      <c r="H90" s="190">
        <v>4.7549999999999999</v>
      </c>
      <c r="I90" s="191"/>
      <c r="J90" s="192">
        <f>ROUND(I90*H90,2)</f>
        <v>0</v>
      </c>
      <c r="K90" s="188" t="s">
        <v>150</v>
      </c>
      <c r="L90" s="59"/>
      <c r="M90" s="193" t="s">
        <v>23</v>
      </c>
      <c r="N90" s="194" t="s">
        <v>46</v>
      </c>
      <c r="O90" s="40"/>
      <c r="P90" s="195">
        <f>O90*H90</f>
        <v>0</v>
      </c>
      <c r="Q90" s="195">
        <v>7.102E-2</v>
      </c>
      <c r="R90" s="195">
        <f>Q90*H90</f>
        <v>0.3377001</v>
      </c>
      <c r="S90" s="195">
        <v>0</v>
      </c>
      <c r="T90" s="196">
        <f>S90*H90</f>
        <v>0</v>
      </c>
      <c r="AR90" s="22" t="s">
        <v>139</v>
      </c>
      <c r="AT90" s="22" t="s">
        <v>135</v>
      </c>
      <c r="AU90" s="22" t="s">
        <v>91</v>
      </c>
      <c r="AY90" s="22" t="s">
        <v>132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22" t="s">
        <v>80</v>
      </c>
      <c r="BK90" s="197">
        <f>ROUND(I90*H90,2)</f>
        <v>0</v>
      </c>
      <c r="BL90" s="22" t="s">
        <v>139</v>
      </c>
      <c r="BM90" s="22" t="s">
        <v>162</v>
      </c>
    </row>
    <row r="91" spans="2:65" s="11" customFormat="1" ht="13.5">
      <c r="B91" s="208"/>
      <c r="C91" s="209"/>
      <c r="D91" s="210" t="s">
        <v>158</v>
      </c>
      <c r="E91" s="219" t="s">
        <v>23</v>
      </c>
      <c r="F91" s="211" t="s">
        <v>163</v>
      </c>
      <c r="G91" s="209"/>
      <c r="H91" s="212">
        <v>4.7549999999999999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158</v>
      </c>
      <c r="AU91" s="218" t="s">
        <v>91</v>
      </c>
      <c r="AV91" s="11" t="s">
        <v>91</v>
      </c>
      <c r="AW91" s="11" t="s">
        <v>38</v>
      </c>
      <c r="AX91" s="11" t="s">
        <v>80</v>
      </c>
      <c r="AY91" s="218" t="s">
        <v>132</v>
      </c>
    </row>
    <row r="92" spans="2:65" s="1" customFormat="1" ht="38.25" customHeight="1">
      <c r="B92" s="39"/>
      <c r="C92" s="186" t="s">
        <v>164</v>
      </c>
      <c r="D92" s="186" t="s">
        <v>135</v>
      </c>
      <c r="E92" s="187" t="s">
        <v>165</v>
      </c>
      <c r="F92" s="188" t="s">
        <v>166</v>
      </c>
      <c r="G92" s="189" t="s">
        <v>89</v>
      </c>
      <c r="H92" s="190">
        <v>6.34</v>
      </c>
      <c r="I92" s="191"/>
      <c r="J92" s="192">
        <f>ROUND(I92*H92,2)</f>
        <v>0</v>
      </c>
      <c r="K92" s="188" t="s">
        <v>150</v>
      </c>
      <c r="L92" s="59"/>
      <c r="M92" s="193" t="s">
        <v>23</v>
      </c>
      <c r="N92" s="194" t="s">
        <v>46</v>
      </c>
      <c r="O92" s="40"/>
      <c r="P92" s="195">
        <f>O92*H92</f>
        <v>0</v>
      </c>
      <c r="Q92" s="195">
        <v>9.3359999999999999E-2</v>
      </c>
      <c r="R92" s="195">
        <f>Q92*H92</f>
        <v>0.59190239999999994</v>
      </c>
      <c r="S92" s="195">
        <v>0</v>
      </c>
      <c r="T92" s="196">
        <f>S92*H92</f>
        <v>0</v>
      </c>
      <c r="AR92" s="22" t="s">
        <v>139</v>
      </c>
      <c r="AT92" s="22" t="s">
        <v>135</v>
      </c>
      <c r="AU92" s="22" t="s">
        <v>91</v>
      </c>
      <c r="AY92" s="22" t="s">
        <v>132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2" t="s">
        <v>80</v>
      </c>
      <c r="BK92" s="197">
        <f>ROUND(I92*H92,2)</f>
        <v>0</v>
      </c>
      <c r="BL92" s="22" t="s">
        <v>139</v>
      </c>
      <c r="BM92" s="22" t="s">
        <v>167</v>
      </c>
    </row>
    <row r="93" spans="2:65" s="1" customFormat="1" ht="38.25" customHeight="1">
      <c r="B93" s="39"/>
      <c r="C93" s="186" t="s">
        <v>156</v>
      </c>
      <c r="D93" s="186" t="s">
        <v>135</v>
      </c>
      <c r="E93" s="187" t="s">
        <v>168</v>
      </c>
      <c r="F93" s="188" t="s">
        <v>169</v>
      </c>
      <c r="G93" s="189" t="s">
        <v>89</v>
      </c>
      <c r="H93" s="190">
        <v>6.34</v>
      </c>
      <c r="I93" s="191"/>
      <c r="J93" s="192">
        <f>ROUND(I93*H93,2)</f>
        <v>0</v>
      </c>
      <c r="K93" s="188" t="s">
        <v>150</v>
      </c>
      <c r="L93" s="59"/>
      <c r="M93" s="193" t="s">
        <v>23</v>
      </c>
      <c r="N93" s="194" t="s">
        <v>46</v>
      </c>
      <c r="O93" s="40"/>
      <c r="P93" s="195">
        <f>O93*H93</f>
        <v>0</v>
      </c>
      <c r="Q93" s="195">
        <v>9.3359999999999999E-2</v>
      </c>
      <c r="R93" s="195">
        <f>Q93*H93</f>
        <v>0.59190239999999994</v>
      </c>
      <c r="S93" s="195">
        <v>0</v>
      </c>
      <c r="T93" s="196">
        <f>S93*H93</f>
        <v>0</v>
      </c>
      <c r="AR93" s="22" t="s">
        <v>139</v>
      </c>
      <c r="AT93" s="22" t="s">
        <v>135</v>
      </c>
      <c r="AU93" s="22" t="s">
        <v>91</v>
      </c>
      <c r="AY93" s="22" t="s">
        <v>132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2" t="s">
        <v>80</v>
      </c>
      <c r="BK93" s="197">
        <f>ROUND(I93*H93,2)</f>
        <v>0</v>
      </c>
      <c r="BL93" s="22" t="s">
        <v>139</v>
      </c>
      <c r="BM93" s="22" t="s">
        <v>170</v>
      </c>
    </row>
    <row r="94" spans="2:65" s="11" customFormat="1" ht="13.5">
      <c r="B94" s="208"/>
      <c r="C94" s="209"/>
      <c r="D94" s="210" t="s">
        <v>158</v>
      </c>
      <c r="E94" s="219" t="s">
        <v>23</v>
      </c>
      <c r="F94" s="211" t="s">
        <v>171</v>
      </c>
      <c r="G94" s="209"/>
      <c r="H94" s="212">
        <v>6.34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158</v>
      </c>
      <c r="AU94" s="218" t="s">
        <v>91</v>
      </c>
      <c r="AV94" s="11" t="s">
        <v>91</v>
      </c>
      <c r="AW94" s="11" t="s">
        <v>38</v>
      </c>
      <c r="AX94" s="11" t="s">
        <v>80</v>
      </c>
      <c r="AY94" s="218" t="s">
        <v>132</v>
      </c>
    </row>
    <row r="95" spans="2:65" s="10" customFormat="1" ht="29.85" customHeight="1">
      <c r="B95" s="170"/>
      <c r="C95" s="171"/>
      <c r="D95" s="172" t="s">
        <v>74</v>
      </c>
      <c r="E95" s="184" t="s">
        <v>172</v>
      </c>
      <c r="F95" s="184" t="s">
        <v>173</v>
      </c>
      <c r="G95" s="171"/>
      <c r="H95" s="171"/>
      <c r="I95" s="174"/>
      <c r="J95" s="185">
        <f>BK95</f>
        <v>0</v>
      </c>
      <c r="K95" s="171"/>
      <c r="L95" s="176"/>
      <c r="M95" s="177"/>
      <c r="N95" s="178"/>
      <c r="O95" s="178"/>
      <c r="P95" s="179">
        <f>SUM(P96:P127)</f>
        <v>0</v>
      </c>
      <c r="Q95" s="178"/>
      <c r="R95" s="179">
        <f>SUM(R96:R127)</f>
        <v>1.7754700000000002E-2</v>
      </c>
      <c r="S95" s="178"/>
      <c r="T95" s="180">
        <f>SUM(T96:T127)</f>
        <v>5.5159780000000005</v>
      </c>
      <c r="AR95" s="181" t="s">
        <v>80</v>
      </c>
      <c r="AT95" s="182" t="s">
        <v>74</v>
      </c>
      <c r="AU95" s="182" t="s">
        <v>80</v>
      </c>
      <c r="AY95" s="181" t="s">
        <v>132</v>
      </c>
      <c r="BK95" s="183">
        <f>SUM(BK96:BK127)</f>
        <v>0</v>
      </c>
    </row>
    <row r="96" spans="2:65" s="1" customFormat="1" ht="38.25" customHeight="1">
      <c r="B96" s="39"/>
      <c r="C96" s="186" t="s">
        <v>172</v>
      </c>
      <c r="D96" s="186" t="s">
        <v>135</v>
      </c>
      <c r="E96" s="187" t="s">
        <v>174</v>
      </c>
      <c r="F96" s="188" t="s">
        <v>175</v>
      </c>
      <c r="G96" s="189" t="s">
        <v>89</v>
      </c>
      <c r="H96" s="190">
        <v>269.27300000000002</v>
      </c>
      <c r="I96" s="191"/>
      <c r="J96" s="192">
        <f>ROUND(I96*H96,2)</f>
        <v>0</v>
      </c>
      <c r="K96" s="188" t="s">
        <v>176</v>
      </c>
      <c r="L96" s="59"/>
      <c r="M96" s="193" t="s">
        <v>23</v>
      </c>
      <c r="N96" s="194" t="s">
        <v>46</v>
      </c>
      <c r="O96" s="40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2" t="s">
        <v>139</v>
      </c>
      <c r="AT96" s="22" t="s">
        <v>135</v>
      </c>
      <c r="AU96" s="22" t="s">
        <v>91</v>
      </c>
      <c r="AY96" s="22" t="s">
        <v>132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2" t="s">
        <v>80</v>
      </c>
      <c r="BK96" s="197">
        <f>ROUND(I96*H96,2)</f>
        <v>0</v>
      </c>
      <c r="BL96" s="22" t="s">
        <v>139</v>
      </c>
      <c r="BM96" s="22" t="s">
        <v>177</v>
      </c>
    </row>
    <row r="97" spans="2:65" s="11" customFormat="1" ht="27">
      <c r="B97" s="208"/>
      <c r="C97" s="209"/>
      <c r="D97" s="210" t="s">
        <v>158</v>
      </c>
      <c r="E97" s="219" t="s">
        <v>23</v>
      </c>
      <c r="F97" s="211" t="s">
        <v>178</v>
      </c>
      <c r="G97" s="209"/>
      <c r="H97" s="212">
        <v>269.27300000000002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158</v>
      </c>
      <c r="AU97" s="218" t="s">
        <v>91</v>
      </c>
      <c r="AV97" s="11" t="s">
        <v>91</v>
      </c>
      <c r="AW97" s="11" t="s">
        <v>38</v>
      </c>
      <c r="AX97" s="11" t="s">
        <v>80</v>
      </c>
      <c r="AY97" s="218" t="s">
        <v>132</v>
      </c>
    </row>
    <row r="98" spans="2:65" s="1" customFormat="1" ht="25.5" customHeight="1">
      <c r="B98" s="39"/>
      <c r="C98" s="186" t="s">
        <v>179</v>
      </c>
      <c r="D98" s="186" t="s">
        <v>135</v>
      </c>
      <c r="E98" s="187" t="s">
        <v>180</v>
      </c>
      <c r="F98" s="188" t="s">
        <v>181</v>
      </c>
      <c r="G98" s="189" t="s">
        <v>89</v>
      </c>
      <c r="H98" s="190">
        <v>2692.73</v>
      </c>
      <c r="I98" s="191"/>
      <c r="J98" s="192">
        <f>ROUND(I98*H98,2)</f>
        <v>0</v>
      </c>
      <c r="K98" s="188" t="s">
        <v>176</v>
      </c>
      <c r="L98" s="59"/>
      <c r="M98" s="193" t="s">
        <v>23</v>
      </c>
      <c r="N98" s="194" t="s">
        <v>46</v>
      </c>
      <c r="O98" s="40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2" t="s">
        <v>139</v>
      </c>
      <c r="AT98" s="22" t="s">
        <v>135</v>
      </c>
      <c r="AU98" s="22" t="s">
        <v>91</v>
      </c>
      <c r="AY98" s="22" t="s">
        <v>132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2" t="s">
        <v>80</v>
      </c>
      <c r="BK98" s="197">
        <f>ROUND(I98*H98,2)</f>
        <v>0</v>
      </c>
      <c r="BL98" s="22" t="s">
        <v>139</v>
      </c>
      <c r="BM98" s="22" t="s">
        <v>182</v>
      </c>
    </row>
    <row r="99" spans="2:65" s="11" customFormat="1" ht="13.5">
      <c r="B99" s="208"/>
      <c r="C99" s="209"/>
      <c r="D99" s="210" t="s">
        <v>158</v>
      </c>
      <c r="E99" s="219" t="s">
        <v>23</v>
      </c>
      <c r="F99" s="211" t="s">
        <v>183</v>
      </c>
      <c r="G99" s="209"/>
      <c r="H99" s="212">
        <v>2692.73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158</v>
      </c>
      <c r="AU99" s="218" t="s">
        <v>91</v>
      </c>
      <c r="AV99" s="11" t="s">
        <v>91</v>
      </c>
      <c r="AW99" s="11" t="s">
        <v>38</v>
      </c>
      <c r="AX99" s="11" t="s">
        <v>80</v>
      </c>
      <c r="AY99" s="218" t="s">
        <v>132</v>
      </c>
    </row>
    <row r="100" spans="2:65" s="1" customFormat="1" ht="38.25" customHeight="1">
      <c r="B100" s="39"/>
      <c r="C100" s="186" t="s">
        <v>184</v>
      </c>
      <c r="D100" s="186" t="s">
        <v>135</v>
      </c>
      <c r="E100" s="187" t="s">
        <v>185</v>
      </c>
      <c r="F100" s="188" t="s">
        <v>186</v>
      </c>
      <c r="G100" s="189" t="s">
        <v>89</v>
      </c>
      <c r="H100" s="190">
        <v>269.27300000000002</v>
      </c>
      <c r="I100" s="191"/>
      <c r="J100" s="192">
        <f>ROUND(I100*H100,2)</f>
        <v>0</v>
      </c>
      <c r="K100" s="188" t="s">
        <v>176</v>
      </c>
      <c r="L100" s="59"/>
      <c r="M100" s="193" t="s">
        <v>23</v>
      </c>
      <c r="N100" s="194" t="s">
        <v>46</v>
      </c>
      <c r="O100" s="40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AR100" s="22" t="s">
        <v>139</v>
      </c>
      <c r="AT100" s="22" t="s">
        <v>135</v>
      </c>
      <c r="AU100" s="22" t="s">
        <v>91</v>
      </c>
      <c r="AY100" s="22" t="s">
        <v>132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80</v>
      </c>
      <c r="BK100" s="197">
        <f>ROUND(I100*H100,2)</f>
        <v>0</v>
      </c>
      <c r="BL100" s="22" t="s">
        <v>139</v>
      </c>
      <c r="BM100" s="22" t="s">
        <v>187</v>
      </c>
    </row>
    <row r="101" spans="2:65" s="1" customFormat="1" ht="25.5" customHeight="1">
      <c r="B101" s="39"/>
      <c r="C101" s="186" t="s">
        <v>188</v>
      </c>
      <c r="D101" s="186" t="s">
        <v>135</v>
      </c>
      <c r="E101" s="187" t="s">
        <v>189</v>
      </c>
      <c r="F101" s="188" t="s">
        <v>190</v>
      </c>
      <c r="G101" s="189" t="s">
        <v>89</v>
      </c>
      <c r="H101" s="190">
        <v>269.27300000000002</v>
      </c>
      <c r="I101" s="191"/>
      <c r="J101" s="192">
        <f>ROUND(I101*H101,2)</f>
        <v>0</v>
      </c>
      <c r="K101" s="188" t="s">
        <v>176</v>
      </c>
      <c r="L101" s="59"/>
      <c r="M101" s="193" t="s">
        <v>23</v>
      </c>
      <c r="N101" s="194" t="s">
        <v>46</v>
      </c>
      <c r="O101" s="40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AR101" s="22" t="s">
        <v>139</v>
      </c>
      <c r="AT101" s="22" t="s">
        <v>135</v>
      </c>
      <c r="AU101" s="22" t="s">
        <v>91</v>
      </c>
      <c r="AY101" s="22" t="s">
        <v>132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2" t="s">
        <v>80</v>
      </c>
      <c r="BK101" s="197">
        <f>ROUND(I101*H101,2)</f>
        <v>0</v>
      </c>
      <c r="BL101" s="22" t="s">
        <v>139</v>
      </c>
      <c r="BM101" s="22" t="s">
        <v>191</v>
      </c>
    </row>
    <row r="102" spans="2:65" s="1" customFormat="1" ht="25.5" customHeight="1">
      <c r="B102" s="39"/>
      <c r="C102" s="186" t="s">
        <v>192</v>
      </c>
      <c r="D102" s="186" t="s">
        <v>135</v>
      </c>
      <c r="E102" s="187" t="s">
        <v>193</v>
      </c>
      <c r="F102" s="188" t="s">
        <v>194</v>
      </c>
      <c r="G102" s="189" t="s">
        <v>89</v>
      </c>
      <c r="H102" s="190">
        <v>2692.73</v>
      </c>
      <c r="I102" s="191"/>
      <c r="J102" s="192">
        <f>ROUND(I102*H102,2)</f>
        <v>0</v>
      </c>
      <c r="K102" s="188" t="s">
        <v>176</v>
      </c>
      <c r="L102" s="59"/>
      <c r="M102" s="193" t="s">
        <v>23</v>
      </c>
      <c r="N102" s="194" t="s">
        <v>46</v>
      </c>
      <c r="O102" s="40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AR102" s="22" t="s">
        <v>139</v>
      </c>
      <c r="AT102" s="22" t="s">
        <v>135</v>
      </c>
      <c r="AU102" s="22" t="s">
        <v>91</v>
      </c>
      <c r="AY102" s="22" t="s">
        <v>132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2" t="s">
        <v>80</v>
      </c>
      <c r="BK102" s="197">
        <f>ROUND(I102*H102,2)</f>
        <v>0</v>
      </c>
      <c r="BL102" s="22" t="s">
        <v>139</v>
      </c>
      <c r="BM102" s="22" t="s">
        <v>195</v>
      </c>
    </row>
    <row r="103" spans="2:65" s="1" customFormat="1" ht="25.5" customHeight="1">
      <c r="B103" s="39"/>
      <c r="C103" s="186" t="s">
        <v>196</v>
      </c>
      <c r="D103" s="186" t="s">
        <v>135</v>
      </c>
      <c r="E103" s="187" t="s">
        <v>197</v>
      </c>
      <c r="F103" s="188" t="s">
        <v>198</v>
      </c>
      <c r="G103" s="189" t="s">
        <v>89</v>
      </c>
      <c r="H103" s="190">
        <v>269.27300000000002</v>
      </c>
      <c r="I103" s="191"/>
      <c r="J103" s="192">
        <f>ROUND(I103*H103,2)</f>
        <v>0</v>
      </c>
      <c r="K103" s="188" t="s">
        <v>176</v>
      </c>
      <c r="L103" s="59"/>
      <c r="M103" s="193" t="s">
        <v>23</v>
      </c>
      <c r="N103" s="194" t="s">
        <v>46</v>
      </c>
      <c r="O103" s="40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AR103" s="22" t="s">
        <v>139</v>
      </c>
      <c r="AT103" s="22" t="s">
        <v>135</v>
      </c>
      <c r="AU103" s="22" t="s">
        <v>91</v>
      </c>
      <c r="AY103" s="22" t="s">
        <v>132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2" t="s">
        <v>80</v>
      </c>
      <c r="BK103" s="197">
        <f>ROUND(I103*H103,2)</f>
        <v>0</v>
      </c>
      <c r="BL103" s="22" t="s">
        <v>139</v>
      </c>
      <c r="BM103" s="22" t="s">
        <v>199</v>
      </c>
    </row>
    <row r="104" spans="2:65" s="1" customFormat="1" ht="25.5" customHeight="1">
      <c r="B104" s="39"/>
      <c r="C104" s="186" t="s">
        <v>10</v>
      </c>
      <c r="D104" s="186" t="s">
        <v>135</v>
      </c>
      <c r="E104" s="187" t="s">
        <v>200</v>
      </c>
      <c r="F104" s="188" t="s">
        <v>201</v>
      </c>
      <c r="G104" s="189" t="s">
        <v>89</v>
      </c>
      <c r="H104" s="190">
        <v>39.270000000000003</v>
      </c>
      <c r="I104" s="191"/>
      <c r="J104" s="192">
        <f>ROUND(I104*H104,2)</f>
        <v>0</v>
      </c>
      <c r="K104" s="188" t="s">
        <v>138</v>
      </c>
      <c r="L104" s="59"/>
      <c r="M104" s="193" t="s">
        <v>23</v>
      </c>
      <c r="N104" s="194" t="s">
        <v>46</v>
      </c>
      <c r="O104" s="40"/>
      <c r="P104" s="195">
        <f>O104*H104</f>
        <v>0</v>
      </c>
      <c r="Q104" s="195">
        <v>2.1000000000000001E-4</v>
      </c>
      <c r="R104" s="195">
        <f>Q104*H104</f>
        <v>8.2467000000000009E-3</v>
      </c>
      <c r="S104" s="195">
        <v>0</v>
      </c>
      <c r="T104" s="196">
        <f>S104*H104</f>
        <v>0</v>
      </c>
      <c r="AR104" s="22" t="s">
        <v>139</v>
      </c>
      <c r="AT104" s="22" t="s">
        <v>135</v>
      </c>
      <c r="AU104" s="22" t="s">
        <v>91</v>
      </c>
      <c r="AY104" s="22" t="s">
        <v>132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2" t="s">
        <v>80</v>
      </c>
      <c r="BK104" s="197">
        <f>ROUND(I104*H104,2)</f>
        <v>0</v>
      </c>
      <c r="BL104" s="22" t="s">
        <v>139</v>
      </c>
      <c r="BM104" s="22" t="s">
        <v>202</v>
      </c>
    </row>
    <row r="105" spans="2:65" s="11" customFormat="1" ht="13.5">
      <c r="B105" s="208"/>
      <c r="C105" s="209"/>
      <c r="D105" s="210" t="s">
        <v>158</v>
      </c>
      <c r="E105" s="219" t="s">
        <v>23</v>
      </c>
      <c r="F105" s="211" t="s">
        <v>203</v>
      </c>
      <c r="G105" s="209"/>
      <c r="H105" s="212">
        <v>39.270000000000003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158</v>
      </c>
      <c r="AU105" s="218" t="s">
        <v>91</v>
      </c>
      <c r="AV105" s="11" t="s">
        <v>91</v>
      </c>
      <c r="AW105" s="11" t="s">
        <v>38</v>
      </c>
      <c r="AX105" s="11" t="s">
        <v>80</v>
      </c>
      <c r="AY105" s="218" t="s">
        <v>132</v>
      </c>
    </row>
    <row r="106" spans="2:65" s="1" customFormat="1" ht="63.75" customHeight="1">
      <c r="B106" s="39"/>
      <c r="C106" s="186" t="s">
        <v>204</v>
      </c>
      <c r="D106" s="186" t="s">
        <v>135</v>
      </c>
      <c r="E106" s="187" t="s">
        <v>205</v>
      </c>
      <c r="F106" s="188" t="s">
        <v>206</v>
      </c>
      <c r="G106" s="189" t="s">
        <v>89</v>
      </c>
      <c r="H106" s="190">
        <v>237.7</v>
      </c>
      <c r="I106" s="191"/>
      <c r="J106" s="192">
        <f>ROUND(I106*H106,2)</f>
        <v>0</v>
      </c>
      <c r="K106" s="188" t="s">
        <v>150</v>
      </c>
      <c r="L106" s="59"/>
      <c r="M106" s="193" t="s">
        <v>23</v>
      </c>
      <c r="N106" s="194" t="s">
        <v>46</v>
      </c>
      <c r="O106" s="40"/>
      <c r="P106" s="195">
        <f>O106*H106</f>
        <v>0</v>
      </c>
      <c r="Q106" s="195">
        <v>4.0000000000000003E-5</v>
      </c>
      <c r="R106" s="195">
        <f>Q106*H106</f>
        <v>9.5080000000000008E-3</v>
      </c>
      <c r="S106" s="195">
        <v>0</v>
      </c>
      <c r="T106" s="196">
        <f>S106*H106</f>
        <v>0</v>
      </c>
      <c r="AR106" s="22" t="s">
        <v>139</v>
      </c>
      <c r="AT106" s="22" t="s">
        <v>135</v>
      </c>
      <c r="AU106" s="22" t="s">
        <v>91</v>
      </c>
      <c r="AY106" s="22" t="s">
        <v>132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80</v>
      </c>
      <c r="BK106" s="197">
        <f>ROUND(I106*H106,2)</f>
        <v>0</v>
      </c>
      <c r="BL106" s="22" t="s">
        <v>139</v>
      </c>
      <c r="BM106" s="22" t="s">
        <v>207</v>
      </c>
    </row>
    <row r="107" spans="2:65" s="11" customFormat="1" ht="13.5">
      <c r="B107" s="208"/>
      <c r="C107" s="209"/>
      <c r="D107" s="210" t="s">
        <v>158</v>
      </c>
      <c r="E107" s="219" t="s">
        <v>23</v>
      </c>
      <c r="F107" s="211" t="s">
        <v>208</v>
      </c>
      <c r="G107" s="209"/>
      <c r="H107" s="212">
        <v>237.7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158</v>
      </c>
      <c r="AU107" s="218" t="s">
        <v>91</v>
      </c>
      <c r="AV107" s="11" t="s">
        <v>91</v>
      </c>
      <c r="AW107" s="11" t="s">
        <v>38</v>
      </c>
      <c r="AX107" s="11" t="s">
        <v>80</v>
      </c>
      <c r="AY107" s="218" t="s">
        <v>132</v>
      </c>
    </row>
    <row r="108" spans="2:65" s="1" customFormat="1" ht="25.5" customHeight="1">
      <c r="B108" s="39"/>
      <c r="C108" s="186" t="s">
        <v>209</v>
      </c>
      <c r="D108" s="186" t="s">
        <v>135</v>
      </c>
      <c r="E108" s="187" t="s">
        <v>210</v>
      </c>
      <c r="F108" s="188" t="s">
        <v>211</v>
      </c>
      <c r="G108" s="189" t="s">
        <v>89</v>
      </c>
      <c r="H108" s="190">
        <v>42.874000000000002</v>
      </c>
      <c r="I108" s="191"/>
      <c r="J108" s="192">
        <f>ROUND(I108*H108,2)</f>
        <v>0</v>
      </c>
      <c r="K108" s="188" t="s">
        <v>150</v>
      </c>
      <c r="L108" s="59"/>
      <c r="M108" s="193" t="s">
        <v>23</v>
      </c>
      <c r="N108" s="194" t="s">
        <v>46</v>
      </c>
      <c r="O108" s="40"/>
      <c r="P108" s="195">
        <f>O108*H108</f>
        <v>0</v>
      </c>
      <c r="Q108" s="195">
        <v>0</v>
      </c>
      <c r="R108" s="195">
        <f>Q108*H108</f>
        <v>0</v>
      </c>
      <c r="S108" s="195">
        <v>4.2999999999999997E-2</v>
      </c>
      <c r="T108" s="196">
        <f>S108*H108</f>
        <v>1.8435820000000001</v>
      </c>
      <c r="AR108" s="22" t="s">
        <v>139</v>
      </c>
      <c r="AT108" s="22" t="s">
        <v>135</v>
      </c>
      <c r="AU108" s="22" t="s">
        <v>91</v>
      </c>
      <c r="AY108" s="22" t="s">
        <v>132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2" t="s">
        <v>80</v>
      </c>
      <c r="BK108" s="197">
        <f>ROUND(I108*H108,2)</f>
        <v>0</v>
      </c>
      <c r="BL108" s="22" t="s">
        <v>139</v>
      </c>
      <c r="BM108" s="22" t="s">
        <v>212</v>
      </c>
    </row>
    <row r="109" spans="2:65" s="11" customFormat="1" ht="13.5">
      <c r="B109" s="208"/>
      <c r="C109" s="209"/>
      <c r="D109" s="210" t="s">
        <v>158</v>
      </c>
      <c r="E109" s="219" t="s">
        <v>23</v>
      </c>
      <c r="F109" s="211" t="s">
        <v>213</v>
      </c>
      <c r="G109" s="209"/>
      <c r="H109" s="212">
        <v>7.5519999999999996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158</v>
      </c>
      <c r="AU109" s="218" t="s">
        <v>91</v>
      </c>
      <c r="AV109" s="11" t="s">
        <v>91</v>
      </c>
      <c r="AW109" s="11" t="s">
        <v>38</v>
      </c>
      <c r="AX109" s="11" t="s">
        <v>75</v>
      </c>
      <c r="AY109" s="218" t="s">
        <v>132</v>
      </c>
    </row>
    <row r="110" spans="2:65" s="11" customFormat="1" ht="13.5">
      <c r="B110" s="208"/>
      <c r="C110" s="209"/>
      <c r="D110" s="210" t="s">
        <v>158</v>
      </c>
      <c r="E110" s="219" t="s">
        <v>23</v>
      </c>
      <c r="F110" s="211" t="s">
        <v>214</v>
      </c>
      <c r="G110" s="209"/>
      <c r="H110" s="212">
        <v>13.428000000000001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158</v>
      </c>
      <c r="AU110" s="218" t="s">
        <v>91</v>
      </c>
      <c r="AV110" s="11" t="s">
        <v>91</v>
      </c>
      <c r="AW110" s="11" t="s">
        <v>38</v>
      </c>
      <c r="AX110" s="11" t="s">
        <v>75</v>
      </c>
      <c r="AY110" s="218" t="s">
        <v>132</v>
      </c>
    </row>
    <row r="111" spans="2:65" s="11" customFormat="1" ht="13.5">
      <c r="B111" s="208"/>
      <c r="C111" s="209"/>
      <c r="D111" s="210" t="s">
        <v>158</v>
      </c>
      <c r="E111" s="219" t="s">
        <v>23</v>
      </c>
      <c r="F111" s="211" t="s">
        <v>215</v>
      </c>
      <c r="G111" s="209"/>
      <c r="H111" s="212">
        <v>2.5310000000000001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158</v>
      </c>
      <c r="AU111" s="218" t="s">
        <v>91</v>
      </c>
      <c r="AV111" s="11" t="s">
        <v>91</v>
      </c>
      <c r="AW111" s="11" t="s">
        <v>38</v>
      </c>
      <c r="AX111" s="11" t="s">
        <v>75</v>
      </c>
      <c r="AY111" s="218" t="s">
        <v>132</v>
      </c>
    </row>
    <row r="112" spans="2:65" s="11" customFormat="1" ht="13.5">
      <c r="B112" s="208"/>
      <c r="C112" s="209"/>
      <c r="D112" s="210" t="s">
        <v>158</v>
      </c>
      <c r="E112" s="219" t="s">
        <v>23</v>
      </c>
      <c r="F112" s="211" t="s">
        <v>216</v>
      </c>
      <c r="G112" s="209"/>
      <c r="H112" s="212">
        <v>7.5519999999999996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158</v>
      </c>
      <c r="AU112" s="218" t="s">
        <v>91</v>
      </c>
      <c r="AV112" s="11" t="s">
        <v>91</v>
      </c>
      <c r="AW112" s="11" t="s">
        <v>38</v>
      </c>
      <c r="AX112" s="11" t="s">
        <v>75</v>
      </c>
      <c r="AY112" s="218" t="s">
        <v>132</v>
      </c>
    </row>
    <row r="113" spans="2:65" s="11" customFormat="1" ht="13.5">
      <c r="B113" s="208"/>
      <c r="C113" s="209"/>
      <c r="D113" s="210" t="s">
        <v>158</v>
      </c>
      <c r="E113" s="219" t="s">
        <v>23</v>
      </c>
      <c r="F113" s="211" t="s">
        <v>217</v>
      </c>
      <c r="G113" s="209"/>
      <c r="H113" s="212">
        <v>2.5539999999999998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158</v>
      </c>
      <c r="AU113" s="218" t="s">
        <v>91</v>
      </c>
      <c r="AV113" s="11" t="s">
        <v>91</v>
      </c>
      <c r="AW113" s="11" t="s">
        <v>38</v>
      </c>
      <c r="AX113" s="11" t="s">
        <v>75</v>
      </c>
      <c r="AY113" s="218" t="s">
        <v>132</v>
      </c>
    </row>
    <row r="114" spans="2:65" s="11" customFormat="1" ht="13.5">
      <c r="B114" s="208"/>
      <c r="C114" s="209"/>
      <c r="D114" s="210" t="s">
        <v>158</v>
      </c>
      <c r="E114" s="219" t="s">
        <v>23</v>
      </c>
      <c r="F114" s="211" t="s">
        <v>218</v>
      </c>
      <c r="G114" s="209"/>
      <c r="H114" s="212">
        <v>4.3090000000000002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158</v>
      </c>
      <c r="AU114" s="218" t="s">
        <v>91</v>
      </c>
      <c r="AV114" s="11" t="s">
        <v>91</v>
      </c>
      <c r="AW114" s="11" t="s">
        <v>38</v>
      </c>
      <c r="AX114" s="11" t="s">
        <v>75</v>
      </c>
      <c r="AY114" s="218" t="s">
        <v>132</v>
      </c>
    </row>
    <row r="115" spans="2:65" s="11" customFormat="1" ht="13.5">
      <c r="B115" s="208"/>
      <c r="C115" s="209"/>
      <c r="D115" s="210" t="s">
        <v>158</v>
      </c>
      <c r="E115" s="219" t="s">
        <v>23</v>
      </c>
      <c r="F115" s="211" t="s">
        <v>219</v>
      </c>
      <c r="G115" s="209"/>
      <c r="H115" s="212">
        <v>2.1280000000000001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158</v>
      </c>
      <c r="AU115" s="218" t="s">
        <v>91</v>
      </c>
      <c r="AV115" s="11" t="s">
        <v>91</v>
      </c>
      <c r="AW115" s="11" t="s">
        <v>38</v>
      </c>
      <c r="AX115" s="11" t="s">
        <v>75</v>
      </c>
      <c r="AY115" s="218" t="s">
        <v>132</v>
      </c>
    </row>
    <row r="116" spans="2:65" s="11" customFormat="1" ht="13.5">
      <c r="B116" s="208"/>
      <c r="C116" s="209"/>
      <c r="D116" s="210" t="s">
        <v>158</v>
      </c>
      <c r="E116" s="219" t="s">
        <v>23</v>
      </c>
      <c r="F116" s="211" t="s">
        <v>220</v>
      </c>
      <c r="G116" s="209"/>
      <c r="H116" s="212">
        <v>2.82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158</v>
      </c>
      <c r="AU116" s="218" t="s">
        <v>91</v>
      </c>
      <c r="AV116" s="11" t="s">
        <v>91</v>
      </c>
      <c r="AW116" s="11" t="s">
        <v>38</v>
      </c>
      <c r="AX116" s="11" t="s">
        <v>75</v>
      </c>
      <c r="AY116" s="218" t="s">
        <v>132</v>
      </c>
    </row>
    <row r="117" spans="2:65" s="12" customFormat="1" ht="13.5">
      <c r="B117" s="220"/>
      <c r="C117" s="221"/>
      <c r="D117" s="210" t="s">
        <v>158</v>
      </c>
      <c r="E117" s="222" t="s">
        <v>87</v>
      </c>
      <c r="F117" s="223" t="s">
        <v>221</v>
      </c>
      <c r="G117" s="221"/>
      <c r="H117" s="224">
        <v>42.874000000000002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158</v>
      </c>
      <c r="AU117" s="230" t="s">
        <v>91</v>
      </c>
      <c r="AV117" s="12" t="s">
        <v>139</v>
      </c>
      <c r="AW117" s="12" t="s">
        <v>38</v>
      </c>
      <c r="AX117" s="12" t="s">
        <v>80</v>
      </c>
      <c r="AY117" s="230" t="s">
        <v>132</v>
      </c>
    </row>
    <row r="118" spans="2:65" s="1" customFormat="1" ht="16.5" customHeight="1">
      <c r="B118" s="39"/>
      <c r="C118" s="186" t="s">
        <v>222</v>
      </c>
      <c r="D118" s="186" t="s">
        <v>135</v>
      </c>
      <c r="E118" s="187" t="s">
        <v>223</v>
      </c>
      <c r="F118" s="188" t="s">
        <v>224</v>
      </c>
      <c r="G118" s="189" t="s">
        <v>89</v>
      </c>
      <c r="H118" s="190">
        <v>58.292000000000002</v>
      </c>
      <c r="I118" s="191"/>
      <c r="J118" s="192">
        <f>ROUND(I118*H118,2)</f>
        <v>0</v>
      </c>
      <c r="K118" s="188" t="s">
        <v>150</v>
      </c>
      <c r="L118" s="59"/>
      <c r="M118" s="193" t="s">
        <v>23</v>
      </c>
      <c r="N118" s="194" t="s">
        <v>46</v>
      </c>
      <c r="O118" s="40"/>
      <c r="P118" s="195">
        <f>O118*H118</f>
        <v>0</v>
      </c>
      <c r="Q118" s="195">
        <v>0</v>
      </c>
      <c r="R118" s="195">
        <f>Q118*H118</f>
        <v>0</v>
      </c>
      <c r="S118" s="195">
        <v>6.3E-2</v>
      </c>
      <c r="T118" s="196">
        <f>S118*H118</f>
        <v>3.672396</v>
      </c>
      <c r="AR118" s="22" t="s">
        <v>139</v>
      </c>
      <c r="AT118" s="22" t="s">
        <v>135</v>
      </c>
      <c r="AU118" s="22" t="s">
        <v>91</v>
      </c>
      <c r="AY118" s="22" t="s">
        <v>132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2" t="s">
        <v>80</v>
      </c>
      <c r="BK118" s="197">
        <f>ROUND(I118*H118,2)</f>
        <v>0</v>
      </c>
      <c r="BL118" s="22" t="s">
        <v>139</v>
      </c>
      <c r="BM118" s="22" t="s">
        <v>225</v>
      </c>
    </row>
    <row r="119" spans="2:65" s="11" customFormat="1" ht="13.5">
      <c r="B119" s="208"/>
      <c r="C119" s="209"/>
      <c r="D119" s="210" t="s">
        <v>158</v>
      </c>
      <c r="E119" s="219" t="s">
        <v>23</v>
      </c>
      <c r="F119" s="211" t="s">
        <v>226</v>
      </c>
      <c r="G119" s="209"/>
      <c r="H119" s="212">
        <v>11.304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158</v>
      </c>
      <c r="AU119" s="218" t="s">
        <v>91</v>
      </c>
      <c r="AV119" s="11" t="s">
        <v>91</v>
      </c>
      <c r="AW119" s="11" t="s">
        <v>38</v>
      </c>
      <c r="AX119" s="11" t="s">
        <v>75</v>
      </c>
      <c r="AY119" s="218" t="s">
        <v>132</v>
      </c>
    </row>
    <row r="120" spans="2:65" s="11" customFormat="1" ht="13.5">
      <c r="B120" s="208"/>
      <c r="C120" s="209"/>
      <c r="D120" s="210" t="s">
        <v>158</v>
      </c>
      <c r="E120" s="219" t="s">
        <v>23</v>
      </c>
      <c r="F120" s="211" t="s">
        <v>227</v>
      </c>
      <c r="G120" s="209"/>
      <c r="H120" s="212">
        <v>19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158</v>
      </c>
      <c r="AU120" s="218" t="s">
        <v>91</v>
      </c>
      <c r="AV120" s="11" t="s">
        <v>91</v>
      </c>
      <c r="AW120" s="11" t="s">
        <v>38</v>
      </c>
      <c r="AX120" s="11" t="s">
        <v>75</v>
      </c>
      <c r="AY120" s="218" t="s">
        <v>132</v>
      </c>
    </row>
    <row r="121" spans="2:65" s="11" customFormat="1" ht="13.5">
      <c r="B121" s="208"/>
      <c r="C121" s="209"/>
      <c r="D121" s="210" t="s">
        <v>158</v>
      </c>
      <c r="E121" s="219" t="s">
        <v>23</v>
      </c>
      <c r="F121" s="211" t="s">
        <v>228</v>
      </c>
      <c r="G121" s="209"/>
      <c r="H121" s="212">
        <v>4.62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158</v>
      </c>
      <c r="AU121" s="218" t="s">
        <v>91</v>
      </c>
      <c r="AV121" s="11" t="s">
        <v>91</v>
      </c>
      <c r="AW121" s="11" t="s">
        <v>38</v>
      </c>
      <c r="AX121" s="11" t="s">
        <v>75</v>
      </c>
      <c r="AY121" s="218" t="s">
        <v>132</v>
      </c>
    </row>
    <row r="122" spans="2:65" s="11" customFormat="1" ht="13.5">
      <c r="B122" s="208"/>
      <c r="C122" s="209"/>
      <c r="D122" s="210" t="s">
        <v>158</v>
      </c>
      <c r="E122" s="219" t="s">
        <v>23</v>
      </c>
      <c r="F122" s="211" t="s">
        <v>229</v>
      </c>
      <c r="G122" s="209"/>
      <c r="H122" s="212">
        <v>11.304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158</v>
      </c>
      <c r="AU122" s="218" t="s">
        <v>91</v>
      </c>
      <c r="AV122" s="11" t="s">
        <v>91</v>
      </c>
      <c r="AW122" s="11" t="s">
        <v>38</v>
      </c>
      <c r="AX122" s="11" t="s">
        <v>75</v>
      </c>
      <c r="AY122" s="218" t="s">
        <v>132</v>
      </c>
    </row>
    <row r="123" spans="2:65" s="11" customFormat="1" ht="13.5">
      <c r="B123" s="208"/>
      <c r="C123" s="209"/>
      <c r="D123" s="210" t="s">
        <v>158</v>
      </c>
      <c r="E123" s="219" t="s">
        <v>23</v>
      </c>
      <c r="F123" s="211" t="s">
        <v>230</v>
      </c>
      <c r="G123" s="209"/>
      <c r="H123" s="212">
        <v>2.8959999999999999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158</v>
      </c>
      <c r="AU123" s="218" t="s">
        <v>91</v>
      </c>
      <c r="AV123" s="11" t="s">
        <v>91</v>
      </c>
      <c r="AW123" s="11" t="s">
        <v>38</v>
      </c>
      <c r="AX123" s="11" t="s">
        <v>75</v>
      </c>
      <c r="AY123" s="218" t="s">
        <v>132</v>
      </c>
    </row>
    <row r="124" spans="2:65" s="11" customFormat="1" ht="13.5">
      <c r="B124" s="208"/>
      <c r="C124" s="209"/>
      <c r="D124" s="210" t="s">
        <v>158</v>
      </c>
      <c r="E124" s="219" t="s">
        <v>23</v>
      </c>
      <c r="F124" s="211" t="s">
        <v>231</v>
      </c>
      <c r="G124" s="209"/>
      <c r="H124" s="212">
        <v>3.4239999999999999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158</v>
      </c>
      <c r="AU124" s="218" t="s">
        <v>91</v>
      </c>
      <c r="AV124" s="11" t="s">
        <v>91</v>
      </c>
      <c r="AW124" s="11" t="s">
        <v>38</v>
      </c>
      <c r="AX124" s="11" t="s">
        <v>75</v>
      </c>
      <c r="AY124" s="218" t="s">
        <v>132</v>
      </c>
    </row>
    <row r="125" spans="2:65" s="11" customFormat="1" ht="13.5">
      <c r="B125" s="208"/>
      <c r="C125" s="209"/>
      <c r="D125" s="210" t="s">
        <v>158</v>
      </c>
      <c r="E125" s="219" t="s">
        <v>23</v>
      </c>
      <c r="F125" s="211" t="s">
        <v>232</v>
      </c>
      <c r="G125" s="209"/>
      <c r="H125" s="212">
        <v>2.7679999999999998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158</v>
      </c>
      <c r="AU125" s="218" t="s">
        <v>91</v>
      </c>
      <c r="AV125" s="11" t="s">
        <v>91</v>
      </c>
      <c r="AW125" s="11" t="s">
        <v>38</v>
      </c>
      <c r="AX125" s="11" t="s">
        <v>75</v>
      </c>
      <c r="AY125" s="218" t="s">
        <v>132</v>
      </c>
    </row>
    <row r="126" spans="2:65" s="11" customFormat="1" ht="13.5">
      <c r="B126" s="208"/>
      <c r="C126" s="209"/>
      <c r="D126" s="210" t="s">
        <v>158</v>
      </c>
      <c r="E126" s="219" t="s">
        <v>23</v>
      </c>
      <c r="F126" s="211" t="s">
        <v>233</v>
      </c>
      <c r="G126" s="209"/>
      <c r="H126" s="212">
        <v>2.976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158</v>
      </c>
      <c r="AU126" s="218" t="s">
        <v>91</v>
      </c>
      <c r="AV126" s="11" t="s">
        <v>91</v>
      </c>
      <c r="AW126" s="11" t="s">
        <v>38</v>
      </c>
      <c r="AX126" s="11" t="s">
        <v>75</v>
      </c>
      <c r="AY126" s="218" t="s">
        <v>132</v>
      </c>
    </row>
    <row r="127" spans="2:65" s="12" customFormat="1" ht="13.5">
      <c r="B127" s="220"/>
      <c r="C127" s="221"/>
      <c r="D127" s="210" t="s">
        <v>158</v>
      </c>
      <c r="E127" s="222" t="s">
        <v>92</v>
      </c>
      <c r="F127" s="223" t="s">
        <v>221</v>
      </c>
      <c r="G127" s="221"/>
      <c r="H127" s="224">
        <v>58.292000000000002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158</v>
      </c>
      <c r="AU127" s="230" t="s">
        <v>91</v>
      </c>
      <c r="AV127" s="12" t="s">
        <v>139</v>
      </c>
      <c r="AW127" s="12" t="s">
        <v>38</v>
      </c>
      <c r="AX127" s="12" t="s">
        <v>80</v>
      </c>
      <c r="AY127" s="230" t="s">
        <v>132</v>
      </c>
    </row>
    <row r="128" spans="2:65" s="10" customFormat="1" ht="29.85" customHeight="1">
      <c r="B128" s="170"/>
      <c r="C128" s="171"/>
      <c r="D128" s="172" t="s">
        <v>74</v>
      </c>
      <c r="E128" s="184" t="s">
        <v>234</v>
      </c>
      <c r="F128" s="184" t="s">
        <v>235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SUM(P129:P133)</f>
        <v>0</v>
      </c>
      <c r="Q128" s="178"/>
      <c r="R128" s="179">
        <f>SUM(R129:R133)</f>
        <v>0</v>
      </c>
      <c r="S128" s="178"/>
      <c r="T128" s="180">
        <f>SUM(T129:T133)</f>
        <v>0</v>
      </c>
      <c r="AR128" s="181" t="s">
        <v>80</v>
      </c>
      <c r="AT128" s="182" t="s">
        <v>74</v>
      </c>
      <c r="AU128" s="182" t="s">
        <v>80</v>
      </c>
      <c r="AY128" s="181" t="s">
        <v>132</v>
      </c>
      <c r="BK128" s="183">
        <f>SUM(BK129:BK133)</f>
        <v>0</v>
      </c>
    </row>
    <row r="129" spans="2:65" s="1" customFormat="1" ht="38.25" customHeight="1">
      <c r="B129" s="39"/>
      <c r="C129" s="186" t="s">
        <v>236</v>
      </c>
      <c r="D129" s="186" t="s">
        <v>135</v>
      </c>
      <c r="E129" s="187" t="s">
        <v>237</v>
      </c>
      <c r="F129" s="188" t="s">
        <v>238</v>
      </c>
      <c r="G129" s="189" t="s">
        <v>239</v>
      </c>
      <c r="H129" s="190">
        <v>5.556</v>
      </c>
      <c r="I129" s="191"/>
      <c r="J129" s="192">
        <f>ROUND(I129*H129,2)</f>
        <v>0</v>
      </c>
      <c r="K129" s="188" t="s">
        <v>150</v>
      </c>
      <c r="L129" s="59"/>
      <c r="M129" s="193" t="s">
        <v>23</v>
      </c>
      <c r="N129" s="194" t="s">
        <v>46</v>
      </c>
      <c r="O129" s="4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2" t="s">
        <v>139</v>
      </c>
      <c r="AT129" s="22" t="s">
        <v>135</v>
      </c>
      <c r="AU129" s="22" t="s">
        <v>91</v>
      </c>
      <c r="AY129" s="22" t="s">
        <v>132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2" t="s">
        <v>80</v>
      </c>
      <c r="BK129" s="197">
        <f>ROUND(I129*H129,2)</f>
        <v>0</v>
      </c>
      <c r="BL129" s="22" t="s">
        <v>139</v>
      </c>
      <c r="BM129" s="22" t="s">
        <v>240</v>
      </c>
    </row>
    <row r="130" spans="2:65" s="1" customFormat="1" ht="25.5" customHeight="1">
      <c r="B130" s="39"/>
      <c r="C130" s="186" t="s">
        <v>241</v>
      </c>
      <c r="D130" s="186" t="s">
        <v>135</v>
      </c>
      <c r="E130" s="187" t="s">
        <v>242</v>
      </c>
      <c r="F130" s="188" t="s">
        <v>243</v>
      </c>
      <c r="G130" s="189" t="s">
        <v>239</v>
      </c>
      <c r="H130" s="190">
        <v>5.556</v>
      </c>
      <c r="I130" s="191"/>
      <c r="J130" s="192">
        <f>ROUND(I130*H130,2)</f>
        <v>0</v>
      </c>
      <c r="K130" s="188" t="s">
        <v>150</v>
      </c>
      <c r="L130" s="59"/>
      <c r="M130" s="193" t="s">
        <v>23</v>
      </c>
      <c r="N130" s="194" t="s">
        <v>46</v>
      </c>
      <c r="O130" s="40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2" t="s">
        <v>139</v>
      </c>
      <c r="AT130" s="22" t="s">
        <v>135</v>
      </c>
      <c r="AU130" s="22" t="s">
        <v>91</v>
      </c>
      <c r="AY130" s="22" t="s">
        <v>132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80</v>
      </c>
      <c r="BK130" s="197">
        <f>ROUND(I130*H130,2)</f>
        <v>0</v>
      </c>
      <c r="BL130" s="22" t="s">
        <v>139</v>
      </c>
      <c r="BM130" s="22" t="s">
        <v>244</v>
      </c>
    </row>
    <row r="131" spans="2:65" s="1" customFormat="1" ht="25.5" customHeight="1">
      <c r="B131" s="39"/>
      <c r="C131" s="186" t="s">
        <v>9</v>
      </c>
      <c r="D131" s="186" t="s">
        <v>135</v>
      </c>
      <c r="E131" s="187" t="s">
        <v>245</v>
      </c>
      <c r="F131" s="188" t="s">
        <v>246</v>
      </c>
      <c r="G131" s="189" t="s">
        <v>239</v>
      </c>
      <c r="H131" s="190">
        <v>82.74</v>
      </c>
      <c r="I131" s="191"/>
      <c r="J131" s="192">
        <f>ROUND(I131*H131,2)</f>
        <v>0</v>
      </c>
      <c r="K131" s="188" t="s">
        <v>150</v>
      </c>
      <c r="L131" s="59"/>
      <c r="M131" s="193" t="s">
        <v>23</v>
      </c>
      <c r="N131" s="194" t="s">
        <v>46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2" t="s">
        <v>139</v>
      </c>
      <c r="AT131" s="22" t="s">
        <v>135</v>
      </c>
      <c r="AU131" s="22" t="s">
        <v>91</v>
      </c>
      <c r="AY131" s="22" t="s">
        <v>132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80</v>
      </c>
      <c r="BK131" s="197">
        <f>ROUND(I131*H131,2)</f>
        <v>0</v>
      </c>
      <c r="BL131" s="22" t="s">
        <v>139</v>
      </c>
      <c r="BM131" s="22" t="s">
        <v>247</v>
      </c>
    </row>
    <row r="132" spans="2:65" s="11" customFormat="1" ht="13.5">
      <c r="B132" s="208"/>
      <c r="C132" s="209"/>
      <c r="D132" s="210" t="s">
        <v>158</v>
      </c>
      <c r="E132" s="219" t="s">
        <v>23</v>
      </c>
      <c r="F132" s="211" t="s">
        <v>248</v>
      </c>
      <c r="G132" s="209"/>
      <c r="H132" s="212">
        <v>82.74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158</v>
      </c>
      <c r="AU132" s="218" t="s">
        <v>91</v>
      </c>
      <c r="AV132" s="11" t="s">
        <v>91</v>
      </c>
      <c r="AW132" s="11" t="s">
        <v>38</v>
      </c>
      <c r="AX132" s="11" t="s">
        <v>80</v>
      </c>
      <c r="AY132" s="218" t="s">
        <v>132</v>
      </c>
    </row>
    <row r="133" spans="2:65" s="1" customFormat="1" ht="25.5" customHeight="1">
      <c r="B133" s="39"/>
      <c r="C133" s="186" t="s">
        <v>249</v>
      </c>
      <c r="D133" s="186" t="s">
        <v>135</v>
      </c>
      <c r="E133" s="187" t="s">
        <v>250</v>
      </c>
      <c r="F133" s="188" t="s">
        <v>251</v>
      </c>
      <c r="G133" s="189" t="s">
        <v>239</v>
      </c>
      <c r="H133" s="190">
        <v>5.556</v>
      </c>
      <c r="I133" s="191"/>
      <c r="J133" s="192">
        <f>ROUND(I133*H133,2)</f>
        <v>0</v>
      </c>
      <c r="K133" s="188" t="s">
        <v>150</v>
      </c>
      <c r="L133" s="59"/>
      <c r="M133" s="193" t="s">
        <v>23</v>
      </c>
      <c r="N133" s="194" t="s">
        <v>46</v>
      </c>
      <c r="O133" s="40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22" t="s">
        <v>139</v>
      </c>
      <c r="AT133" s="22" t="s">
        <v>135</v>
      </c>
      <c r="AU133" s="22" t="s">
        <v>91</v>
      </c>
      <c r="AY133" s="22" t="s">
        <v>132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2" t="s">
        <v>80</v>
      </c>
      <c r="BK133" s="197">
        <f>ROUND(I133*H133,2)</f>
        <v>0</v>
      </c>
      <c r="BL133" s="22" t="s">
        <v>139</v>
      </c>
      <c r="BM133" s="22" t="s">
        <v>252</v>
      </c>
    </row>
    <row r="134" spans="2:65" s="10" customFormat="1" ht="29.85" customHeight="1">
      <c r="B134" s="170"/>
      <c r="C134" s="171"/>
      <c r="D134" s="172" t="s">
        <v>74</v>
      </c>
      <c r="E134" s="184" t="s">
        <v>253</v>
      </c>
      <c r="F134" s="184" t="s">
        <v>254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P135</f>
        <v>0</v>
      </c>
      <c r="Q134" s="178"/>
      <c r="R134" s="179">
        <f>R135</f>
        <v>0</v>
      </c>
      <c r="S134" s="178"/>
      <c r="T134" s="180">
        <f>T135</f>
        <v>0</v>
      </c>
      <c r="AR134" s="181" t="s">
        <v>80</v>
      </c>
      <c r="AT134" s="182" t="s">
        <v>74</v>
      </c>
      <c r="AU134" s="182" t="s">
        <v>80</v>
      </c>
      <c r="AY134" s="181" t="s">
        <v>132</v>
      </c>
      <c r="BK134" s="183">
        <f>BK135</f>
        <v>0</v>
      </c>
    </row>
    <row r="135" spans="2:65" s="1" customFormat="1" ht="38.25" customHeight="1">
      <c r="B135" s="39"/>
      <c r="C135" s="186" t="s">
        <v>255</v>
      </c>
      <c r="D135" s="186" t="s">
        <v>135</v>
      </c>
      <c r="E135" s="187" t="s">
        <v>256</v>
      </c>
      <c r="F135" s="188" t="s">
        <v>257</v>
      </c>
      <c r="G135" s="189" t="s">
        <v>239</v>
      </c>
      <c r="H135" s="190">
        <v>8.2449999999999992</v>
      </c>
      <c r="I135" s="191"/>
      <c r="J135" s="192">
        <f>ROUND(I135*H135,2)</f>
        <v>0</v>
      </c>
      <c r="K135" s="188" t="s">
        <v>150</v>
      </c>
      <c r="L135" s="59"/>
      <c r="M135" s="193" t="s">
        <v>23</v>
      </c>
      <c r="N135" s="194" t="s">
        <v>46</v>
      </c>
      <c r="O135" s="40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AR135" s="22" t="s">
        <v>139</v>
      </c>
      <c r="AT135" s="22" t="s">
        <v>135</v>
      </c>
      <c r="AU135" s="22" t="s">
        <v>91</v>
      </c>
      <c r="AY135" s="22" t="s">
        <v>132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22" t="s">
        <v>80</v>
      </c>
      <c r="BK135" s="197">
        <f>ROUND(I135*H135,2)</f>
        <v>0</v>
      </c>
      <c r="BL135" s="22" t="s">
        <v>139</v>
      </c>
      <c r="BM135" s="22" t="s">
        <v>258</v>
      </c>
    </row>
    <row r="136" spans="2:65" s="10" customFormat="1" ht="37.35" customHeight="1">
      <c r="B136" s="170"/>
      <c r="C136" s="171"/>
      <c r="D136" s="172" t="s">
        <v>74</v>
      </c>
      <c r="E136" s="173" t="s">
        <v>259</v>
      </c>
      <c r="F136" s="173" t="s">
        <v>260</v>
      </c>
      <c r="G136" s="171"/>
      <c r="H136" s="171"/>
      <c r="I136" s="174"/>
      <c r="J136" s="175">
        <f>BK136</f>
        <v>0</v>
      </c>
      <c r="K136" s="171"/>
      <c r="L136" s="176"/>
      <c r="M136" s="177"/>
      <c r="N136" s="178"/>
      <c r="O136" s="178"/>
      <c r="P136" s="179">
        <f>P137+P144+P180+P185</f>
        <v>0</v>
      </c>
      <c r="Q136" s="178"/>
      <c r="R136" s="179">
        <f>R137+R144+R180+R185</f>
        <v>1.743812178</v>
      </c>
      <c r="S136" s="178"/>
      <c r="T136" s="180">
        <f>T137+T144+T180+T185</f>
        <v>4.0363900000000001E-2</v>
      </c>
      <c r="AR136" s="181" t="s">
        <v>91</v>
      </c>
      <c r="AT136" s="182" t="s">
        <v>74</v>
      </c>
      <c r="AU136" s="182" t="s">
        <v>75</v>
      </c>
      <c r="AY136" s="181" t="s">
        <v>132</v>
      </c>
      <c r="BK136" s="183">
        <f>BK137+BK144+BK180+BK185</f>
        <v>0</v>
      </c>
    </row>
    <row r="137" spans="2:65" s="10" customFormat="1" ht="19.899999999999999" customHeight="1">
      <c r="B137" s="170"/>
      <c r="C137" s="171"/>
      <c r="D137" s="172" t="s">
        <v>74</v>
      </c>
      <c r="E137" s="184" t="s">
        <v>261</v>
      </c>
      <c r="F137" s="184" t="s">
        <v>262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SUM(P138:P143)</f>
        <v>0</v>
      </c>
      <c r="Q137" s="178"/>
      <c r="R137" s="179">
        <f>SUM(R138:R143)</f>
        <v>0.12375040000000002</v>
      </c>
      <c r="S137" s="178"/>
      <c r="T137" s="180">
        <f>SUM(T138:T143)</f>
        <v>4.0363900000000001E-2</v>
      </c>
      <c r="AR137" s="181" t="s">
        <v>91</v>
      </c>
      <c r="AT137" s="182" t="s">
        <v>74</v>
      </c>
      <c r="AU137" s="182" t="s">
        <v>80</v>
      </c>
      <c r="AY137" s="181" t="s">
        <v>132</v>
      </c>
      <c r="BK137" s="183">
        <f>SUM(BK138:BK143)</f>
        <v>0</v>
      </c>
    </row>
    <row r="138" spans="2:65" s="1" customFormat="1" ht="16.5" customHeight="1">
      <c r="B138" s="39"/>
      <c r="C138" s="186" t="s">
        <v>263</v>
      </c>
      <c r="D138" s="186" t="s">
        <v>135</v>
      </c>
      <c r="E138" s="187" t="s">
        <v>264</v>
      </c>
      <c r="F138" s="188" t="s">
        <v>265</v>
      </c>
      <c r="G138" s="189" t="s">
        <v>98</v>
      </c>
      <c r="H138" s="190">
        <v>24.17</v>
      </c>
      <c r="I138" s="191"/>
      <c r="J138" s="192">
        <f>ROUND(I138*H138,2)</f>
        <v>0</v>
      </c>
      <c r="K138" s="188" t="s">
        <v>150</v>
      </c>
      <c r="L138" s="59"/>
      <c r="M138" s="193" t="s">
        <v>23</v>
      </c>
      <c r="N138" s="194" t="s">
        <v>46</v>
      </c>
      <c r="O138" s="40"/>
      <c r="P138" s="195">
        <f>O138*H138</f>
        <v>0</v>
      </c>
      <c r="Q138" s="195">
        <v>0</v>
      </c>
      <c r="R138" s="195">
        <f>Q138*H138</f>
        <v>0</v>
      </c>
      <c r="S138" s="195">
        <v>1.67E-3</v>
      </c>
      <c r="T138" s="196">
        <f>S138*H138</f>
        <v>4.0363900000000001E-2</v>
      </c>
      <c r="AR138" s="22" t="s">
        <v>204</v>
      </c>
      <c r="AT138" s="22" t="s">
        <v>135</v>
      </c>
      <c r="AU138" s="22" t="s">
        <v>91</v>
      </c>
      <c r="AY138" s="22" t="s">
        <v>132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2" t="s">
        <v>80</v>
      </c>
      <c r="BK138" s="197">
        <f>ROUND(I138*H138,2)</f>
        <v>0</v>
      </c>
      <c r="BL138" s="22" t="s">
        <v>204</v>
      </c>
      <c r="BM138" s="22" t="s">
        <v>266</v>
      </c>
    </row>
    <row r="139" spans="2:65" s="11" customFormat="1" ht="27">
      <c r="B139" s="208"/>
      <c r="C139" s="209"/>
      <c r="D139" s="210" t="s">
        <v>158</v>
      </c>
      <c r="E139" s="219" t="s">
        <v>23</v>
      </c>
      <c r="F139" s="211" t="s">
        <v>267</v>
      </c>
      <c r="G139" s="209"/>
      <c r="H139" s="212">
        <v>24.17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158</v>
      </c>
      <c r="AU139" s="218" t="s">
        <v>91</v>
      </c>
      <c r="AV139" s="11" t="s">
        <v>91</v>
      </c>
      <c r="AW139" s="11" t="s">
        <v>38</v>
      </c>
      <c r="AX139" s="11" t="s">
        <v>80</v>
      </c>
      <c r="AY139" s="218" t="s">
        <v>132</v>
      </c>
    </row>
    <row r="140" spans="2:65" s="1" customFormat="1" ht="25.5" customHeight="1">
      <c r="B140" s="39"/>
      <c r="C140" s="186" t="s">
        <v>268</v>
      </c>
      <c r="D140" s="186" t="s">
        <v>135</v>
      </c>
      <c r="E140" s="187" t="s">
        <v>269</v>
      </c>
      <c r="F140" s="188" t="s">
        <v>270</v>
      </c>
      <c r="G140" s="189" t="s">
        <v>98</v>
      </c>
      <c r="H140" s="190">
        <v>24.17</v>
      </c>
      <c r="I140" s="191"/>
      <c r="J140" s="192">
        <f>ROUND(I140*H140,2)</f>
        <v>0</v>
      </c>
      <c r="K140" s="188" t="s">
        <v>150</v>
      </c>
      <c r="L140" s="59"/>
      <c r="M140" s="193" t="s">
        <v>23</v>
      </c>
      <c r="N140" s="194" t="s">
        <v>46</v>
      </c>
      <c r="O140" s="40"/>
      <c r="P140" s="195">
        <f>O140*H140</f>
        <v>0</v>
      </c>
      <c r="Q140" s="195">
        <v>5.1200000000000004E-3</v>
      </c>
      <c r="R140" s="195">
        <f>Q140*H140</f>
        <v>0.12375040000000002</v>
      </c>
      <c r="S140" s="195">
        <v>0</v>
      </c>
      <c r="T140" s="196">
        <f>S140*H140</f>
        <v>0</v>
      </c>
      <c r="AR140" s="22" t="s">
        <v>204</v>
      </c>
      <c r="AT140" s="22" t="s">
        <v>135</v>
      </c>
      <c r="AU140" s="22" t="s">
        <v>91</v>
      </c>
      <c r="AY140" s="22" t="s">
        <v>132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80</v>
      </c>
      <c r="BK140" s="197">
        <f>ROUND(I140*H140,2)</f>
        <v>0</v>
      </c>
      <c r="BL140" s="22" t="s">
        <v>204</v>
      </c>
      <c r="BM140" s="22" t="s">
        <v>271</v>
      </c>
    </row>
    <row r="141" spans="2:65" s="1" customFormat="1" ht="38.25" customHeight="1">
      <c r="B141" s="39"/>
      <c r="C141" s="186" t="s">
        <v>272</v>
      </c>
      <c r="D141" s="186" t="s">
        <v>135</v>
      </c>
      <c r="E141" s="187" t="s">
        <v>273</v>
      </c>
      <c r="F141" s="188" t="s">
        <v>274</v>
      </c>
      <c r="G141" s="189" t="s">
        <v>275</v>
      </c>
      <c r="H141" s="190">
        <v>26</v>
      </c>
      <c r="I141" s="191"/>
      <c r="J141" s="192">
        <f>ROUND(I141*H141,2)</f>
        <v>0</v>
      </c>
      <c r="K141" s="188" t="s">
        <v>150</v>
      </c>
      <c r="L141" s="59"/>
      <c r="M141" s="193" t="s">
        <v>23</v>
      </c>
      <c r="N141" s="194" t="s">
        <v>46</v>
      </c>
      <c r="O141" s="40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AR141" s="22" t="s">
        <v>204</v>
      </c>
      <c r="AT141" s="22" t="s">
        <v>135</v>
      </c>
      <c r="AU141" s="22" t="s">
        <v>91</v>
      </c>
      <c r="AY141" s="22" t="s">
        <v>132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2" t="s">
        <v>80</v>
      </c>
      <c r="BK141" s="197">
        <f>ROUND(I141*H141,2)</f>
        <v>0</v>
      </c>
      <c r="BL141" s="22" t="s">
        <v>204</v>
      </c>
      <c r="BM141" s="22" t="s">
        <v>276</v>
      </c>
    </row>
    <row r="142" spans="2:65" s="1" customFormat="1" ht="38.25" customHeight="1">
      <c r="B142" s="39"/>
      <c r="C142" s="186" t="s">
        <v>277</v>
      </c>
      <c r="D142" s="186" t="s">
        <v>135</v>
      </c>
      <c r="E142" s="187" t="s">
        <v>278</v>
      </c>
      <c r="F142" s="188" t="s">
        <v>279</v>
      </c>
      <c r="G142" s="189" t="s">
        <v>239</v>
      </c>
      <c r="H142" s="190">
        <v>0.124</v>
      </c>
      <c r="I142" s="191"/>
      <c r="J142" s="192">
        <f>ROUND(I142*H142,2)</f>
        <v>0</v>
      </c>
      <c r="K142" s="188" t="s">
        <v>150</v>
      </c>
      <c r="L142" s="59"/>
      <c r="M142" s="193" t="s">
        <v>23</v>
      </c>
      <c r="N142" s="194" t="s">
        <v>46</v>
      </c>
      <c r="O142" s="40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22" t="s">
        <v>204</v>
      </c>
      <c r="AT142" s="22" t="s">
        <v>135</v>
      </c>
      <c r="AU142" s="22" t="s">
        <v>91</v>
      </c>
      <c r="AY142" s="22" t="s">
        <v>132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2" t="s">
        <v>80</v>
      </c>
      <c r="BK142" s="197">
        <f>ROUND(I142*H142,2)</f>
        <v>0</v>
      </c>
      <c r="BL142" s="22" t="s">
        <v>204</v>
      </c>
      <c r="BM142" s="22" t="s">
        <v>280</v>
      </c>
    </row>
    <row r="143" spans="2:65" s="1" customFormat="1" ht="38.25" customHeight="1">
      <c r="B143" s="39"/>
      <c r="C143" s="186" t="s">
        <v>281</v>
      </c>
      <c r="D143" s="186" t="s">
        <v>135</v>
      </c>
      <c r="E143" s="187" t="s">
        <v>282</v>
      </c>
      <c r="F143" s="188" t="s">
        <v>283</v>
      </c>
      <c r="G143" s="189" t="s">
        <v>239</v>
      </c>
      <c r="H143" s="190">
        <v>0.124</v>
      </c>
      <c r="I143" s="191"/>
      <c r="J143" s="192">
        <f>ROUND(I143*H143,2)</f>
        <v>0</v>
      </c>
      <c r="K143" s="188" t="s">
        <v>150</v>
      </c>
      <c r="L143" s="59"/>
      <c r="M143" s="193" t="s">
        <v>23</v>
      </c>
      <c r="N143" s="194" t="s">
        <v>46</v>
      </c>
      <c r="O143" s="40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AR143" s="22" t="s">
        <v>204</v>
      </c>
      <c r="AT143" s="22" t="s">
        <v>135</v>
      </c>
      <c r="AU143" s="22" t="s">
        <v>91</v>
      </c>
      <c r="AY143" s="22" t="s">
        <v>132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80</v>
      </c>
      <c r="BK143" s="197">
        <f>ROUND(I143*H143,2)</f>
        <v>0</v>
      </c>
      <c r="BL143" s="22" t="s">
        <v>204</v>
      </c>
      <c r="BM143" s="22" t="s">
        <v>284</v>
      </c>
    </row>
    <row r="144" spans="2:65" s="10" customFormat="1" ht="29.85" customHeight="1">
      <c r="B144" s="170"/>
      <c r="C144" s="171"/>
      <c r="D144" s="172" t="s">
        <v>74</v>
      </c>
      <c r="E144" s="184" t="s">
        <v>285</v>
      </c>
      <c r="F144" s="184" t="s">
        <v>286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SUM(P145:P179)</f>
        <v>0</v>
      </c>
      <c r="Q144" s="178"/>
      <c r="R144" s="179">
        <f>SUM(R145:R179)</f>
        <v>1.4912915</v>
      </c>
      <c r="S144" s="178"/>
      <c r="T144" s="180">
        <f>SUM(T145:T179)</f>
        <v>0</v>
      </c>
      <c r="AR144" s="181" t="s">
        <v>91</v>
      </c>
      <c r="AT144" s="182" t="s">
        <v>74</v>
      </c>
      <c r="AU144" s="182" t="s">
        <v>80</v>
      </c>
      <c r="AY144" s="181" t="s">
        <v>132</v>
      </c>
      <c r="BK144" s="183">
        <f>SUM(BK145:BK179)</f>
        <v>0</v>
      </c>
    </row>
    <row r="145" spans="2:65" s="1" customFormat="1" ht="16.5" customHeight="1">
      <c r="B145" s="39"/>
      <c r="C145" s="186" t="s">
        <v>287</v>
      </c>
      <c r="D145" s="186" t="s">
        <v>135</v>
      </c>
      <c r="E145" s="187" t="s">
        <v>288</v>
      </c>
      <c r="F145" s="188" t="s">
        <v>289</v>
      </c>
      <c r="G145" s="189" t="s">
        <v>290</v>
      </c>
      <c r="H145" s="190">
        <v>1</v>
      </c>
      <c r="I145" s="191"/>
      <c r="J145" s="192">
        <f>ROUND(I145*H145,2)</f>
        <v>0</v>
      </c>
      <c r="K145" s="188" t="s">
        <v>23</v>
      </c>
      <c r="L145" s="59"/>
      <c r="M145" s="193" t="s">
        <v>23</v>
      </c>
      <c r="N145" s="194" t="s">
        <v>46</v>
      </c>
      <c r="O145" s="40"/>
      <c r="P145" s="195">
        <f>O145*H145</f>
        <v>0</v>
      </c>
      <c r="Q145" s="195">
        <v>0.18</v>
      </c>
      <c r="R145" s="195">
        <f>Q145*H145</f>
        <v>0.18</v>
      </c>
      <c r="S145" s="195">
        <v>0</v>
      </c>
      <c r="T145" s="196">
        <f>S145*H145</f>
        <v>0</v>
      </c>
      <c r="AR145" s="22" t="s">
        <v>204</v>
      </c>
      <c r="AT145" s="22" t="s">
        <v>135</v>
      </c>
      <c r="AU145" s="22" t="s">
        <v>91</v>
      </c>
      <c r="AY145" s="22" t="s">
        <v>132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2" t="s">
        <v>80</v>
      </c>
      <c r="BK145" s="197">
        <f>ROUND(I145*H145,2)</f>
        <v>0</v>
      </c>
      <c r="BL145" s="22" t="s">
        <v>204</v>
      </c>
      <c r="BM145" s="22" t="s">
        <v>291</v>
      </c>
    </row>
    <row r="146" spans="2:65" s="11" customFormat="1" ht="13.5">
      <c r="B146" s="208"/>
      <c r="C146" s="209"/>
      <c r="D146" s="210" t="s">
        <v>158</v>
      </c>
      <c r="E146" s="219" t="s">
        <v>23</v>
      </c>
      <c r="F146" s="211" t="s">
        <v>292</v>
      </c>
      <c r="G146" s="209"/>
      <c r="H146" s="212">
        <v>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158</v>
      </c>
      <c r="AU146" s="218" t="s">
        <v>91</v>
      </c>
      <c r="AV146" s="11" t="s">
        <v>91</v>
      </c>
      <c r="AW146" s="11" t="s">
        <v>38</v>
      </c>
      <c r="AX146" s="11" t="s">
        <v>80</v>
      </c>
      <c r="AY146" s="218" t="s">
        <v>132</v>
      </c>
    </row>
    <row r="147" spans="2:65" s="1" customFormat="1" ht="16.5" customHeight="1">
      <c r="B147" s="39"/>
      <c r="C147" s="186" t="s">
        <v>293</v>
      </c>
      <c r="D147" s="186" t="s">
        <v>135</v>
      </c>
      <c r="E147" s="187" t="s">
        <v>294</v>
      </c>
      <c r="F147" s="188" t="s">
        <v>295</v>
      </c>
      <c r="G147" s="189" t="s">
        <v>290</v>
      </c>
      <c r="H147" s="190">
        <v>1</v>
      </c>
      <c r="I147" s="191"/>
      <c r="J147" s="192">
        <f>ROUND(I147*H147,2)</f>
        <v>0</v>
      </c>
      <c r="K147" s="188" t="s">
        <v>23</v>
      </c>
      <c r="L147" s="59"/>
      <c r="M147" s="193" t="s">
        <v>23</v>
      </c>
      <c r="N147" s="194" t="s">
        <v>46</v>
      </c>
      <c r="O147" s="40"/>
      <c r="P147" s="195">
        <f>O147*H147</f>
        <v>0</v>
      </c>
      <c r="Q147" s="195">
        <v>0.41</v>
      </c>
      <c r="R147" s="195">
        <f>Q147*H147</f>
        <v>0.41</v>
      </c>
      <c r="S147" s="195">
        <v>0</v>
      </c>
      <c r="T147" s="196">
        <f>S147*H147</f>
        <v>0</v>
      </c>
      <c r="AR147" s="22" t="s">
        <v>204</v>
      </c>
      <c r="AT147" s="22" t="s">
        <v>135</v>
      </c>
      <c r="AU147" s="22" t="s">
        <v>91</v>
      </c>
      <c r="AY147" s="22" t="s">
        <v>132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2" t="s">
        <v>80</v>
      </c>
      <c r="BK147" s="197">
        <f>ROUND(I147*H147,2)</f>
        <v>0</v>
      </c>
      <c r="BL147" s="22" t="s">
        <v>204</v>
      </c>
      <c r="BM147" s="22" t="s">
        <v>296</v>
      </c>
    </row>
    <row r="148" spans="2:65" s="11" customFormat="1" ht="13.5">
      <c r="B148" s="208"/>
      <c r="C148" s="209"/>
      <c r="D148" s="210" t="s">
        <v>158</v>
      </c>
      <c r="E148" s="219" t="s">
        <v>23</v>
      </c>
      <c r="F148" s="211" t="s">
        <v>292</v>
      </c>
      <c r="G148" s="209"/>
      <c r="H148" s="212">
        <v>1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158</v>
      </c>
      <c r="AU148" s="218" t="s">
        <v>91</v>
      </c>
      <c r="AV148" s="11" t="s">
        <v>91</v>
      </c>
      <c r="AW148" s="11" t="s">
        <v>38</v>
      </c>
      <c r="AX148" s="11" t="s">
        <v>80</v>
      </c>
      <c r="AY148" s="218" t="s">
        <v>132</v>
      </c>
    </row>
    <row r="149" spans="2:65" s="1" customFormat="1" ht="16.5" customHeight="1">
      <c r="B149" s="39"/>
      <c r="C149" s="186" t="s">
        <v>297</v>
      </c>
      <c r="D149" s="186" t="s">
        <v>135</v>
      </c>
      <c r="E149" s="187" t="s">
        <v>298</v>
      </c>
      <c r="F149" s="188" t="s">
        <v>299</v>
      </c>
      <c r="G149" s="189" t="s">
        <v>290</v>
      </c>
      <c r="H149" s="190">
        <v>1</v>
      </c>
      <c r="I149" s="191"/>
      <c r="J149" s="192">
        <f>ROUND(I149*H149,2)</f>
        <v>0</v>
      </c>
      <c r="K149" s="188" t="s">
        <v>23</v>
      </c>
      <c r="L149" s="59"/>
      <c r="M149" s="193" t="s">
        <v>23</v>
      </c>
      <c r="N149" s="194" t="s">
        <v>46</v>
      </c>
      <c r="O149" s="40"/>
      <c r="P149" s="195">
        <f>O149*H149</f>
        <v>0</v>
      </c>
      <c r="Q149" s="195">
        <v>9.2999999999999999E-2</v>
      </c>
      <c r="R149" s="195">
        <f>Q149*H149</f>
        <v>9.2999999999999999E-2</v>
      </c>
      <c r="S149" s="195">
        <v>0</v>
      </c>
      <c r="T149" s="196">
        <f>S149*H149</f>
        <v>0</v>
      </c>
      <c r="AR149" s="22" t="s">
        <v>204</v>
      </c>
      <c r="AT149" s="22" t="s">
        <v>135</v>
      </c>
      <c r="AU149" s="22" t="s">
        <v>91</v>
      </c>
      <c r="AY149" s="22" t="s">
        <v>132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2" t="s">
        <v>80</v>
      </c>
      <c r="BK149" s="197">
        <f>ROUND(I149*H149,2)</f>
        <v>0</v>
      </c>
      <c r="BL149" s="22" t="s">
        <v>204</v>
      </c>
      <c r="BM149" s="22" t="s">
        <v>300</v>
      </c>
    </row>
    <row r="150" spans="2:65" s="11" customFormat="1" ht="13.5">
      <c r="B150" s="208"/>
      <c r="C150" s="209"/>
      <c r="D150" s="210" t="s">
        <v>158</v>
      </c>
      <c r="E150" s="219" t="s">
        <v>23</v>
      </c>
      <c r="F150" s="211" t="s">
        <v>292</v>
      </c>
      <c r="G150" s="209"/>
      <c r="H150" s="212">
        <v>1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158</v>
      </c>
      <c r="AU150" s="218" t="s">
        <v>91</v>
      </c>
      <c r="AV150" s="11" t="s">
        <v>91</v>
      </c>
      <c r="AW150" s="11" t="s">
        <v>38</v>
      </c>
      <c r="AX150" s="11" t="s">
        <v>80</v>
      </c>
      <c r="AY150" s="218" t="s">
        <v>132</v>
      </c>
    </row>
    <row r="151" spans="2:65" s="1" customFormat="1" ht="16.5" customHeight="1">
      <c r="B151" s="39"/>
      <c r="C151" s="186" t="s">
        <v>301</v>
      </c>
      <c r="D151" s="186" t="s">
        <v>135</v>
      </c>
      <c r="E151" s="187" t="s">
        <v>302</v>
      </c>
      <c r="F151" s="188" t="s">
        <v>303</v>
      </c>
      <c r="G151" s="189" t="s">
        <v>290</v>
      </c>
      <c r="H151" s="190">
        <v>1</v>
      </c>
      <c r="I151" s="191"/>
      <c r="J151" s="192">
        <f>ROUND(I151*H151,2)</f>
        <v>0</v>
      </c>
      <c r="K151" s="188" t="s">
        <v>23</v>
      </c>
      <c r="L151" s="59"/>
      <c r="M151" s="193" t="s">
        <v>23</v>
      </c>
      <c r="N151" s="194" t="s">
        <v>46</v>
      </c>
      <c r="O151" s="40"/>
      <c r="P151" s="195">
        <f>O151*H151</f>
        <v>0</v>
      </c>
      <c r="Q151" s="195">
        <v>0.18</v>
      </c>
      <c r="R151" s="195">
        <f>Q151*H151</f>
        <v>0.18</v>
      </c>
      <c r="S151" s="195">
        <v>0</v>
      </c>
      <c r="T151" s="196">
        <f>S151*H151</f>
        <v>0</v>
      </c>
      <c r="AR151" s="22" t="s">
        <v>204</v>
      </c>
      <c r="AT151" s="22" t="s">
        <v>135</v>
      </c>
      <c r="AU151" s="22" t="s">
        <v>91</v>
      </c>
      <c r="AY151" s="22" t="s">
        <v>132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2" t="s">
        <v>80</v>
      </c>
      <c r="BK151" s="197">
        <f>ROUND(I151*H151,2)</f>
        <v>0</v>
      </c>
      <c r="BL151" s="22" t="s">
        <v>204</v>
      </c>
      <c r="BM151" s="22" t="s">
        <v>304</v>
      </c>
    </row>
    <row r="152" spans="2:65" s="11" customFormat="1" ht="13.5">
      <c r="B152" s="208"/>
      <c r="C152" s="209"/>
      <c r="D152" s="210" t="s">
        <v>158</v>
      </c>
      <c r="E152" s="219" t="s">
        <v>23</v>
      </c>
      <c r="F152" s="211" t="s">
        <v>292</v>
      </c>
      <c r="G152" s="209"/>
      <c r="H152" s="212">
        <v>1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158</v>
      </c>
      <c r="AU152" s="218" t="s">
        <v>91</v>
      </c>
      <c r="AV152" s="11" t="s">
        <v>91</v>
      </c>
      <c r="AW152" s="11" t="s">
        <v>38</v>
      </c>
      <c r="AX152" s="11" t="s">
        <v>80</v>
      </c>
      <c r="AY152" s="218" t="s">
        <v>132</v>
      </c>
    </row>
    <row r="153" spans="2:65" s="1" customFormat="1" ht="16.5" customHeight="1">
      <c r="B153" s="39"/>
      <c r="C153" s="186" t="s">
        <v>305</v>
      </c>
      <c r="D153" s="186" t="s">
        <v>135</v>
      </c>
      <c r="E153" s="187" t="s">
        <v>306</v>
      </c>
      <c r="F153" s="188" t="s">
        <v>307</v>
      </c>
      <c r="G153" s="189" t="s">
        <v>290</v>
      </c>
      <c r="H153" s="190">
        <v>1</v>
      </c>
      <c r="I153" s="191"/>
      <c r="J153" s="192">
        <f>ROUND(I153*H153,2)</f>
        <v>0</v>
      </c>
      <c r="K153" s="188" t="s">
        <v>23</v>
      </c>
      <c r="L153" s="59"/>
      <c r="M153" s="193" t="s">
        <v>23</v>
      </c>
      <c r="N153" s="194" t="s">
        <v>46</v>
      </c>
      <c r="O153" s="40"/>
      <c r="P153" s="195">
        <f>O153*H153</f>
        <v>0</v>
      </c>
      <c r="Q153" s="195">
        <v>6.5000000000000002E-2</v>
      </c>
      <c r="R153" s="195">
        <f>Q153*H153</f>
        <v>6.5000000000000002E-2</v>
      </c>
      <c r="S153" s="195">
        <v>0</v>
      </c>
      <c r="T153" s="196">
        <f>S153*H153</f>
        <v>0</v>
      </c>
      <c r="AR153" s="22" t="s">
        <v>204</v>
      </c>
      <c r="AT153" s="22" t="s">
        <v>135</v>
      </c>
      <c r="AU153" s="22" t="s">
        <v>91</v>
      </c>
      <c r="AY153" s="22" t="s">
        <v>132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2" t="s">
        <v>80</v>
      </c>
      <c r="BK153" s="197">
        <f>ROUND(I153*H153,2)</f>
        <v>0</v>
      </c>
      <c r="BL153" s="22" t="s">
        <v>204</v>
      </c>
      <c r="BM153" s="22" t="s">
        <v>308</v>
      </c>
    </row>
    <row r="154" spans="2:65" s="11" customFormat="1" ht="13.5">
      <c r="B154" s="208"/>
      <c r="C154" s="209"/>
      <c r="D154" s="210" t="s">
        <v>158</v>
      </c>
      <c r="E154" s="219" t="s">
        <v>23</v>
      </c>
      <c r="F154" s="211" t="s">
        <v>292</v>
      </c>
      <c r="G154" s="209"/>
      <c r="H154" s="212">
        <v>1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158</v>
      </c>
      <c r="AU154" s="218" t="s">
        <v>91</v>
      </c>
      <c r="AV154" s="11" t="s">
        <v>91</v>
      </c>
      <c r="AW154" s="11" t="s">
        <v>38</v>
      </c>
      <c r="AX154" s="11" t="s">
        <v>80</v>
      </c>
      <c r="AY154" s="218" t="s">
        <v>132</v>
      </c>
    </row>
    <row r="155" spans="2:65" s="1" customFormat="1" ht="16.5" customHeight="1">
      <c r="B155" s="39"/>
      <c r="C155" s="186" t="s">
        <v>309</v>
      </c>
      <c r="D155" s="186" t="s">
        <v>135</v>
      </c>
      <c r="E155" s="187" t="s">
        <v>310</v>
      </c>
      <c r="F155" s="188" t="s">
        <v>311</v>
      </c>
      <c r="G155" s="189" t="s">
        <v>290</v>
      </c>
      <c r="H155" s="190">
        <v>1</v>
      </c>
      <c r="I155" s="191"/>
      <c r="J155" s="192">
        <f>ROUND(I155*H155,2)</f>
        <v>0</v>
      </c>
      <c r="K155" s="188" t="s">
        <v>23</v>
      </c>
      <c r="L155" s="59"/>
      <c r="M155" s="193" t="s">
        <v>23</v>
      </c>
      <c r="N155" s="194" t="s">
        <v>46</v>
      </c>
      <c r="O155" s="40"/>
      <c r="P155" s="195">
        <f>O155*H155</f>
        <v>0</v>
      </c>
      <c r="Q155" s="195">
        <v>0.13600000000000001</v>
      </c>
      <c r="R155" s="195">
        <f>Q155*H155</f>
        <v>0.13600000000000001</v>
      </c>
      <c r="S155" s="195">
        <v>0</v>
      </c>
      <c r="T155" s="196">
        <f>S155*H155</f>
        <v>0</v>
      </c>
      <c r="AR155" s="22" t="s">
        <v>204</v>
      </c>
      <c r="AT155" s="22" t="s">
        <v>135</v>
      </c>
      <c r="AU155" s="22" t="s">
        <v>91</v>
      </c>
      <c r="AY155" s="22" t="s">
        <v>132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2" t="s">
        <v>80</v>
      </c>
      <c r="BK155" s="197">
        <f>ROUND(I155*H155,2)</f>
        <v>0</v>
      </c>
      <c r="BL155" s="22" t="s">
        <v>204</v>
      </c>
      <c r="BM155" s="22" t="s">
        <v>312</v>
      </c>
    </row>
    <row r="156" spans="2:65" s="11" customFormat="1" ht="13.5">
      <c r="B156" s="208"/>
      <c r="C156" s="209"/>
      <c r="D156" s="210" t="s">
        <v>158</v>
      </c>
      <c r="E156" s="219" t="s">
        <v>23</v>
      </c>
      <c r="F156" s="211" t="s">
        <v>292</v>
      </c>
      <c r="G156" s="209"/>
      <c r="H156" s="212">
        <v>1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158</v>
      </c>
      <c r="AU156" s="218" t="s">
        <v>91</v>
      </c>
      <c r="AV156" s="11" t="s">
        <v>91</v>
      </c>
      <c r="AW156" s="11" t="s">
        <v>38</v>
      </c>
      <c r="AX156" s="11" t="s">
        <v>80</v>
      </c>
      <c r="AY156" s="218" t="s">
        <v>132</v>
      </c>
    </row>
    <row r="157" spans="2:65" s="1" customFormat="1" ht="16.5" customHeight="1">
      <c r="B157" s="39"/>
      <c r="C157" s="186" t="s">
        <v>313</v>
      </c>
      <c r="D157" s="186" t="s">
        <v>135</v>
      </c>
      <c r="E157" s="187" t="s">
        <v>314</v>
      </c>
      <c r="F157" s="188" t="s">
        <v>315</v>
      </c>
      <c r="G157" s="189" t="s">
        <v>290</v>
      </c>
      <c r="H157" s="190">
        <v>1</v>
      </c>
      <c r="I157" s="191"/>
      <c r="J157" s="192">
        <f>ROUND(I157*H157,2)</f>
        <v>0</v>
      </c>
      <c r="K157" s="188" t="s">
        <v>23</v>
      </c>
      <c r="L157" s="59"/>
      <c r="M157" s="193" t="s">
        <v>23</v>
      </c>
      <c r="N157" s="194" t="s">
        <v>46</v>
      </c>
      <c r="O157" s="40"/>
      <c r="P157" s="195">
        <f>O157*H157</f>
        <v>0</v>
      </c>
      <c r="Q157" s="195">
        <v>5.6000000000000001E-2</v>
      </c>
      <c r="R157" s="195">
        <f>Q157*H157</f>
        <v>5.6000000000000001E-2</v>
      </c>
      <c r="S157" s="195">
        <v>0</v>
      </c>
      <c r="T157" s="196">
        <f>S157*H157</f>
        <v>0</v>
      </c>
      <c r="AR157" s="22" t="s">
        <v>204</v>
      </c>
      <c r="AT157" s="22" t="s">
        <v>135</v>
      </c>
      <c r="AU157" s="22" t="s">
        <v>91</v>
      </c>
      <c r="AY157" s="22" t="s">
        <v>132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2" t="s">
        <v>80</v>
      </c>
      <c r="BK157" s="197">
        <f>ROUND(I157*H157,2)</f>
        <v>0</v>
      </c>
      <c r="BL157" s="22" t="s">
        <v>204</v>
      </c>
      <c r="BM157" s="22" t="s">
        <v>316</v>
      </c>
    </row>
    <row r="158" spans="2:65" s="11" customFormat="1" ht="13.5">
      <c r="B158" s="208"/>
      <c r="C158" s="209"/>
      <c r="D158" s="210" t="s">
        <v>158</v>
      </c>
      <c r="E158" s="219" t="s">
        <v>23</v>
      </c>
      <c r="F158" s="211" t="s">
        <v>292</v>
      </c>
      <c r="G158" s="209"/>
      <c r="H158" s="212">
        <v>1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158</v>
      </c>
      <c r="AU158" s="218" t="s">
        <v>91</v>
      </c>
      <c r="AV158" s="11" t="s">
        <v>91</v>
      </c>
      <c r="AW158" s="11" t="s">
        <v>38</v>
      </c>
      <c r="AX158" s="11" t="s">
        <v>80</v>
      </c>
      <c r="AY158" s="218" t="s">
        <v>132</v>
      </c>
    </row>
    <row r="159" spans="2:65" s="1" customFormat="1" ht="16.5" customHeight="1">
      <c r="B159" s="39"/>
      <c r="C159" s="186" t="s">
        <v>317</v>
      </c>
      <c r="D159" s="186" t="s">
        <v>135</v>
      </c>
      <c r="E159" s="187" t="s">
        <v>318</v>
      </c>
      <c r="F159" s="188" t="s">
        <v>319</v>
      </c>
      <c r="G159" s="189" t="s">
        <v>290</v>
      </c>
      <c r="H159" s="190">
        <v>1</v>
      </c>
      <c r="I159" s="191"/>
      <c r="J159" s="192">
        <f>ROUND(I159*H159,2)</f>
        <v>0</v>
      </c>
      <c r="K159" s="188" t="s">
        <v>23</v>
      </c>
      <c r="L159" s="59"/>
      <c r="M159" s="193" t="s">
        <v>23</v>
      </c>
      <c r="N159" s="194" t="s">
        <v>46</v>
      </c>
      <c r="O159" s="40"/>
      <c r="P159" s="195">
        <f>O159*H159</f>
        <v>0</v>
      </c>
      <c r="Q159" s="195">
        <v>7.9000000000000001E-2</v>
      </c>
      <c r="R159" s="195">
        <f>Q159*H159</f>
        <v>7.9000000000000001E-2</v>
      </c>
      <c r="S159" s="195">
        <v>0</v>
      </c>
      <c r="T159" s="196">
        <f>S159*H159</f>
        <v>0</v>
      </c>
      <c r="AR159" s="22" t="s">
        <v>204</v>
      </c>
      <c r="AT159" s="22" t="s">
        <v>135</v>
      </c>
      <c r="AU159" s="22" t="s">
        <v>91</v>
      </c>
      <c r="AY159" s="22" t="s">
        <v>132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2" t="s">
        <v>80</v>
      </c>
      <c r="BK159" s="197">
        <f>ROUND(I159*H159,2)</f>
        <v>0</v>
      </c>
      <c r="BL159" s="22" t="s">
        <v>204</v>
      </c>
      <c r="BM159" s="22" t="s">
        <v>320</v>
      </c>
    </row>
    <row r="160" spans="2:65" s="11" customFormat="1" ht="13.5">
      <c r="B160" s="208"/>
      <c r="C160" s="209"/>
      <c r="D160" s="210" t="s">
        <v>158</v>
      </c>
      <c r="E160" s="219" t="s">
        <v>23</v>
      </c>
      <c r="F160" s="211" t="s">
        <v>292</v>
      </c>
      <c r="G160" s="209"/>
      <c r="H160" s="212">
        <v>1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158</v>
      </c>
      <c r="AU160" s="218" t="s">
        <v>91</v>
      </c>
      <c r="AV160" s="11" t="s">
        <v>91</v>
      </c>
      <c r="AW160" s="11" t="s">
        <v>38</v>
      </c>
      <c r="AX160" s="11" t="s">
        <v>80</v>
      </c>
      <c r="AY160" s="218" t="s">
        <v>132</v>
      </c>
    </row>
    <row r="161" spans="2:65" s="1" customFormat="1" ht="16.5" customHeight="1">
      <c r="B161" s="39"/>
      <c r="C161" s="186" t="s">
        <v>321</v>
      </c>
      <c r="D161" s="186" t="s">
        <v>135</v>
      </c>
      <c r="E161" s="187" t="s">
        <v>322</v>
      </c>
      <c r="F161" s="188" t="s">
        <v>323</v>
      </c>
      <c r="G161" s="189" t="s">
        <v>290</v>
      </c>
      <c r="H161" s="190">
        <v>1</v>
      </c>
      <c r="I161" s="191"/>
      <c r="J161" s="192">
        <f>ROUND(I161*H161,2)</f>
        <v>0</v>
      </c>
      <c r="K161" s="188" t="s">
        <v>23</v>
      </c>
      <c r="L161" s="59"/>
      <c r="M161" s="193" t="s">
        <v>23</v>
      </c>
      <c r="N161" s="194" t="s">
        <v>46</v>
      </c>
      <c r="O161" s="40"/>
      <c r="P161" s="195">
        <f>O161*H161</f>
        <v>0</v>
      </c>
      <c r="Q161" s="195">
        <v>7.9000000000000001E-2</v>
      </c>
      <c r="R161" s="195">
        <f>Q161*H161</f>
        <v>7.9000000000000001E-2</v>
      </c>
      <c r="S161" s="195">
        <v>0</v>
      </c>
      <c r="T161" s="196">
        <f>S161*H161</f>
        <v>0</v>
      </c>
      <c r="AR161" s="22" t="s">
        <v>204</v>
      </c>
      <c r="AT161" s="22" t="s">
        <v>135</v>
      </c>
      <c r="AU161" s="22" t="s">
        <v>91</v>
      </c>
      <c r="AY161" s="22" t="s">
        <v>132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80</v>
      </c>
      <c r="BK161" s="197">
        <f>ROUND(I161*H161,2)</f>
        <v>0</v>
      </c>
      <c r="BL161" s="22" t="s">
        <v>204</v>
      </c>
      <c r="BM161" s="22" t="s">
        <v>324</v>
      </c>
    </row>
    <row r="162" spans="2:65" s="11" customFormat="1" ht="13.5">
      <c r="B162" s="208"/>
      <c r="C162" s="209"/>
      <c r="D162" s="210" t="s">
        <v>158</v>
      </c>
      <c r="E162" s="219" t="s">
        <v>23</v>
      </c>
      <c r="F162" s="211" t="s">
        <v>292</v>
      </c>
      <c r="G162" s="209"/>
      <c r="H162" s="212">
        <v>1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158</v>
      </c>
      <c r="AU162" s="218" t="s">
        <v>91</v>
      </c>
      <c r="AV162" s="11" t="s">
        <v>91</v>
      </c>
      <c r="AW162" s="11" t="s">
        <v>38</v>
      </c>
      <c r="AX162" s="11" t="s">
        <v>80</v>
      </c>
      <c r="AY162" s="218" t="s">
        <v>132</v>
      </c>
    </row>
    <row r="163" spans="2:65" s="1" customFormat="1" ht="16.5" customHeight="1">
      <c r="B163" s="39"/>
      <c r="C163" s="186" t="s">
        <v>325</v>
      </c>
      <c r="D163" s="186" t="s">
        <v>135</v>
      </c>
      <c r="E163" s="187" t="s">
        <v>326</v>
      </c>
      <c r="F163" s="188" t="s">
        <v>327</v>
      </c>
      <c r="G163" s="189" t="s">
        <v>290</v>
      </c>
      <c r="H163" s="190">
        <v>1</v>
      </c>
      <c r="I163" s="191"/>
      <c r="J163" s="192">
        <f>ROUND(I163*H163,2)</f>
        <v>0</v>
      </c>
      <c r="K163" s="188" t="s">
        <v>23</v>
      </c>
      <c r="L163" s="59"/>
      <c r="M163" s="193" t="s">
        <v>23</v>
      </c>
      <c r="N163" s="194" t="s">
        <v>46</v>
      </c>
      <c r="O163" s="40"/>
      <c r="P163" s="195">
        <f>O163*H163</f>
        <v>0</v>
      </c>
      <c r="Q163" s="195">
        <v>7.9000000000000001E-2</v>
      </c>
      <c r="R163" s="195">
        <f>Q163*H163</f>
        <v>7.9000000000000001E-2</v>
      </c>
      <c r="S163" s="195">
        <v>0</v>
      </c>
      <c r="T163" s="196">
        <f>S163*H163</f>
        <v>0</v>
      </c>
      <c r="AR163" s="22" t="s">
        <v>204</v>
      </c>
      <c r="AT163" s="22" t="s">
        <v>135</v>
      </c>
      <c r="AU163" s="22" t="s">
        <v>91</v>
      </c>
      <c r="AY163" s="22" t="s">
        <v>132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2" t="s">
        <v>80</v>
      </c>
      <c r="BK163" s="197">
        <f>ROUND(I163*H163,2)</f>
        <v>0</v>
      </c>
      <c r="BL163" s="22" t="s">
        <v>204</v>
      </c>
      <c r="BM163" s="22" t="s">
        <v>328</v>
      </c>
    </row>
    <row r="164" spans="2:65" s="11" customFormat="1" ht="13.5">
      <c r="B164" s="208"/>
      <c r="C164" s="209"/>
      <c r="D164" s="210" t="s">
        <v>158</v>
      </c>
      <c r="E164" s="219" t="s">
        <v>23</v>
      </c>
      <c r="F164" s="211" t="s">
        <v>292</v>
      </c>
      <c r="G164" s="209"/>
      <c r="H164" s="212">
        <v>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158</v>
      </c>
      <c r="AU164" s="218" t="s">
        <v>91</v>
      </c>
      <c r="AV164" s="11" t="s">
        <v>91</v>
      </c>
      <c r="AW164" s="11" t="s">
        <v>38</v>
      </c>
      <c r="AX164" s="11" t="s">
        <v>80</v>
      </c>
      <c r="AY164" s="218" t="s">
        <v>132</v>
      </c>
    </row>
    <row r="165" spans="2:65" s="1" customFormat="1" ht="16.5" customHeight="1">
      <c r="B165" s="39"/>
      <c r="C165" s="186" t="s">
        <v>329</v>
      </c>
      <c r="D165" s="186" t="s">
        <v>135</v>
      </c>
      <c r="E165" s="187" t="s">
        <v>330</v>
      </c>
      <c r="F165" s="188" t="s">
        <v>331</v>
      </c>
      <c r="G165" s="189" t="s">
        <v>290</v>
      </c>
      <c r="H165" s="190">
        <v>1</v>
      </c>
      <c r="I165" s="191"/>
      <c r="J165" s="192">
        <f>ROUND(I165*H165,2)</f>
        <v>0</v>
      </c>
      <c r="K165" s="188" t="s">
        <v>23</v>
      </c>
      <c r="L165" s="59"/>
      <c r="M165" s="193" t="s">
        <v>23</v>
      </c>
      <c r="N165" s="194" t="s">
        <v>46</v>
      </c>
      <c r="O165" s="40"/>
      <c r="P165" s="195">
        <f>O165*H165</f>
        <v>0</v>
      </c>
      <c r="Q165" s="195">
        <v>7.9000000000000001E-2</v>
      </c>
      <c r="R165" s="195">
        <f>Q165*H165</f>
        <v>7.9000000000000001E-2</v>
      </c>
      <c r="S165" s="195">
        <v>0</v>
      </c>
      <c r="T165" s="196">
        <f>S165*H165</f>
        <v>0</v>
      </c>
      <c r="AR165" s="22" t="s">
        <v>204</v>
      </c>
      <c r="AT165" s="22" t="s">
        <v>135</v>
      </c>
      <c r="AU165" s="22" t="s">
        <v>91</v>
      </c>
      <c r="AY165" s="22" t="s">
        <v>132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2" t="s">
        <v>80</v>
      </c>
      <c r="BK165" s="197">
        <f>ROUND(I165*H165,2)</f>
        <v>0</v>
      </c>
      <c r="BL165" s="22" t="s">
        <v>204</v>
      </c>
      <c r="BM165" s="22" t="s">
        <v>332</v>
      </c>
    </row>
    <row r="166" spans="2:65" s="11" customFormat="1" ht="13.5">
      <c r="B166" s="208"/>
      <c r="C166" s="209"/>
      <c r="D166" s="210" t="s">
        <v>158</v>
      </c>
      <c r="E166" s="219" t="s">
        <v>23</v>
      </c>
      <c r="F166" s="211" t="s">
        <v>292</v>
      </c>
      <c r="G166" s="209"/>
      <c r="H166" s="212">
        <v>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158</v>
      </c>
      <c r="AU166" s="218" t="s">
        <v>91</v>
      </c>
      <c r="AV166" s="11" t="s">
        <v>91</v>
      </c>
      <c r="AW166" s="11" t="s">
        <v>38</v>
      </c>
      <c r="AX166" s="11" t="s">
        <v>80</v>
      </c>
      <c r="AY166" s="218" t="s">
        <v>132</v>
      </c>
    </row>
    <row r="167" spans="2:65" s="1" customFormat="1" ht="16.5" customHeight="1">
      <c r="B167" s="39"/>
      <c r="C167" s="186" t="s">
        <v>333</v>
      </c>
      <c r="D167" s="186" t="s">
        <v>135</v>
      </c>
      <c r="E167" s="187" t="s">
        <v>334</v>
      </c>
      <c r="F167" s="188" t="s">
        <v>335</v>
      </c>
      <c r="G167" s="189" t="s">
        <v>336</v>
      </c>
      <c r="H167" s="190">
        <v>1</v>
      </c>
      <c r="I167" s="191"/>
      <c r="J167" s="192">
        <f>ROUND(I167*H167,2)</f>
        <v>0</v>
      </c>
      <c r="K167" s="188" t="s">
        <v>23</v>
      </c>
      <c r="L167" s="59"/>
      <c r="M167" s="193" t="s">
        <v>23</v>
      </c>
      <c r="N167" s="194" t="s">
        <v>46</v>
      </c>
      <c r="O167" s="40"/>
      <c r="P167" s="195">
        <f>O167*H167</f>
        <v>0</v>
      </c>
      <c r="Q167" s="195">
        <v>2.2950000000000002E-2</v>
      </c>
      <c r="R167" s="195">
        <f>Q167*H167</f>
        <v>2.2950000000000002E-2</v>
      </c>
      <c r="S167" s="195">
        <v>0</v>
      </c>
      <c r="T167" s="196">
        <f>S167*H167</f>
        <v>0</v>
      </c>
      <c r="AR167" s="22" t="s">
        <v>204</v>
      </c>
      <c r="AT167" s="22" t="s">
        <v>135</v>
      </c>
      <c r="AU167" s="22" t="s">
        <v>91</v>
      </c>
      <c r="AY167" s="22" t="s">
        <v>132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80</v>
      </c>
      <c r="BK167" s="197">
        <f>ROUND(I167*H167,2)</f>
        <v>0</v>
      </c>
      <c r="BL167" s="22" t="s">
        <v>204</v>
      </c>
      <c r="BM167" s="22" t="s">
        <v>337</v>
      </c>
    </row>
    <row r="168" spans="2:65" s="1" customFormat="1" ht="16.5" customHeight="1">
      <c r="B168" s="39"/>
      <c r="C168" s="186" t="s">
        <v>338</v>
      </c>
      <c r="D168" s="186" t="s">
        <v>135</v>
      </c>
      <c r="E168" s="187" t="s">
        <v>339</v>
      </c>
      <c r="F168" s="188" t="s">
        <v>340</v>
      </c>
      <c r="G168" s="189" t="s">
        <v>98</v>
      </c>
      <c r="H168" s="190">
        <v>215.61</v>
      </c>
      <c r="I168" s="191"/>
      <c r="J168" s="192">
        <f>ROUND(I168*H168,2)</f>
        <v>0</v>
      </c>
      <c r="K168" s="188" t="s">
        <v>150</v>
      </c>
      <c r="L168" s="59"/>
      <c r="M168" s="193" t="s">
        <v>23</v>
      </c>
      <c r="N168" s="194" t="s">
        <v>46</v>
      </c>
      <c r="O168" s="40"/>
      <c r="P168" s="195">
        <f>O168*H168</f>
        <v>0</v>
      </c>
      <c r="Q168" s="195">
        <v>1.4999999999999999E-4</v>
      </c>
      <c r="R168" s="195">
        <f>Q168*H168</f>
        <v>3.2341500000000002E-2</v>
      </c>
      <c r="S168" s="195">
        <v>0</v>
      </c>
      <c r="T168" s="196">
        <f>S168*H168</f>
        <v>0</v>
      </c>
      <c r="AR168" s="22" t="s">
        <v>204</v>
      </c>
      <c r="AT168" s="22" t="s">
        <v>135</v>
      </c>
      <c r="AU168" s="22" t="s">
        <v>91</v>
      </c>
      <c r="AY168" s="22" t="s">
        <v>132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2" t="s">
        <v>80</v>
      </c>
      <c r="BK168" s="197">
        <f>ROUND(I168*H168,2)</f>
        <v>0</v>
      </c>
      <c r="BL168" s="22" t="s">
        <v>204</v>
      </c>
      <c r="BM168" s="22" t="s">
        <v>341</v>
      </c>
    </row>
    <row r="169" spans="2:65" s="11" customFormat="1" ht="13.5">
      <c r="B169" s="208"/>
      <c r="C169" s="209"/>
      <c r="D169" s="210" t="s">
        <v>158</v>
      </c>
      <c r="E169" s="219" t="s">
        <v>23</v>
      </c>
      <c r="F169" s="211" t="s">
        <v>342</v>
      </c>
      <c r="G169" s="209"/>
      <c r="H169" s="212">
        <v>39.32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158</v>
      </c>
      <c r="AU169" s="218" t="s">
        <v>91</v>
      </c>
      <c r="AV169" s="11" t="s">
        <v>91</v>
      </c>
      <c r="AW169" s="11" t="s">
        <v>38</v>
      </c>
      <c r="AX169" s="11" t="s">
        <v>75</v>
      </c>
      <c r="AY169" s="218" t="s">
        <v>132</v>
      </c>
    </row>
    <row r="170" spans="2:65" s="11" customFormat="1" ht="13.5">
      <c r="B170" s="208"/>
      <c r="C170" s="209"/>
      <c r="D170" s="210" t="s">
        <v>158</v>
      </c>
      <c r="E170" s="219" t="s">
        <v>23</v>
      </c>
      <c r="F170" s="211" t="s">
        <v>343</v>
      </c>
      <c r="G170" s="209"/>
      <c r="H170" s="212">
        <v>65.099999999999994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158</v>
      </c>
      <c r="AU170" s="218" t="s">
        <v>91</v>
      </c>
      <c r="AV170" s="11" t="s">
        <v>91</v>
      </c>
      <c r="AW170" s="11" t="s">
        <v>38</v>
      </c>
      <c r="AX170" s="11" t="s">
        <v>75</v>
      </c>
      <c r="AY170" s="218" t="s">
        <v>132</v>
      </c>
    </row>
    <row r="171" spans="2:65" s="11" customFormat="1" ht="13.5">
      <c r="B171" s="208"/>
      <c r="C171" s="209"/>
      <c r="D171" s="210" t="s">
        <v>158</v>
      </c>
      <c r="E171" s="219" t="s">
        <v>23</v>
      </c>
      <c r="F171" s="211" t="s">
        <v>344</v>
      </c>
      <c r="G171" s="209"/>
      <c r="H171" s="212">
        <v>11.55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158</v>
      </c>
      <c r="AU171" s="218" t="s">
        <v>91</v>
      </c>
      <c r="AV171" s="11" t="s">
        <v>91</v>
      </c>
      <c r="AW171" s="11" t="s">
        <v>38</v>
      </c>
      <c r="AX171" s="11" t="s">
        <v>75</v>
      </c>
      <c r="AY171" s="218" t="s">
        <v>132</v>
      </c>
    </row>
    <row r="172" spans="2:65" s="11" customFormat="1" ht="13.5">
      <c r="B172" s="208"/>
      <c r="C172" s="209"/>
      <c r="D172" s="210" t="s">
        <v>158</v>
      </c>
      <c r="E172" s="219" t="s">
        <v>23</v>
      </c>
      <c r="F172" s="211" t="s">
        <v>345</v>
      </c>
      <c r="G172" s="209"/>
      <c r="H172" s="212">
        <v>39.32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158</v>
      </c>
      <c r="AU172" s="218" t="s">
        <v>91</v>
      </c>
      <c r="AV172" s="11" t="s">
        <v>91</v>
      </c>
      <c r="AW172" s="11" t="s">
        <v>38</v>
      </c>
      <c r="AX172" s="11" t="s">
        <v>75</v>
      </c>
      <c r="AY172" s="218" t="s">
        <v>132</v>
      </c>
    </row>
    <row r="173" spans="2:65" s="11" customFormat="1" ht="13.5">
      <c r="B173" s="208"/>
      <c r="C173" s="209"/>
      <c r="D173" s="210" t="s">
        <v>158</v>
      </c>
      <c r="E173" s="219" t="s">
        <v>23</v>
      </c>
      <c r="F173" s="211" t="s">
        <v>346</v>
      </c>
      <c r="G173" s="209"/>
      <c r="H173" s="212">
        <v>14.48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158</v>
      </c>
      <c r="AU173" s="218" t="s">
        <v>91</v>
      </c>
      <c r="AV173" s="11" t="s">
        <v>91</v>
      </c>
      <c r="AW173" s="11" t="s">
        <v>38</v>
      </c>
      <c r="AX173" s="11" t="s">
        <v>75</v>
      </c>
      <c r="AY173" s="218" t="s">
        <v>132</v>
      </c>
    </row>
    <row r="174" spans="2:65" s="11" customFormat="1" ht="13.5">
      <c r="B174" s="208"/>
      <c r="C174" s="209"/>
      <c r="D174" s="210" t="s">
        <v>158</v>
      </c>
      <c r="E174" s="219" t="s">
        <v>23</v>
      </c>
      <c r="F174" s="211" t="s">
        <v>347</v>
      </c>
      <c r="G174" s="209"/>
      <c r="H174" s="212">
        <v>17.12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158</v>
      </c>
      <c r="AU174" s="218" t="s">
        <v>91</v>
      </c>
      <c r="AV174" s="11" t="s">
        <v>91</v>
      </c>
      <c r="AW174" s="11" t="s">
        <v>38</v>
      </c>
      <c r="AX174" s="11" t="s">
        <v>75</v>
      </c>
      <c r="AY174" s="218" t="s">
        <v>132</v>
      </c>
    </row>
    <row r="175" spans="2:65" s="11" customFormat="1" ht="13.5">
      <c r="B175" s="208"/>
      <c r="C175" s="209"/>
      <c r="D175" s="210" t="s">
        <v>158</v>
      </c>
      <c r="E175" s="219" t="s">
        <v>23</v>
      </c>
      <c r="F175" s="211" t="s">
        <v>348</v>
      </c>
      <c r="G175" s="209"/>
      <c r="H175" s="212">
        <v>13.84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158</v>
      </c>
      <c r="AU175" s="218" t="s">
        <v>91</v>
      </c>
      <c r="AV175" s="11" t="s">
        <v>91</v>
      </c>
      <c r="AW175" s="11" t="s">
        <v>38</v>
      </c>
      <c r="AX175" s="11" t="s">
        <v>75</v>
      </c>
      <c r="AY175" s="218" t="s">
        <v>132</v>
      </c>
    </row>
    <row r="176" spans="2:65" s="11" customFormat="1" ht="13.5">
      <c r="B176" s="208"/>
      <c r="C176" s="209"/>
      <c r="D176" s="210" t="s">
        <v>158</v>
      </c>
      <c r="E176" s="219" t="s">
        <v>23</v>
      </c>
      <c r="F176" s="211" t="s">
        <v>349</v>
      </c>
      <c r="G176" s="209"/>
      <c r="H176" s="212">
        <v>14.88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158</v>
      </c>
      <c r="AU176" s="218" t="s">
        <v>91</v>
      </c>
      <c r="AV176" s="11" t="s">
        <v>91</v>
      </c>
      <c r="AW176" s="11" t="s">
        <v>38</v>
      </c>
      <c r="AX176" s="11" t="s">
        <v>75</v>
      </c>
      <c r="AY176" s="218" t="s">
        <v>132</v>
      </c>
    </row>
    <row r="177" spans="2:65" s="12" customFormat="1" ht="13.5">
      <c r="B177" s="220"/>
      <c r="C177" s="221"/>
      <c r="D177" s="210" t="s">
        <v>158</v>
      </c>
      <c r="E177" s="222" t="s">
        <v>96</v>
      </c>
      <c r="F177" s="223" t="s">
        <v>221</v>
      </c>
      <c r="G177" s="221"/>
      <c r="H177" s="224">
        <v>215.61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158</v>
      </c>
      <c r="AU177" s="230" t="s">
        <v>91</v>
      </c>
      <c r="AV177" s="12" t="s">
        <v>139</v>
      </c>
      <c r="AW177" s="12" t="s">
        <v>38</v>
      </c>
      <c r="AX177" s="12" t="s">
        <v>80</v>
      </c>
      <c r="AY177" s="230" t="s">
        <v>132</v>
      </c>
    </row>
    <row r="178" spans="2:65" s="1" customFormat="1" ht="38.25" customHeight="1">
      <c r="B178" s="39"/>
      <c r="C178" s="186" t="s">
        <v>350</v>
      </c>
      <c r="D178" s="186" t="s">
        <v>135</v>
      </c>
      <c r="E178" s="187" t="s">
        <v>351</v>
      </c>
      <c r="F178" s="188" t="s">
        <v>352</v>
      </c>
      <c r="G178" s="189" t="s">
        <v>239</v>
      </c>
      <c r="H178" s="190">
        <v>1.4910000000000001</v>
      </c>
      <c r="I178" s="191"/>
      <c r="J178" s="192">
        <f>ROUND(I178*H178,2)</f>
        <v>0</v>
      </c>
      <c r="K178" s="188" t="s">
        <v>150</v>
      </c>
      <c r="L178" s="59"/>
      <c r="M178" s="193" t="s">
        <v>23</v>
      </c>
      <c r="N178" s="194" t="s">
        <v>46</v>
      </c>
      <c r="O178" s="40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AR178" s="22" t="s">
        <v>204</v>
      </c>
      <c r="AT178" s="22" t="s">
        <v>135</v>
      </c>
      <c r="AU178" s="22" t="s">
        <v>91</v>
      </c>
      <c r="AY178" s="22" t="s">
        <v>132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2" t="s">
        <v>80</v>
      </c>
      <c r="BK178" s="197">
        <f>ROUND(I178*H178,2)</f>
        <v>0</v>
      </c>
      <c r="BL178" s="22" t="s">
        <v>204</v>
      </c>
      <c r="BM178" s="22" t="s">
        <v>353</v>
      </c>
    </row>
    <row r="179" spans="2:65" s="1" customFormat="1" ht="38.25" customHeight="1">
      <c r="B179" s="39"/>
      <c r="C179" s="186" t="s">
        <v>354</v>
      </c>
      <c r="D179" s="186" t="s">
        <v>135</v>
      </c>
      <c r="E179" s="187" t="s">
        <v>355</v>
      </c>
      <c r="F179" s="188" t="s">
        <v>356</v>
      </c>
      <c r="G179" s="189" t="s">
        <v>239</v>
      </c>
      <c r="H179" s="190">
        <v>1.4910000000000001</v>
      </c>
      <c r="I179" s="191"/>
      <c r="J179" s="192">
        <f>ROUND(I179*H179,2)</f>
        <v>0</v>
      </c>
      <c r="K179" s="188" t="s">
        <v>150</v>
      </c>
      <c r="L179" s="59"/>
      <c r="M179" s="193" t="s">
        <v>23</v>
      </c>
      <c r="N179" s="194" t="s">
        <v>46</v>
      </c>
      <c r="O179" s="40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AR179" s="22" t="s">
        <v>204</v>
      </c>
      <c r="AT179" s="22" t="s">
        <v>135</v>
      </c>
      <c r="AU179" s="22" t="s">
        <v>91</v>
      </c>
      <c r="AY179" s="22" t="s">
        <v>132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2" t="s">
        <v>80</v>
      </c>
      <c r="BK179" s="197">
        <f>ROUND(I179*H179,2)</f>
        <v>0</v>
      </c>
      <c r="BL179" s="22" t="s">
        <v>204</v>
      </c>
      <c r="BM179" s="22" t="s">
        <v>357</v>
      </c>
    </row>
    <row r="180" spans="2:65" s="10" customFormat="1" ht="29.85" customHeight="1">
      <c r="B180" s="170"/>
      <c r="C180" s="171"/>
      <c r="D180" s="172" t="s">
        <v>74</v>
      </c>
      <c r="E180" s="184" t="s">
        <v>358</v>
      </c>
      <c r="F180" s="184" t="s">
        <v>359</v>
      </c>
      <c r="G180" s="171"/>
      <c r="H180" s="171"/>
      <c r="I180" s="174"/>
      <c r="J180" s="185">
        <f>BK180</f>
        <v>0</v>
      </c>
      <c r="K180" s="171"/>
      <c r="L180" s="176"/>
      <c r="M180" s="177"/>
      <c r="N180" s="178"/>
      <c r="O180" s="178"/>
      <c r="P180" s="179">
        <f>SUM(P181:P184)</f>
        <v>0</v>
      </c>
      <c r="Q180" s="178"/>
      <c r="R180" s="179">
        <f>SUM(R181:R184)</f>
        <v>8.6272160000000001E-2</v>
      </c>
      <c r="S180" s="178"/>
      <c r="T180" s="180">
        <f>SUM(T181:T184)</f>
        <v>0</v>
      </c>
      <c r="AR180" s="181" t="s">
        <v>91</v>
      </c>
      <c r="AT180" s="182" t="s">
        <v>74</v>
      </c>
      <c r="AU180" s="182" t="s">
        <v>80</v>
      </c>
      <c r="AY180" s="181" t="s">
        <v>132</v>
      </c>
      <c r="BK180" s="183">
        <f>SUM(BK181:BK184)</f>
        <v>0</v>
      </c>
    </row>
    <row r="181" spans="2:65" s="1" customFormat="1" ht="25.5" customHeight="1">
      <c r="B181" s="39"/>
      <c r="C181" s="186" t="s">
        <v>360</v>
      </c>
      <c r="D181" s="186" t="s">
        <v>135</v>
      </c>
      <c r="E181" s="187" t="s">
        <v>361</v>
      </c>
      <c r="F181" s="188" t="s">
        <v>362</v>
      </c>
      <c r="G181" s="189" t="s">
        <v>89</v>
      </c>
      <c r="H181" s="190">
        <v>58.292000000000002</v>
      </c>
      <c r="I181" s="191"/>
      <c r="J181" s="192">
        <f>ROUND(I181*H181,2)</f>
        <v>0</v>
      </c>
      <c r="K181" s="188" t="s">
        <v>150</v>
      </c>
      <c r="L181" s="59"/>
      <c r="M181" s="193" t="s">
        <v>23</v>
      </c>
      <c r="N181" s="194" t="s">
        <v>46</v>
      </c>
      <c r="O181" s="40"/>
      <c r="P181" s="195">
        <f>O181*H181</f>
        <v>0</v>
      </c>
      <c r="Q181" s="195">
        <v>1.1E-4</v>
      </c>
      <c r="R181" s="195">
        <f>Q181*H181</f>
        <v>6.4121200000000003E-3</v>
      </c>
      <c r="S181" s="195">
        <v>0</v>
      </c>
      <c r="T181" s="196">
        <f>S181*H181</f>
        <v>0</v>
      </c>
      <c r="AR181" s="22" t="s">
        <v>204</v>
      </c>
      <c r="AT181" s="22" t="s">
        <v>135</v>
      </c>
      <c r="AU181" s="22" t="s">
        <v>91</v>
      </c>
      <c r="AY181" s="22" t="s">
        <v>132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22" t="s">
        <v>80</v>
      </c>
      <c r="BK181" s="197">
        <f>ROUND(I181*H181,2)</f>
        <v>0</v>
      </c>
      <c r="BL181" s="22" t="s">
        <v>204</v>
      </c>
      <c r="BM181" s="22" t="s">
        <v>363</v>
      </c>
    </row>
    <row r="182" spans="2:65" s="1" customFormat="1" ht="16.5" customHeight="1">
      <c r="B182" s="39"/>
      <c r="C182" s="186" t="s">
        <v>364</v>
      </c>
      <c r="D182" s="186" t="s">
        <v>135</v>
      </c>
      <c r="E182" s="187" t="s">
        <v>365</v>
      </c>
      <c r="F182" s="188" t="s">
        <v>366</v>
      </c>
      <c r="G182" s="189" t="s">
        <v>89</v>
      </c>
      <c r="H182" s="190">
        <v>58.292000000000002</v>
      </c>
      <c r="I182" s="191"/>
      <c r="J182" s="192">
        <f>ROUND(I182*H182,2)</f>
        <v>0</v>
      </c>
      <c r="K182" s="188" t="s">
        <v>150</v>
      </c>
      <c r="L182" s="59"/>
      <c r="M182" s="193" t="s">
        <v>23</v>
      </c>
      <c r="N182" s="194" t="s">
        <v>46</v>
      </c>
      <c r="O182" s="40"/>
      <c r="P182" s="195">
        <f>O182*H182</f>
        <v>0</v>
      </c>
      <c r="Q182" s="195">
        <v>9.7999999999999997E-4</v>
      </c>
      <c r="R182" s="195">
        <f>Q182*H182</f>
        <v>5.7126160000000002E-2</v>
      </c>
      <c r="S182" s="195">
        <v>0</v>
      </c>
      <c r="T182" s="196">
        <f>S182*H182</f>
        <v>0</v>
      </c>
      <c r="AR182" s="22" t="s">
        <v>204</v>
      </c>
      <c r="AT182" s="22" t="s">
        <v>135</v>
      </c>
      <c r="AU182" s="22" t="s">
        <v>91</v>
      </c>
      <c r="AY182" s="22" t="s">
        <v>132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22" t="s">
        <v>80</v>
      </c>
      <c r="BK182" s="197">
        <f>ROUND(I182*H182,2)</f>
        <v>0</v>
      </c>
      <c r="BL182" s="22" t="s">
        <v>204</v>
      </c>
      <c r="BM182" s="22" t="s">
        <v>367</v>
      </c>
    </row>
    <row r="183" spans="2:65" s="1" customFormat="1" ht="25.5" customHeight="1">
      <c r="B183" s="39"/>
      <c r="C183" s="186" t="s">
        <v>368</v>
      </c>
      <c r="D183" s="186" t="s">
        <v>135</v>
      </c>
      <c r="E183" s="187" t="s">
        <v>369</v>
      </c>
      <c r="F183" s="188" t="s">
        <v>370</v>
      </c>
      <c r="G183" s="189" t="s">
        <v>89</v>
      </c>
      <c r="H183" s="190">
        <v>58.292000000000002</v>
      </c>
      <c r="I183" s="191"/>
      <c r="J183" s="192">
        <f>ROUND(I183*H183,2)</f>
        <v>0</v>
      </c>
      <c r="K183" s="188" t="s">
        <v>150</v>
      </c>
      <c r="L183" s="59"/>
      <c r="M183" s="193" t="s">
        <v>23</v>
      </c>
      <c r="N183" s="194" t="s">
        <v>46</v>
      </c>
      <c r="O183" s="40"/>
      <c r="P183" s="195">
        <f>O183*H183</f>
        <v>0</v>
      </c>
      <c r="Q183" s="195">
        <v>3.6000000000000002E-4</v>
      </c>
      <c r="R183" s="195">
        <f>Q183*H183</f>
        <v>2.0985120000000003E-2</v>
      </c>
      <c r="S183" s="195">
        <v>0</v>
      </c>
      <c r="T183" s="196">
        <f>S183*H183</f>
        <v>0</v>
      </c>
      <c r="AR183" s="22" t="s">
        <v>204</v>
      </c>
      <c r="AT183" s="22" t="s">
        <v>135</v>
      </c>
      <c r="AU183" s="22" t="s">
        <v>91</v>
      </c>
      <c r="AY183" s="22" t="s">
        <v>132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2" t="s">
        <v>80</v>
      </c>
      <c r="BK183" s="197">
        <f>ROUND(I183*H183,2)</f>
        <v>0</v>
      </c>
      <c r="BL183" s="22" t="s">
        <v>204</v>
      </c>
      <c r="BM183" s="22" t="s">
        <v>371</v>
      </c>
    </row>
    <row r="184" spans="2:65" s="1" customFormat="1" ht="25.5" customHeight="1">
      <c r="B184" s="39"/>
      <c r="C184" s="186" t="s">
        <v>372</v>
      </c>
      <c r="D184" s="186" t="s">
        <v>135</v>
      </c>
      <c r="E184" s="187" t="s">
        <v>373</v>
      </c>
      <c r="F184" s="188" t="s">
        <v>374</v>
      </c>
      <c r="G184" s="189" t="s">
        <v>89</v>
      </c>
      <c r="H184" s="190">
        <v>58.292000000000002</v>
      </c>
      <c r="I184" s="191"/>
      <c r="J184" s="192">
        <f>ROUND(I184*H184,2)</f>
        <v>0</v>
      </c>
      <c r="K184" s="188" t="s">
        <v>150</v>
      </c>
      <c r="L184" s="59"/>
      <c r="M184" s="193" t="s">
        <v>23</v>
      </c>
      <c r="N184" s="194" t="s">
        <v>46</v>
      </c>
      <c r="O184" s="40"/>
      <c r="P184" s="195">
        <f>O184*H184</f>
        <v>0</v>
      </c>
      <c r="Q184" s="195">
        <v>3.0000000000000001E-5</v>
      </c>
      <c r="R184" s="195">
        <f>Q184*H184</f>
        <v>1.74876E-3</v>
      </c>
      <c r="S184" s="195">
        <v>0</v>
      </c>
      <c r="T184" s="196">
        <f>S184*H184</f>
        <v>0</v>
      </c>
      <c r="AR184" s="22" t="s">
        <v>204</v>
      </c>
      <c r="AT184" s="22" t="s">
        <v>135</v>
      </c>
      <c r="AU184" s="22" t="s">
        <v>91</v>
      </c>
      <c r="AY184" s="22" t="s">
        <v>132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2" t="s">
        <v>80</v>
      </c>
      <c r="BK184" s="197">
        <f>ROUND(I184*H184,2)</f>
        <v>0</v>
      </c>
      <c r="BL184" s="22" t="s">
        <v>204</v>
      </c>
      <c r="BM184" s="22" t="s">
        <v>375</v>
      </c>
    </row>
    <row r="185" spans="2:65" s="10" customFormat="1" ht="29.85" customHeight="1">
      <c r="B185" s="170"/>
      <c r="C185" s="171"/>
      <c r="D185" s="172" t="s">
        <v>74</v>
      </c>
      <c r="E185" s="184" t="s">
        <v>376</v>
      </c>
      <c r="F185" s="184" t="s">
        <v>377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SUM(P186:P202)</f>
        <v>0</v>
      </c>
      <c r="Q185" s="178"/>
      <c r="R185" s="179">
        <f>SUM(R186:R202)</f>
        <v>4.2498118000000001E-2</v>
      </c>
      <c r="S185" s="178"/>
      <c r="T185" s="180">
        <f>SUM(T186:T202)</f>
        <v>0</v>
      </c>
      <c r="AR185" s="181" t="s">
        <v>91</v>
      </c>
      <c r="AT185" s="182" t="s">
        <v>74</v>
      </c>
      <c r="AU185" s="182" t="s">
        <v>80</v>
      </c>
      <c r="AY185" s="181" t="s">
        <v>132</v>
      </c>
      <c r="BK185" s="183">
        <f>SUM(BK186:BK202)</f>
        <v>0</v>
      </c>
    </row>
    <row r="186" spans="2:65" s="1" customFormat="1" ht="25.5" customHeight="1">
      <c r="B186" s="39"/>
      <c r="C186" s="186" t="s">
        <v>378</v>
      </c>
      <c r="D186" s="186" t="s">
        <v>135</v>
      </c>
      <c r="E186" s="187" t="s">
        <v>379</v>
      </c>
      <c r="F186" s="188" t="s">
        <v>380</v>
      </c>
      <c r="G186" s="189" t="s">
        <v>98</v>
      </c>
      <c r="H186" s="190">
        <v>215.61</v>
      </c>
      <c r="I186" s="191"/>
      <c r="J186" s="192">
        <f>ROUND(I186*H186,2)</f>
        <v>0</v>
      </c>
      <c r="K186" s="188" t="s">
        <v>150</v>
      </c>
      <c r="L186" s="59"/>
      <c r="M186" s="193" t="s">
        <v>23</v>
      </c>
      <c r="N186" s="194" t="s">
        <v>46</v>
      </c>
      <c r="O186" s="40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AR186" s="22" t="s">
        <v>204</v>
      </c>
      <c r="AT186" s="22" t="s">
        <v>135</v>
      </c>
      <c r="AU186" s="22" t="s">
        <v>91</v>
      </c>
      <c r="AY186" s="22" t="s">
        <v>132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2" t="s">
        <v>80</v>
      </c>
      <c r="BK186" s="197">
        <f>ROUND(I186*H186,2)</f>
        <v>0</v>
      </c>
      <c r="BL186" s="22" t="s">
        <v>204</v>
      </c>
      <c r="BM186" s="22" t="s">
        <v>381</v>
      </c>
    </row>
    <row r="187" spans="2:65" s="11" customFormat="1" ht="13.5">
      <c r="B187" s="208"/>
      <c r="C187" s="209"/>
      <c r="D187" s="210" t="s">
        <v>158</v>
      </c>
      <c r="E187" s="219" t="s">
        <v>23</v>
      </c>
      <c r="F187" s="211" t="s">
        <v>96</v>
      </c>
      <c r="G187" s="209"/>
      <c r="H187" s="212">
        <v>215.61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158</v>
      </c>
      <c r="AU187" s="218" t="s">
        <v>91</v>
      </c>
      <c r="AV187" s="11" t="s">
        <v>91</v>
      </c>
      <c r="AW187" s="11" t="s">
        <v>38</v>
      </c>
      <c r="AX187" s="11" t="s">
        <v>80</v>
      </c>
      <c r="AY187" s="218" t="s">
        <v>132</v>
      </c>
    </row>
    <row r="188" spans="2:65" s="1" customFormat="1" ht="16.5" customHeight="1">
      <c r="B188" s="39"/>
      <c r="C188" s="198" t="s">
        <v>382</v>
      </c>
      <c r="D188" s="198" t="s">
        <v>153</v>
      </c>
      <c r="E188" s="199" t="s">
        <v>383</v>
      </c>
      <c r="F188" s="200" t="s">
        <v>384</v>
      </c>
      <c r="G188" s="201" t="s">
        <v>98</v>
      </c>
      <c r="H188" s="202">
        <v>226.39099999999999</v>
      </c>
      <c r="I188" s="203"/>
      <c r="J188" s="204">
        <f>ROUND(I188*H188,2)</f>
        <v>0</v>
      </c>
      <c r="K188" s="200" t="s">
        <v>150</v>
      </c>
      <c r="L188" s="205"/>
      <c r="M188" s="206" t="s">
        <v>23</v>
      </c>
      <c r="N188" s="207" t="s">
        <v>46</v>
      </c>
      <c r="O188" s="40"/>
      <c r="P188" s="195">
        <f>O188*H188</f>
        <v>0</v>
      </c>
      <c r="Q188" s="195">
        <v>9.9999999999999995E-7</v>
      </c>
      <c r="R188" s="195">
        <f>Q188*H188</f>
        <v>2.2639099999999997E-4</v>
      </c>
      <c r="S188" s="195">
        <v>0</v>
      </c>
      <c r="T188" s="196">
        <f>S188*H188</f>
        <v>0</v>
      </c>
      <c r="AR188" s="22" t="s">
        <v>301</v>
      </c>
      <c r="AT188" s="22" t="s">
        <v>153</v>
      </c>
      <c r="AU188" s="22" t="s">
        <v>91</v>
      </c>
      <c r="AY188" s="22" t="s">
        <v>132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2" t="s">
        <v>80</v>
      </c>
      <c r="BK188" s="197">
        <f>ROUND(I188*H188,2)</f>
        <v>0</v>
      </c>
      <c r="BL188" s="22" t="s">
        <v>204</v>
      </c>
      <c r="BM188" s="22" t="s">
        <v>385</v>
      </c>
    </row>
    <row r="189" spans="2:65" s="11" customFormat="1" ht="13.5">
      <c r="B189" s="208"/>
      <c r="C189" s="209"/>
      <c r="D189" s="210" t="s">
        <v>158</v>
      </c>
      <c r="E189" s="209"/>
      <c r="F189" s="211" t="s">
        <v>159</v>
      </c>
      <c r="G189" s="209"/>
      <c r="H189" s="212">
        <v>226.39099999999999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158</v>
      </c>
      <c r="AU189" s="218" t="s">
        <v>91</v>
      </c>
      <c r="AV189" s="11" t="s">
        <v>91</v>
      </c>
      <c r="AW189" s="11" t="s">
        <v>6</v>
      </c>
      <c r="AX189" s="11" t="s">
        <v>80</v>
      </c>
      <c r="AY189" s="218" t="s">
        <v>132</v>
      </c>
    </row>
    <row r="190" spans="2:65" s="1" customFormat="1" ht="25.5" customHeight="1">
      <c r="B190" s="39"/>
      <c r="C190" s="186" t="s">
        <v>386</v>
      </c>
      <c r="D190" s="186" t="s">
        <v>135</v>
      </c>
      <c r="E190" s="187" t="s">
        <v>387</v>
      </c>
      <c r="F190" s="188" t="s">
        <v>388</v>
      </c>
      <c r="G190" s="189" t="s">
        <v>89</v>
      </c>
      <c r="H190" s="190">
        <v>25.645</v>
      </c>
      <c r="I190" s="191"/>
      <c r="J190" s="192">
        <f>ROUND(I190*H190,2)</f>
        <v>0</v>
      </c>
      <c r="K190" s="188" t="s">
        <v>150</v>
      </c>
      <c r="L190" s="59"/>
      <c r="M190" s="193" t="s">
        <v>23</v>
      </c>
      <c r="N190" s="194" t="s">
        <v>46</v>
      </c>
      <c r="O190" s="40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22" t="s">
        <v>204</v>
      </c>
      <c r="AT190" s="22" t="s">
        <v>135</v>
      </c>
      <c r="AU190" s="22" t="s">
        <v>91</v>
      </c>
      <c r="AY190" s="22" t="s">
        <v>132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2" t="s">
        <v>80</v>
      </c>
      <c r="BK190" s="197">
        <f>ROUND(I190*H190,2)</f>
        <v>0</v>
      </c>
      <c r="BL190" s="22" t="s">
        <v>204</v>
      </c>
      <c r="BM190" s="22" t="s">
        <v>389</v>
      </c>
    </row>
    <row r="191" spans="2:65" s="11" customFormat="1" ht="13.5">
      <c r="B191" s="208"/>
      <c r="C191" s="209"/>
      <c r="D191" s="210" t="s">
        <v>158</v>
      </c>
      <c r="E191" s="219" t="s">
        <v>23</v>
      </c>
      <c r="F191" s="211" t="s">
        <v>390</v>
      </c>
      <c r="G191" s="209"/>
      <c r="H191" s="212">
        <v>25.645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158</v>
      </c>
      <c r="AU191" s="218" t="s">
        <v>91</v>
      </c>
      <c r="AV191" s="11" t="s">
        <v>91</v>
      </c>
      <c r="AW191" s="11" t="s">
        <v>38</v>
      </c>
      <c r="AX191" s="11" t="s">
        <v>80</v>
      </c>
      <c r="AY191" s="218" t="s">
        <v>132</v>
      </c>
    </row>
    <row r="192" spans="2:65" s="1" customFormat="1" ht="16.5" customHeight="1">
      <c r="B192" s="39"/>
      <c r="C192" s="198" t="s">
        <v>391</v>
      </c>
      <c r="D192" s="198" t="s">
        <v>153</v>
      </c>
      <c r="E192" s="199" t="s">
        <v>392</v>
      </c>
      <c r="F192" s="200" t="s">
        <v>393</v>
      </c>
      <c r="G192" s="201" t="s">
        <v>89</v>
      </c>
      <c r="H192" s="202">
        <v>26.927</v>
      </c>
      <c r="I192" s="203"/>
      <c r="J192" s="204">
        <f>ROUND(I192*H192,2)</f>
        <v>0</v>
      </c>
      <c r="K192" s="200" t="s">
        <v>150</v>
      </c>
      <c r="L192" s="205"/>
      <c r="M192" s="206" t="s">
        <v>23</v>
      </c>
      <c r="N192" s="207" t="s">
        <v>46</v>
      </c>
      <c r="O192" s="40"/>
      <c r="P192" s="195">
        <f>O192*H192</f>
        <v>0</v>
      </c>
      <c r="Q192" s="195">
        <v>9.9999999999999995E-7</v>
      </c>
      <c r="R192" s="195">
        <f>Q192*H192</f>
        <v>2.6926999999999998E-5</v>
      </c>
      <c r="S192" s="195">
        <v>0</v>
      </c>
      <c r="T192" s="196">
        <f>S192*H192</f>
        <v>0</v>
      </c>
      <c r="AR192" s="22" t="s">
        <v>301</v>
      </c>
      <c r="AT192" s="22" t="s">
        <v>153</v>
      </c>
      <c r="AU192" s="22" t="s">
        <v>91</v>
      </c>
      <c r="AY192" s="22" t="s">
        <v>132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2" t="s">
        <v>80</v>
      </c>
      <c r="BK192" s="197">
        <f>ROUND(I192*H192,2)</f>
        <v>0</v>
      </c>
      <c r="BL192" s="22" t="s">
        <v>204</v>
      </c>
      <c r="BM192" s="22" t="s">
        <v>394</v>
      </c>
    </row>
    <row r="193" spans="2:65" s="11" customFormat="1" ht="13.5">
      <c r="B193" s="208"/>
      <c r="C193" s="209"/>
      <c r="D193" s="210" t="s">
        <v>158</v>
      </c>
      <c r="E193" s="209"/>
      <c r="F193" s="211" t="s">
        <v>395</v>
      </c>
      <c r="G193" s="209"/>
      <c r="H193" s="212">
        <v>26.927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158</v>
      </c>
      <c r="AU193" s="218" t="s">
        <v>91</v>
      </c>
      <c r="AV193" s="11" t="s">
        <v>91</v>
      </c>
      <c r="AW193" s="11" t="s">
        <v>6</v>
      </c>
      <c r="AX193" s="11" t="s">
        <v>80</v>
      </c>
      <c r="AY193" s="218" t="s">
        <v>132</v>
      </c>
    </row>
    <row r="194" spans="2:65" s="1" customFormat="1" ht="16.5" customHeight="1">
      <c r="B194" s="39"/>
      <c r="C194" s="186" t="s">
        <v>396</v>
      </c>
      <c r="D194" s="186" t="s">
        <v>135</v>
      </c>
      <c r="E194" s="187" t="s">
        <v>397</v>
      </c>
      <c r="F194" s="188" t="s">
        <v>398</v>
      </c>
      <c r="G194" s="189" t="s">
        <v>89</v>
      </c>
      <c r="H194" s="190">
        <v>58.292000000000002</v>
      </c>
      <c r="I194" s="191"/>
      <c r="J194" s="192">
        <f>ROUND(I194*H194,2)</f>
        <v>0</v>
      </c>
      <c r="K194" s="188" t="s">
        <v>150</v>
      </c>
      <c r="L194" s="59"/>
      <c r="M194" s="193" t="s">
        <v>23</v>
      </c>
      <c r="N194" s="194" t="s">
        <v>46</v>
      </c>
      <c r="O194" s="40"/>
      <c r="P194" s="195">
        <f>O194*H194</f>
        <v>0</v>
      </c>
      <c r="Q194" s="195">
        <v>2.0000000000000001E-4</v>
      </c>
      <c r="R194" s="195">
        <f>Q194*H194</f>
        <v>1.1658400000000001E-2</v>
      </c>
      <c r="S194" s="195">
        <v>0</v>
      </c>
      <c r="T194" s="196">
        <f>S194*H194</f>
        <v>0</v>
      </c>
      <c r="AR194" s="22" t="s">
        <v>204</v>
      </c>
      <c r="AT194" s="22" t="s">
        <v>135</v>
      </c>
      <c r="AU194" s="22" t="s">
        <v>91</v>
      </c>
      <c r="AY194" s="22" t="s">
        <v>132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80</v>
      </c>
      <c r="BK194" s="197">
        <f>ROUND(I194*H194,2)</f>
        <v>0</v>
      </c>
      <c r="BL194" s="22" t="s">
        <v>204</v>
      </c>
      <c r="BM194" s="22" t="s">
        <v>399</v>
      </c>
    </row>
    <row r="195" spans="2:65" s="11" customFormat="1" ht="13.5">
      <c r="B195" s="208"/>
      <c r="C195" s="209"/>
      <c r="D195" s="210" t="s">
        <v>158</v>
      </c>
      <c r="E195" s="219" t="s">
        <v>23</v>
      </c>
      <c r="F195" s="211" t="s">
        <v>92</v>
      </c>
      <c r="G195" s="209"/>
      <c r="H195" s="212">
        <v>58.292000000000002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158</v>
      </c>
      <c r="AU195" s="218" t="s">
        <v>91</v>
      </c>
      <c r="AV195" s="11" t="s">
        <v>91</v>
      </c>
      <c r="AW195" s="11" t="s">
        <v>38</v>
      </c>
      <c r="AX195" s="11" t="s">
        <v>80</v>
      </c>
      <c r="AY195" s="218" t="s">
        <v>132</v>
      </c>
    </row>
    <row r="196" spans="2:65" s="1" customFormat="1" ht="16.5" customHeight="1">
      <c r="B196" s="39"/>
      <c r="C196" s="186" t="s">
        <v>400</v>
      </c>
      <c r="D196" s="186" t="s">
        <v>135</v>
      </c>
      <c r="E196" s="187" t="s">
        <v>401</v>
      </c>
      <c r="F196" s="188" t="s">
        <v>402</v>
      </c>
      <c r="G196" s="189" t="s">
        <v>89</v>
      </c>
      <c r="H196" s="190">
        <v>58.292000000000002</v>
      </c>
      <c r="I196" s="191"/>
      <c r="J196" s="192">
        <f>ROUND(I196*H196,2)</f>
        <v>0</v>
      </c>
      <c r="K196" s="188" t="s">
        <v>150</v>
      </c>
      <c r="L196" s="59"/>
      <c r="M196" s="193" t="s">
        <v>23</v>
      </c>
      <c r="N196" s="194" t="s">
        <v>46</v>
      </c>
      <c r="O196" s="40"/>
      <c r="P196" s="195">
        <f>O196*H196</f>
        <v>0</v>
      </c>
      <c r="Q196" s="195">
        <v>2.0000000000000001E-4</v>
      </c>
      <c r="R196" s="195">
        <f>Q196*H196</f>
        <v>1.1658400000000001E-2</v>
      </c>
      <c r="S196" s="195">
        <v>0</v>
      </c>
      <c r="T196" s="196">
        <f>S196*H196</f>
        <v>0</v>
      </c>
      <c r="AR196" s="22" t="s">
        <v>204</v>
      </c>
      <c r="AT196" s="22" t="s">
        <v>135</v>
      </c>
      <c r="AU196" s="22" t="s">
        <v>91</v>
      </c>
      <c r="AY196" s="22" t="s">
        <v>132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2" t="s">
        <v>80</v>
      </c>
      <c r="BK196" s="197">
        <f>ROUND(I196*H196,2)</f>
        <v>0</v>
      </c>
      <c r="BL196" s="22" t="s">
        <v>204</v>
      </c>
      <c r="BM196" s="22" t="s">
        <v>403</v>
      </c>
    </row>
    <row r="197" spans="2:65" s="1" customFormat="1" ht="25.5" customHeight="1">
      <c r="B197" s="39"/>
      <c r="C197" s="186" t="s">
        <v>404</v>
      </c>
      <c r="D197" s="186" t="s">
        <v>135</v>
      </c>
      <c r="E197" s="187" t="s">
        <v>405</v>
      </c>
      <c r="F197" s="188" t="s">
        <v>406</v>
      </c>
      <c r="G197" s="189" t="s">
        <v>89</v>
      </c>
      <c r="H197" s="190">
        <v>42.874000000000002</v>
      </c>
      <c r="I197" s="191"/>
      <c r="J197" s="192">
        <f>ROUND(I197*H197,2)</f>
        <v>0</v>
      </c>
      <c r="K197" s="188" t="s">
        <v>150</v>
      </c>
      <c r="L197" s="59"/>
      <c r="M197" s="193" t="s">
        <v>23</v>
      </c>
      <c r="N197" s="194" t="s">
        <v>46</v>
      </c>
      <c r="O197" s="40"/>
      <c r="P197" s="195">
        <f>O197*H197</f>
        <v>0</v>
      </c>
      <c r="Q197" s="195">
        <v>2.0000000000000002E-5</v>
      </c>
      <c r="R197" s="195">
        <f>Q197*H197</f>
        <v>8.5748000000000009E-4</v>
      </c>
      <c r="S197" s="195">
        <v>0</v>
      </c>
      <c r="T197" s="196">
        <f>S197*H197</f>
        <v>0</v>
      </c>
      <c r="AR197" s="22" t="s">
        <v>204</v>
      </c>
      <c r="AT197" s="22" t="s">
        <v>135</v>
      </c>
      <c r="AU197" s="22" t="s">
        <v>91</v>
      </c>
      <c r="AY197" s="22" t="s">
        <v>132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22" t="s">
        <v>80</v>
      </c>
      <c r="BK197" s="197">
        <f>ROUND(I197*H197,2)</f>
        <v>0</v>
      </c>
      <c r="BL197" s="22" t="s">
        <v>204</v>
      </c>
      <c r="BM197" s="22" t="s">
        <v>407</v>
      </c>
    </row>
    <row r="198" spans="2:65" s="11" customFormat="1" ht="13.5">
      <c r="B198" s="208"/>
      <c r="C198" s="209"/>
      <c r="D198" s="210" t="s">
        <v>158</v>
      </c>
      <c r="E198" s="219" t="s">
        <v>23</v>
      </c>
      <c r="F198" s="211" t="s">
        <v>87</v>
      </c>
      <c r="G198" s="209"/>
      <c r="H198" s="212">
        <v>42.874000000000002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158</v>
      </c>
      <c r="AU198" s="218" t="s">
        <v>91</v>
      </c>
      <c r="AV198" s="11" t="s">
        <v>91</v>
      </c>
      <c r="AW198" s="11" t="s">
        <v>38</v>
      </c>
      <c r="AX198" s="11" t="s">
        <v>80</v>
      </c>
      <c r="AY198" s="218" t="s">
        <v>132</v>
      </c>
    </row>
    <row r="199" spans="2:65" s="1" customFormat="1" ht="25.5" customHeight="1">
      <c r="B199" s="39"/>
      <c r="C199" s="186" t="s">
        <v>408</v>
      </c>
      <c r="D199" s="186" t="s">
        <v>135</v>
      </c>
      <c r="E199" s="187" t="s">
        <v>409</v>
      </c>
      <c r="F199" s="188" t="s">
        <v>410</v>
      </c>
      <c r="G199" s="189" t="s">
        <v>89</v>
      </c>
      <c r="H199" s="190">
        <v>58.292000000000002</v>
      </c>
      <c r="I199" s="191"/>
      <c r="J199" s="192">
        <f>ROUND(I199*H199,2)</f>
        <v>0</v>
      </c>
      <c r="K199" s="188" t="s">
        <v>150</v>
      </c>
      <c r="L199" s="59"/>
      <c r="M199" s="193" t="s">
        <v>23</v>
      </c>
      <c r="N199" s="194" t="s">
        <v>46</v>
      </c>
      <c r="O199" s="40"/>
      <c r="P199" s="195">
        <f>O199*H199</f>
        <v>0</v>
      </c>
      <c r="Q199" s="195">
        <v>2.9E-4</v>
      </c>
      <c r="R199" s="195">
        <f>Q199*H199</f>
        <v>1.6904680000000002E-2</v>
      </c>
      <c r="S199" s="195">
        <v>0</v>
      </c>
      <c r="T199" s="196">
        <f>S199*H199</f>
        <v>0</v>
      </c>
      <c r="AR199" s="22" t="s">
        <v>204</v>
      </c>
      <c r="AT199" s="22" t="s">
        <v>135</v>
      </c>
      <c r="AU199" s="22" t="s">
        <v>91</v>
      </c>
      <c r="AY199" s="22" t="s">
        <v>132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2" t="s">
        <v>80</v>
      </c>
      <c r="BK199" s="197">
        <f>ROUND(I199*H199,2)</f>
        <v>0</v>
      </c>
      <c r="BL199" s="22" t="s">
        <v>204</v>
      </c>
      <c r="BM199" s="22" t="s">
        <v>411</v>
      </c>
    </row>
    <row r="200" spans="2:65" s="11" customFormat="1" ht="13.5">
      <c r="B200" s="208"/>
      <c r="C200" s="209"/>
      <c r="D200" s="210" t="s">
        <v>158</v>
      </c>
      <c r="E200" s="219" t="s">
        <v>23</v>
      </c>
      <c r="F200" s="211" t="s">
        <v>92</v>
      </c>
      <c r="G200" s="209"/>
      <c r="H200" s="212">
        <v>58.292000000000002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158</v>
      </c>
      <c r="AU200" s="218" t="s">
        <v>91</v>
      </c>
      <c r="AV200" s="11" t="s">
        <v>91</v>
      </c>
      <c r="AW200" s="11" t="s">
        <v>38</v>
      </c>
      <c r="AX200" s="11" t="s">
        <v>80</v>
      </c>
      <c r="AY200" s="218" t="s">
        <v>132</v>
      </c>
    </row>
    <row r="201" spans="2:65" s="1" customFormat="1" ht="38.25" customHeight="1">
      <c r="B201" s="39"/>
      <c r="C201" s="186" t="s">
        <v>412</v>
      </c>
      <c r="D201" s="186" t="s">
        <v>135</v>
      </c>
      <c r="E201" s="187" t="s">
        <v>413</v>
      </c>
      <c r="F201" s="188" t="s">
        <v>414</v>
      </c>
      <c r="G201" s="189" t="s">
        <v>89</v>
      </c>
      <c r="H201" s="190">
        <v>58.292000000000002</v>
      </c>
      <c r="I201" s="191"/>
      <c r="J201" s="192">
        <f>ROUND(I201*H201,2)</f>
        <v>0</v>
      </c>
      <c r="K201" s="188" t="s">
        <v>150</v>
      </c>
      <c r="L201" s="59"/>
      <c r="M201" s="193" t="s">
        <v>23</v>
      </c>
      <c r="N201" s="194" t="s">
        <v>46</v>
      </c>
      <c r="O201" s="40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AR201" s="22" t="s">
        <v>204</v>
      </c>
      <c r="AT201" s="22" t="s">
        <v>135</v>
      </c>
      <c r="AU201" s="22" t="s">
        <v>91</v>
      </c>
      <c r="AY201" s="22" t="s">
        <v>132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22" t="s">
        <v>80</v>
      </c>
      <c r="BK201" s="197">
        <f>ROUND(I201*H201,2)</f>
        <v>0</v>
      </c>
      <c r="BL201" s="22" t="s">
        <v>204</v>
      </c>
      <c r="BM201" s="22" t="s">
        <v>415</v>
      </c>
    </row>
    <row r="202" spans="2:65" s="1" customFormat="1" ht="38.25" customHeight="1">
      <c r="B202" s="39"/>
      <c r="C202" s="186" t="s">
        <v>416</v>
      </c>
      <c r="D202" s="186" t="s">
        <v>135</v>
      </c>
      <c r="E202" s="187" t="s">
        <v>417</v>
      </c>
      <c r="F202" s="188" t="s">
        <v>418</v>
      </c>
      <c r="G202" s="189" t="s">
        <v>89</v>
      </c>
      <c r="H202" s="190">
        <v>58.292000000000002</v>
      </c>
      <c r="I202" s="191"/>
      <c r="J202" s="192">
        <f>ROUND(I202*H202,2)</f>
        <v>0</v>
      </c>
      <c r="K202" s="188" t="s">
        <v>150</v>
      </c>
      <c r="L202" s="59"/>
      <c r="M202" s="193" t="s">
        <v>23</v>
      </c>
      <c r="N202" s="194" t="s">
        <v>46</v>
      </c>
      <c r="O202" s="40"/>
      <c r="P202" s="195">
        <f>O202*H202</f>
        <v>0</v>
      </c>
      <c r="Q202" s="195">
        <v>2.0000000000000002E-5</v>
      </c>
      <c r="R202" s="195">
        <f>Q202*H202</f>
        <v>1.1658400000000002E-3</v>
      </c>
      <c r="S202" s="195">
        <v>0</v>
      </c>
      <c r="T202" s="196">
        <f>S202*H202</f>
        <v>0</v>
      </c>
      <c r="AR202" s="22" t="s">
        <v>204</v>
      </c>
      <c r="AT202" s="22" t="s">
        <v>135</v>
      </c>
      <c r="AU202" s="22" t="s">
        <v>91</v>
      </c>
      <c r="AY202" s="22" t="s">
        <v>132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22" t="s">
        <v>80</v>
      </c>
      <c r="BK202" s="197">
        <f>ROUND(I202*H202,2)</f>
        <v>0</v>
      </c>
      <c r="BL202" s="22" t="s">
        <v>204</v>
      </c>
      <c r="BM202" s="22" t="s">
        <v>419</v>
      </c>
    </row>
    <row r="203" spans="2:65" s="10" customFormat="1" ht="37.35" customHeight="1">
      <c r="B203" s="170"/>
      <c r="C203" s="171"/>
      <c r="D203" s="172" t="s">
        <v>74</v>
      </c>
      <c r="E203" s="173" t="s">
        <v>75</v>
      </c>
      <c r="F203" s="173" t="s">
        <v>420</v>
      </c>
      <c r="G203" s="171"/>
      <c r="H203" s="171"/>
      <c r="I203" s="174"/>
      <c r="J203" s="175">
        <f>BK203</f>
        <v>0</v>
      </c>
      <c r="K203" s="171"/>
      <c r="L203" s="176"/>
      <c r="M203" s="177"/>
      <c r="N203" s="178"/>
      <c r="O203" s="178"/>
      <c r="P203" s="179">
        <f>SUM(P204:P211)</f>
        <v>0</v>
      </c>
      <c r="Q203" s="178"/>
      <c r="R203" s="179">
        <f>SUM(R204:R211)</f>
        <v>0</v>
      </c>
      <c r="S203" s="178"/>
      <c r="T203" s="180">
        <f>SUM(T204:T211)</f>
        <v>0</v>
      </c>
      <c r="AR203" s="181" t="s">
        <v>152</v>
      </c>
      <c r="AT203" s="182" t="s">
        <v>74</v>
      </c>
      <c r="AU203" s="182" t="s">
        <v>75</v>
      </c>
      <c r="AY203" s="181" t="s">
        <v>132</v>
      </c>
      <c r="BK203" s="183">
        <f>SUM(BK204:BK211)</f>
        <v>0</v>
      </c>
    </row>
    <row r="204" spans="2:65" s="1" customFormat="1" ht="16.5" customHeight="1">
      <c r="B204" s="39"/>
      <c r="C204" s="186" t="s">
        <v>421</v>
      </c>
      <c r="D204" s="186" t="s">
        <v>135</v>
      </c>
      <c r="E204" s="187" t="s">
        <v>422</v>
      </c>
      <c r="F204" s="188" t="s">
        <v>423</v>
      </c>
      <c r="G204" s="189" t="s">
        <v>336</v>
      </c>
      <c r="H204" s="190">
        <v>1</v>
      </c>
      <c r="I204" s="191"/>
      <c r="J204" s="192">
        <f t="shared" ref="J204:J211" si="0">ROUND(I204*H204,2)</f>
        <v>0</v>
      </c>
      <c r="K204" s="188" t="s">
        <v>150</v>
      </c>
      <c r="L204" s="59"/>
      <c r="M204" s="193" t="s">
        <v>23</v>
      </c>
      <c r="N204" s="194" t="s">
        <v>46</v>
      </c>
      <c r="O204" s="40"/>
      <c r="P204" s="195">
        <f t="shared" ref="P204:P211" si="1">O204*H204</f>
        <v>0</v>
      </c>
      <c r="Q204" s="195">
        <v>0</v>
      </c>
      <c r="R204" s="195">
        <f t="shared" ref="R204:R211" si="2">Q204*H204</f>
        <v>0</v>
      </c>
      <c r="S204" s="195">
        <v>0</v>
      </c>
      <c r="T204" s="196">
        <f t="shared" ref="T204:T211" si="3">S204*H204</f>
        <v>0</v>
      </c>
      <c r="AR204" s="22" t="s">
        <v>424</v>
      </c>
      <c r="AT204" s="22" t="s">
        <v>135</v>
      </c>
      <c r="AU204" s="22" t="s">
        <v>80</v>
      </c>
      <c r="AY204" s="22" t="s">
        <v>132</v>
      </c>
      <c r="BE204" s="197">
        <f t="shared" ref="BE204:BE211" si="4">IF(N204="základní",J204,0)</f>
        <v>0</v>
      </c>
      <c r="BF204" s="197">
        <f t="shared" ref="BF204:BF211" si="5">IF(N204="snížená",J204,0)</f>
        <v>0</v>
      </c>
      <c r="BG204" s="197">
        <f t="shared" ref="BG204:BG211" si="6">IF(N204="zákl. přenesená",J204,0)</f>
        <v>0</v>
      </c>
      <c r="BH204" s="197">
        <f t="shared" ref="BH204:BH211" si="7">IF(N204="sníž. přenesená",J204,0)</f>
        <v>0</v>
      </c>
      <c r="BI204" s="197">
        <f t="shared" ref="BI204:BI211" si="8">IF(N204="nulová",J204,0)</f>
        <v>0</v>
      </c>
      <c r="BJ204" s="22" t="s">
        <v>80</v>
      </c>
      <c r="BK204" s="197">
        <f t="shared" ref="BK204:BK211" si="9">ROUND(I204*H204,2)</f>
        <v>0</v>
      </c>
      <c r="BL204" s="22" t="s">
        <v>424</v>
      </c>
      <c r="BM204" s="22" t="s">
        <v>425</v>
      </c>
    </row>
    <row r="205" spans="2:65" s="1" customFormat="1" ht="16.5" customHeight="1">
      <c r="B205" s="39"/>
      <c r="C205" s="186" t="s">
        <v>426</v>
      </c>
      <c r="D205" s="186" t="s">
        <v>135</v>
      </c>
      <c r="E205" s="187" t="s">
        <v>427</v>
      </c>
      <c r="F205" s="188" t="s">
        <v>428</v>
      </c>
      <c r="G205" s="189" t="s">
        <v>336</v>
      </c>
      <c r="H205" s="190">
        <v>1</v>
      </c>
      <c r="I205" s="191"/>
      <c r="J205" s="192">
        <f t="shared" si="0"/>
        <v>0</v>
      </c>
      <c r="K205" s="188" t="s">
        <v>150</v>
      </c>
      <c r="L205" s="59"/>
      <c r="M205" s="193" t="s">
        <v>23</v>
      </c>
      <c r="N205" s="194" t="s">
        <v>46</v>
      </c>
      <c r="O205" s="40"/>
      <c r="P205" s="195">
        <f t="shared" si="1"/>
        <v>0</v>
      </c>
      <c r="Q205" s="195">
        <v>0</v>
      </c>
      <c r="R205" s="195">
        <f t="shared" si="2"/>
        <v>0</v>
      </c>
      <c r="S205" s="195">
        <v>0</v>
      </c>
      <c r="T205" s="196">
        <f t="shared" si="3"/>
        <v>0</v>
      </c>
      <c r="AR205" s="22" t="s">
        <v>424</v>
      </c>
      <c r="AT205" s="22" t="s">
        <v>135</v>
      </c>
      <c r="AU205" s="22" t="s">
        <v>80</v>
      </c>
      <c r="AY205" s="22" t="s">
        <v>132</v>
      </c>
      <c r="BE205" s="197">
        <f t="shared" si="4"/>
        <v>0</v>
      </c>
      <c r="BF205" s="197">
        <f t="shared" si="5"/>
        <v>0</v>
      </c>
      <c r="BG205" s="197">
        <f t="shared" si="6"/>
        <v>0</v>
      </c>
      <c r="BH205" s="197">
        <f t="shared" si="7"/>
        <v>0</v>
      </c>
      <c r="BI205" s="197">
        <f t="shared" si="8"/>
        <v>0</v>
      </c>
      <c r="BJ205" s="22" t="s">
        <v>80</v>
      </c>
      <c r="BK205" s="197">
        <f t="shared" si="9"/>
        <v>0</v>
      </c>
      <c r="BL205" s="22" t="s">
        <v>424</v>
      </c>
      <c r="BM205" s="22" t="s">
        <v>429</v>
      </c>
    </row>
    <row r="206" spans="2:65" s="1" customFormat="1" ht="16.5" customHeight="1">
      <c r="B206" s="39"/>
      <c r="C206" s="186" t="s">
        <v>430</v>
      </c>
      <c r="D206" s="186" t="s">
        <v>135</v>
      </c>
      <c r="E206" s="187" t="s">
        <v>431</v>
      </c>
      <c r="F206" s="188" t="s">
        <v>432</v>
      </c>
      <c r="G206" s="189" t="s">
        <v>336</v>
      </c>
      <c r="H206" s="190">
        <v>1</v>
      </c>
      <c r="I206" s="191"/>
      <c r="J206" s="192">
        <f t="shared" si="0"/>
        <v>0</v>
      </c>
      <c r="K206" s="188" t="s">
        <v>150</v>
      </c>
      <c r="L206" s="59"/>
      <c r="M206" s="193" t="s">
        <v>23</v>
      </c>
      <c r="N206" s="194" t="s">
        <v>46</v>
      </c>
      <c r="O206" s="40"/>
      <c r="P206" s="195">
        <f t="shared" si="1"/>
        <v>0</v>
      </c>
      <c r="Q206" s="195">
        <v>0</v>
      </c>
      <c r="R206" s="195">
        <f t="shared" si="2"/>
        <v>0</v>
      </c>
      <c r="S206" s="195">
        <v>0</v>
      </c>
      <c r="T206" s="196">
        <f t="shared" si="3"/>
        <v>0</v>
      </c>
      <c r="AR206" s="22" t="s">
        <v>424</v>
      </c>
      <c r="AT206" s="22" t="s">
        <v>135</v>
      </c>
      <c r="AU206" s="22" t="s">
        <v>80</v>
      </c>
      <c r="AY206" s="22" t="s">
        <v>132</v>
      </c>
      <c r="BE206" s="197">
        <f t="shared" si="4"/>
        <v>0</v>
      </c>
      <c r="BF206" s="197">
        <f t="shared" si="5"/>
        <v>0</v>
      </c>
      <c r="BG206" s="197">
        <f t="shared" si="6"/>
        <v>0</v>
      </c>
      <c r="BH206" s="197">
        <f t="shared" si="7"/>
        <v>0</v>
      </c>
      <c r="BI206" s="197">
        <f t="shared" si="8"/>
        <v>0</v>
      </c>
      <c r="BJ206" s="22" t="s">
        <v>80</v>
      </c>
      <c r="BK206" s="197">
        <f t="shared" si="9"/>
        <v>0</v>
      </c>
      <c r="BL206" s="22" t="s">
        <v>424</v>
      </c>
      <c r="BM206" s="22" t="s">
        <v>433</v>
      </c>
    </row>
    <row r="207" spans="2:65" s="1" customFormat="1" ht="16.5" customHeight="1">
      <c r="B207" s="39"/>
      <c r="C207" s="186" t="s">
        <v>434</v>
      </c>
      <c r="D207" s="186" t="s">
        <v>135</v>
      </c>
      <c r="E207" s="187" t="s">
        <v>435</v>
      </c>
      <c r="F207" s="188" t="s">
        <v>436</v>
      </c>
      <c r="G207" s="189" t="s">
        <v>336</v>
      </c>
      <c r="H207" s="190">
        <v>1</v>
      </c>
      <c r="I207" s="191"/>
      <c r="J207" s="192">
        <f t="shared" si="0"/>
        <v>0</v>
      </c>
      <c r="K207" s="188" t="s">
        <v>150</v>
      </c>
      <c r="L207" s="59"/>
      <c r="M207" s="193" t="s">
        <v>23</v>
      </c>
      <c r="N207" s="194" t="s">
        <v>46</v>
      </c>
      <c r="O207" s="40"/>
      <c r="P207" s="195">
        <f t="shared" si="1"/>
        <v>0</v>
      </c>
      <c r="Q207" s="195">
        <v>0</v>
      </c>
      <c r="R207" s="195">
        <f t="shared" si="2"/>
        <v>0</v>
      </c>
      <c r="S207" s="195">
        <v>0</v>
      </c>
      <c r="T207" s="196">
        <f t="shared" si="3"/>
        <v>0</v>
      </c>
      <c r="AR207" s="22" t="s">
        <v>424</v>
      </c>
      <c r="AT207" s="22" t="s">
        <v>135</v>
      </c>
      <c r="AU207" s="22" t="s">
        <v>80</v>
      </c>
      <c r="AY207" s="22" t="s">
        <v>132</v>
      </c>
      <c r="BE207" s="197">
        <f t="shared" si="4"/>
        <v>0</v>
      </c>
      <c r="BF207" s="197">
        <f t="shared" si="5"/>
        <v>0</v>
      </c>
      <c r="BG207" s="197">
        <f t="shared" si="6"/>
        <v>0</v>
      </c>
      <c r="BH207" s="197">
        <f t="shared" si="7"/>
        <v>0</v>
      </c>
      <c r="BI207" s="197">
        <f t="shared" si="8"/>
        <v>0</v>
      </c>
      <c r="BJ207" s="22" t="s">
        <v>80</v>
      </c>
      <c r="BK207" s="197">
        <f t="shared" si="9"/>
        <v>0</v>
      </c>
      <c r="BL207" s="22" t="s">
        <v>424</v>
      </c>
      <c r="BM207" s="22" t="s">
        <v>437</v>
      </c>
    </row>
    <row r="208" spans="2:65" s="1" customFormat="1" ht="16.5" customHeight="1">
      <c r="B208" s="39"/>
      <c r="C208" s="186" t="s">
        <v>438</v>
      </c>
      <c r="D208" s="186" t="s">
        <v>135</v>
      </c>
      <c r="E208" s="187" t="s">
        <v>439</v>
      </c>
      <c r="F208" s="188" t="s">
        <v>440</v>
      </c>
      <c r="G208" s="189" t="s">
        <v>336</v>
      </c>
      <c r="H208" s="190">
        <v>1</v>
      </c>
      <c r="I208" s="191"/>
      <c r="J208" s="192">
        <f t="shared" si="0"/>
        <v>0</v>
      </c>
      <c r="K208" s="188" t="s">
        <v>150</v>
      </c>
      <c r="L208" s="59"/>
      <c r="M208" s="193" t="s">
        <v>23</v>
      </c>
      <c r="N208" s="194" t="s">
        <v>46</v>
      </c>
      <c r="O208" s="40"/>
      <c r="P208" s="195">
        <f t="shared" si="1"/>
        <v>0</v>
      </c>
      <c r="Q208" s="195">
        <v>0</v>
      </c>
      <c r="R208" s="195">
        <f t="shared" si="2"/>
        <v>0</v>
      </c>
      <c r="S208" s="195">
        <v>0</v>
      </c>
      <c r="T208" s="196">
        <f t="shared" si="3"/>
        <v>0</v>
      </c>
      <c r="AR208" s="22" t="s">
        <v>424</v>
      </c>
      <c r="AT208" s="22" t="s">
        <v>135</v>
      </c>
      <c r="AU208" s="22" t="s">
        <v>80</v>
      </c>
      <c r="AY208" s="22" t="s">
        <v>132</v>
      </c>
      <c r="BE208" s="197">
        <f t="shared" si="4"/>
        <v>0</v>
      </c>
      <c r="BF208" s="197">
        <f t="shared" si="5"/>
        <v>0</v>
      </c>
      <c r="BG208" s="197">
        <f t="shared" si="6"/>
        <v>0</v>
      </c>
      <c r="BH208" s="197">
        <f t="shared" si="7"/>
        <v>0</v>
      </c>
      <c r="BI208" s="197">
        <f t="shared" si="8"/>
        <v>0</v>
      </c>
      <c r="BJ208" s="22" t="s">
        <v>80</v>
      </c>
      <c r="BK208" s="197">
        <f t="shared" si="9"/>
        <v>0</v>
      </c>
      <c r="BL208" s="22" t="s">
        <v>424</v>
      </c>
      <c r="BM208" s="22" t="s">
        <v>441</v>
      </c>
    </row>
    <row r="209" spans="2:65" s="1" customFormat="1" ht="16.5" customHeight="1">
      <c r="B209" s="39"/>
      <c r="C209" s="186" t="s">
        <v>442</v>
      </c>
      <c r="D209" s="186" t="s">
        <v>135</v>
      </c>
      <c r="E209" s="187" t="s">
        <v>443</v>
      </c>
      <c r="F209" s="188" t="s">
        <v>444</v>
      </c>
      <c r="G209" s="189" t="s">
        <v>336</v>
      </c>
      <c r="H209" s="190">
        <v>1</v>
      </c>
      <c r="I209" s="191"/>
      <c r="J209" s="192">
        <f t="shared" si="0"/>
        <v>0</v>
      </c>
      <c r="K209" s="188" t="s">
        <v>150</v>
      </c>
      <c r="L209" s="59"/>
      <c r="M209" s="193" t="s">
        <v>23</v>
      </c>
      <c r="N209" s="194" t="s">
        <v>46</v>
      </c>
      <c r="O209" s="40"/>
      <c r="P209" s="195">
        <f t="shared" si="1"/>
        <v>0</v>
      </c>
      <c r="Q209" s="195">
        <v>0</v>
      </c>
      <c r="R209" s="195">
        <f t="shared" si="2"/>
        <v>0</v>
      </c>
      <c r="S209" s="195">
        <v>0</v>
      </c>
      <c r="T209" s="196">
        <f t="shared" si="3"/>
        <v>0</v>
      </c>
      <c r="AR209" s="22" t="s">
        <v>424</v>
      </c>
      <c r="AT209" s="22" t="s">
        <v>135</v>
      </c>
      <c r="AU209" s="22" t="s">
        <v>80</v>
      </c>
      <c r="AY209" s="22" t="s">
        <v>132</v>
      </c>
      <c r="BE209" s="197">
        <f t="shared" si="4"/>
        <v>0</v>
      </c>
      <c r="BF209" s="197">
        <f t="shared" si="5"/>
        <v>0</v>
      </c>
      <c r="BG209" s="197">
        <f t="shared" si="6"/>
        <v>0</v>
      </c>
      <c r="BH209" s="197">
        <f t="shared" si="7"/>
        <v>0</v>
      </c>
      <c r="BI209" s="197">
        <f t="shared" si="8"/>
        <v>0</v>
      </c>
      <c r="BJ209" s="22" t="s">
        <v>80</v>
      </c>
      <c r="BK209" s="197">
        <f t="shared" si="9"/>
        <v>0</v>
      </c>
      <c r="BL209" s="22" t="s">
        <v>424</v>
      </c>
      <c r="BM209" s="22" t="s">
        <v>445</v>
      </c>
    </row>
    <row r="210" spans="2:65" s="1" customFormat="1" ht="16.5" customHeight="1">
      <c r="B210" s="39"/>
      <c r="C210" s="186" t="s">
        <v>446</v>
      </c>
      <c r="D210" s="186" t="s">
        <v>135</v>
      </c>
      <c r="E210" s="187" t="s">
        <v>447</v>
      </c>
      <c r="F210" s="188" t="s">
        <v>448</v>
      </c>
      <c r="G210" s="189" t="s">
        <v>336</v>
      </c>
      <c r="H210" s="190">
        <v>1</v>
      </c>
      <c r="I210" s="191"/>
      <c r="J210" s="192">
        <f t="shared" si="0"/>
        <v>0</v>
      </c>
      <c r="K210" s="188" t="s">
        <v>150</v>
      </c>
      <c r="L210" s="59"/>
      <c r="M210" s="193" t="s">
        <v>23</v>
      </c>
      <c r="N210" s="194" t="s">
        <v>46</v>
      </c>
      <c r="O210" s="40"/>
      <c r="P210" s="195">
        <f t="shared" si="1"/>
        <v>0</v>
      </c>
      <c r="Q210" s="195">
        <v>0</v>
      </c>
      <c r="R210" s="195">
        <f t="shared" si="2"/>
        <v>0</v>
      </c>
      <c r="S210" s="195">
        <v>0</v>
      </c>
      <c r="T210" s="196">
        <f t="shared" si="3"/>
        <v>0</v>
      </c>
      <c r="AR210" s="22" t="s">
        <v>424</v>
      </c>
      <c r="AT210" s="22" t="s">
        <v>135</v>
      </c>
      <c r="AU210" s="22" t="s">
        <v>80</v>
      </c>
      <c r="AY210" s="22" t="s">
        <v>132</v>
      </c>
      <c r="BE210" s="197">
        <f t="shared" si="4"/>
        <v>0</v>
      </c>
      <c r="BF210" s="197">
        <f t="shared" si="5"/>
        <v>0</v>
      </c>
      <c r="BG210" s="197">
        <f t="shared" si="6"/>
        <v>0</v>
      </c>
      <c r="BH210" s="197">
        <f t="shared" si="7"/>
        <v>0</v>
      </c>
      <c r="BI210" s="197">
        <f t="shared" si="8"/>
        <v>0</v>
      </c>
      <c r="BJ210" s="22" t="s">
        <v>80</v>
      </c>
      <c r="BK210" s="197">
        <f t="shared" si="9"/>
        <v>0</v>
      </c>
      <c r="BL210" s="22" t="s">
        <v>424</v>
      </c>
      <c r="BM210" s="22" t="s">
        <v>449</v>
      </c>
    </row>
    <row r="211" spans="2:65" s="1" customFormat="1" ht="16.5" customHeight="1">
      <c r="B211" s="39"/>
      <c r="C211" s="186" t="s">
        <v>450</v>
      </c>
      <c r="D211" s="186" t="s">
        <v>135</v>
      </c>
      <c r="E211" s="187" t="s">
        <v>451</v>
      </c>
      <c r="F211" s="188" t="s">
        <v>452</v>
      </c>
      <c r="G211" s="189" t="s">
        <v>453</v>
      </c>
      <c r="H211" s="190">
        <v>1</v>
      </c>
      <c r="I211" s="191"/>
      <c r="J211" s="192">
        <f t="shared" si="0"/>
        <v>0</v>
      </c>
      <c r="K211" s="188" t="s">
        <v>150</v>
      </c>
      <c r="L211" s="59"/>
      <c r="M211" s="193" t="s">
        <v>23</v>
      </c>
      <c r="N211" s="231" t="s">
        <v>46</v>
      </c>
      <c r="O211" s="232"/>
      <c r="P211" s="233">
        <f t="shared" si="1"/>
        <v>0</v>
      </c>
      <c r="Q211" s="233">
        <v>0</v>
      </c>
      <c r="R211" s="233">
        <f t="shared" si="2"/>
        <v>0</v>
      </c>
      <c r="S211" s="233">
        <v>0</v>
      </c>
      <c r="T211" s="234">
        <f t="shared" si="3"/>
        <v>0</v>
      </c>
      <c r="AR211" s="22" t="s">
        <v>424</v>
      </c>
      <c r="AT211" s="22" t="s">
        <v>135</v>
      </c>
      <c r="AU211" s="22" t="s">
        <v>80</v>
      </c>
      <c r="AY211" s="22" t="s">
        <v>132</v>
      </c>
      <c r="BE211" s="197">
        <f t="shared" si="4"/>
        <v>0</v>
      </c>
      <c r="BF211" s="197">
        <f t="shared" si="5"/>
        <v>0</v>
      </c>
      <c r="BG211" s="197">
        <f t="shared" si="6"/>
        <v>0</v>
      </c>
      <c r="BH211" s="197">
        <f t="shared" si="7"/>
        <v>0</v>
      </c>
      <c r="BI211" s="197">
        <f t="shared" si="8"/>
        <v>0</v>
      </c>
      <c r="BJ211" s="22" t="s">
        <v>80</v>
      </c>
      <c r="BK211" s="197">
        <f t="shared" si="9"/>
        <v>0</v>
      </c>
      <c r="BL211" s="22" t="s">
        <v>424</v>
      </c>
      <c r="BM211" s="22" t="s">
        <v>454</v>
      </c>
    </row>
    <row r="212" spans="2:65" s="1" customFormat="1" ht="6.95" customHeight="1">
      <c r="B212" s="54"/>
      <c r="C212" s="55"/>
      <c r="D212" s="55"/>
      <c r="E212" s="55"/>
      <c r="F212" s="55"/>
      <c r="G212" s="55"/>
      <c r="H212" s="55"/>
      <c r="I212" s="133"/>
      <c r="J212" s="55"/>
      <c r="K212" s="55"/>
      <c r="L212" s="59"/>
    </row>
  </sheetData>
  <sheetProtection algorithmName="SHA-512" hashValue="bGaq4NkOdalNooJ22fbqLggQXz/hizE4jsaxttArnYo5enfgNNmRGWiViippdpp2w65Bf2Lf7n/t4+5qO6mlUQ==" saltValue="PcQl9BrivW4qVFmw9cPNLcOmaaqovHyGVfF2HnkEj3zL/CLuY0U4C2xhb1JSZywS8Imkk1bYag5NylvS7h/Jyw==" spinCount="100000" sheet="1" objects="1" scenarios="1" formatColumns="0" formatRows="0" autoFilter="0"/>
  <autoFilter ref="C80:K211"/>
  <mergeCells count="7">
    <mergeCell ref="G1:H1"/>
    <mergeCell ref="L2:V2"/>
    <mergeCell ref="E7:H7"/>
    <mergeCell ref="E22:H22"/>
    <mergeCell ref="E43:H43"/>
    <mergeCell ref="J47:J48"/>
    <mergeCell ref="E73:H7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5" customWidth="1"/>
    <col min="2" max="2" width="1.6640625" style="235" customWidth="1"/>
    <col min="3" max="4" width="5" style="235" customWidth="1"/>
    <col min="5" max="5" width="11.6640625" style="235" customWidth="1"/>
    <col min="6" max="6" width="9.1640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40625" style="235" customWidth="1"/>
  </cols>
  <sheetData>
    <row r="1" spans="2:1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3" customFormat="1" ht="45" customHeight="1">
      <c r="B3" s="239"/>
      <c r="C3" s="359" t="s">
        <v>455</v>
      </c>
      <c r="D3" s="359"/>
      <c r="E3" s="359"/>
      <c r="F3" s="359"/>
      <c r="G3" s="359"/>
      <c r="H3" s="359"/>
      <c r="I3" s="359"/>
      <c r="J3" s="359"/>
      <c r="K3" s="240"/>
    </row>
    <row r="4" spans="2:11" ht="25.5" customHeight="1">
      <c r="B4" s="241"/>
      <c r="C4" s="363" t="s">
        <v>456</v>
      </c>
      <c r="D4" s="363"/>
      <c r="E4" s="363"/>
      <c r="F4" s="363"/>
      <c r="G4" s="363"/>
      <c r="H4" s="363"/>
      <c r="I4" s="363"/>
      <c r="J4" s="363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2" t="s">
        <v>457</v>
      </c>
      <c r="D6" s="362"/>
      <c r="E6" s="362"/>
      <c r="F6" s="362"/>
      <c r="G6" s="362"/>
      <c r="H6" s="362"/>
      <c r="I6" s="362"/>
      <c r="J6" s="362"/>
      <c r="K6" s="242"/>
    </row>
    <row r="7" spans="2:11" ht="15" customHeight="1">
      <c r="B7" s="245"/>
      <c r="C7" s="362" t="s">
        <v>458</v>
      </c>
      <c r="D7" s="362"/>
      <c r="E7" s="362"/>
      <c r="F7" s="362"/>
      <c r="G7" s="362"/>
      <c r="H7" s="362"/>
      <c r="I7" s="362"/>
      <c r="J7" s="362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2" t="s">
        <v>459</v>
      </c>
      <c r="D9" s="362"/>
      <c r="E9" s="362"/>
      <c r="F9" s="362"/>
      <c r="G9" s="362"/>
      <c r="H9" s="362"/>
      <c r="I9" s="362"/>
      <c r="J9" s="362"/>
      <c r="K9" s="242"/>
    </row>
    <row r="10" spans="2:11" ht="15" customHeight="1">
      <c r="B10" s="245"/>
      <c r="C10" s="244"/>
      <c r="D10" s="362" t="s">
        <v>460</v>
      </c>
      <c r="E10" s="362"/>
      <c r="F10" s="362"/>
      <c r="G10" s="362"/>
      <c r="H10" s="362"/>
      <c r="I10" s="362"/>
      <c r="J10" s="362"/>
      <c r="K10" s="242"/>
    </row>
    <row r="11" spans="2:11" ht="15" customHeight="1">
      <c r="B11" s="245"/>
      <c r="C11" s="246"/>
      <c r="D11" s="362" t="s">
        <v>461</v>
      </c>
      <c r="E11" s="362"/>
      <c r="F11" s="362"/>
      <c r="G11" s="362"/>
      <c r="H11" s="362"/>
      <c r="I11" s="362"/>
      <c r="J11" s="362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2" t="s">
        <v>462</v>
      </c>
      <c r="E13" s="362"/>
      <c r="F13" s="362"/>
      <c r="G13" s="362"/>
      <c r="H13" s="362"/>
      <c r="I13" s="362"/>
      <c r="J13" s="362"/>
      <c r="K13" s="242"/>
    </row>
    <row r="14" spans="2:11" ht="15" customHeight="1">
      <c r="B14" s="245"/>
      <c r="C14" s="246"/>
      <c r="D14" s="362" t="s">
        <v>463</v>
      </c>
      <c r="E14" s="362"/>
      <c r="F14" s="362"/>
      <c r="G14" s="362"/>
      <c r="H14" s="362"/>
      <c r="I14" s="362"/>
      <c r="J14" s="362"/>
      <c r="K14" s="242"/>
    </row>
    <row r="15" spans="2:11" ht="15" customHeight="1">
      <c r="B15" s="245"/>
      <c r="C15" s="246"/>
      <c r="D15" s="362" t="s">
        <v>464</v>
      </c>
      <c r="E15" s="362"/>
      <c r="F15" s="362"/>
      <c r="G15" s="362"/>
      <c r="H15" s="362"/>
      <c r="I15" s="362"/>
      <c r="J15" s="362"/>
      <c r="K15" s="242"/>
    </row>
    <row r="16" spans="2:11" ht="15" customHeight="1">
      <c r="B16" s="245"/>
      <c r="C16" s="246"/>
      <c r="D16" s="246"/>
      <c r="E16" s="247" t="s">
        <v>79</v>
      </c>
      <c r="F16" s="362" t="s">
        <v>465</v>
      </c>
      <c r="G16" s="362"/>
      <c r="H16" s="362"/>
      <c r="I16" s="362"/>
      <c r="J16" s="362"/>
      <c r="K16" s="242"/>
    </row>
    <row r="17" spans="2:11" ht="15" customHeight="1">
      <c r="B17" s="245"/>
      <c r="C17" s="246"/>
      <c r="D17" s="246"/>
      <c r="E17" s="247" t="s">
        <v>466</v>
      </c>
      <c r="F17" s="362" t="s">
        <v>467</v>
      </c>
      <c r="G17" s="362"/>
      <c r="H17" s="362"/>
      <c r="I17" s="362"/>
      <c r="J17" s="362"/>
      <c r="K17" s="242"/>
    </row>
    <row r="18" spans="2:11" ht="15" customHeight="1">
      <c r="B18" s="245"/>
      <c r="C18" s="246"/>
      <c r="D18" s="246"/>
      <c r="E18" s="247" t="s">
        <v>468</v>
      </c>
      <c r="F18" s="362" t="s">
        <v>469</v>
      </c>
      <c r="G18" s="362"/>
      <c r="H18" s="362"/>
      <c r="I18" s="362"/>
      <c r="J18" s="362"/>
      <c r="K18" s="242"/>
    </row>
    <row r="19" spans="2:11" ht="15" customHeight="1">
      <c r="B19" s="245"/>
      <c r="C19" s="246"/>
      <c r="D19" s="246"/>
      <c r="E19" s="247" t="s">
        <v>470</v>
      </c>
      <c r="F19" s="362" t="s">
        <v>471</v>
      </c>
      <c r="G19" s="362"/>
      <c r="H19" s="362"/>
      <c r="I19" s="362"/>
      <c r="J19" s="362"/>
      <c r="K19" s="242"/>
    </row>
    <row r="20" spans="2:11" ht="15" customHeight="1">
      <c r="B20" s="245"/>
      <c r="C20" s="246"/>
      <c r="D20" s="246"/>
      <c r="E20" s="247" t="s">
        <v>472</v>
      </c>
      <c r="F20" s="362" t="s">
        <v>473</v>
      </c>
      <c r="G20" s="362"/>
      <c r="H20" s="362"/>
      <c r="I20" s="362"/>
      <c r="J20" s="362"/>
      <c r="K20" s="242"/>
    </row>
    <row r="21" spans="2:11" ht="15" customHeight="1">
      <c r="B21" s="245"/>
      <c r="C21" s="246"/>
      <c r="D21" s="246"/>
      <c r="E21" s="247" t="s">
        <v>474</v>
      </c>
      <c r="F21" s="362" t="s">
        <v>475</v>
      </c>
      <c r="G21" s="362"/>
      <c r="H21" s="362"/>
      <c r="I21" s="362"/>
      <c r="J21" s="362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2" t="s">
        <v>476</v>
      </c>
      <c r="D23" s="362"/>
      <c r="E23" s="362"/>
      <c r="F23" s="362"/>
      <c r="G23" s="362"/>
      <c r="H23" s="362"/>
      <c r="I23" s="362"/>
      <c r="J23" s="362"/>
      <c r="K23" s="242"/>
    </row>
    <row r="24" spans="2:11" ht="15" customHeight="1">
      <c r="B24" s="245"/>
      <c r="C24" s="362" t="s">
        <v>477</v>
      </c>
      <c r="D24" s="362"/>
      <c r="E24" s="362"/>
      <c r="F24" s="362"/>
      <c r="G24" s="362"/>
      <c r="H24" s="362"/>
      <c r="I24" s="362"/>
      <c r="J24" s="362"/>
      <c r="K24" s="242"/>
    </row>
    <row r="25" spans="2:11" ht="15" customHeight="1">
      <c r="B25" s="245"/>
      <c r="C25" s="244"/>
      <c r="D25" s="362" t="s">
        <v>478</v>
      </c>
      <c r="E25" s="362"/>
      <c r="F25" s="362"/>
      <c r="G25" s="362"/>
      <c r="H25" s="362"/>
      <c r="I25" s="362"/>
      <c r="J25" s="362"/>
      <c r="K25" s="242"/>
    </row>
    <row r="26" spans="2:11" ht="15" customHeight="1">
      <c r="B26" s="245"/>
      <c r="C26" s="246"/>
      <c r="D26" s="362" t="s">
        <v>479</v>
      </c>
      <c r="E26" s="362"/>
      <c r="F26" s="362"/>
      <c r="G26" s="362"/>
      <c r="H26" s="362"/>
      <c r="I26" s="362"/>
      <c r="J26" s="362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2" t="s">
        <v>480</v>
      </c>
      <c r="E28" s="362"/>
      <c r="F28" s="362"/>
      <c r="G28" s="362"/>
      <c r="H28" s="362"/>
      <c r="I28" s="362"/>
      <c r="J28" s="362"/>
      <c r="K28" s="242"/>
    </row>
    <row r="29" spans="2:11" ht="15" customHeight="1">
      <c r="B29" s="245"/>
      <c r="C29" s="246"/>
      <c r="D29" s="362" t="s">
        <v>481</v>
      </c>
      <c r="E29" s="362"/>
      <c r="F29" s="362"/>
      <c r="G29" s="362"/>
      <c r="H29" s="362"/>
      <c r="I29" s="362"/>
      <c r="J29" s="362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2" t="s">
        <v>482</v>
      </c>
      <c r="E31" s="362"/>
      <c r="F31" s="362"/>
      <c r="G31" s="362"/>
      <c r="H31" s="362"/>
      <c r="I31" s="362"/>
      <c r="J31" s="362"/>
      <c r="K31" s="242"/>
    </row>
    <row r="32" spans="2:11" ht="15" customHeight="1">
      <c r="B32" s="245"/>
      <c r="C32" s="246"/>
      <c r="D32" s="362" t="s">
        <v>483</v>
      </c>
      <c r="E32" s="362"/>
      <c r="F32" s="362"/>
      <c r="G32" s="362"/>
      <c r="H32" s="362"/>
      <c r="I32" s="362"/>
      <c r="J32" s="362"/>
      <c r="K32" s="242"/>
    </row>
    <row r="33" spans="2:11" ht="15" customHeight="1">
      <c r="B33" s="245"/>
      <c r="C33" s="246"/>
      <c r="D33" s="362" t="s">
        <v>484</v>
      </c>
      <c r="E33" s="362"/>
      <c r="F33" s="362"/>
      <c r="G33" s="362"/>
      <c r="H33" s="362"/>
      <c r="I33" s="362"/>
      <c r="J33" s="362"/>
      <c r="K33" s="242"/>
    </row>
    <row r="34" spans="2:11" ht="15" customHeight="1">
      <c r="B34" s="245"/>
      <c r="C34" s="246"/>
      <c r="D34" s="244"/>
      <c r="E34" s="248" t="s">
        <v>117</v>
      </c>
      <c r="F34" s="244"/>
      <c r="G34" s="362" t="s">
        <v>485</v>
      </c>
      <c r="H34" s="362"/>
      <c r="I34" s="362"/>
      <c r="J34" s="362"/>
      <c r="K34" s="242"/>
    </row>
    <row r="35" spans="2:11" ht="30.75" customHeight="1">
      <c r="B35" s="245"/>
      <c r="C35" s="246"/>
      <c r="D35" s="244"/>
      <c r="E35" s="248" t="s">
        <v>486</v>
      </c>
      <c r="F35" s="244"/>
      <c r="G35" s="362" t="s">
        <v>487</v>
      </c>
      <c r="H35" s="362"/>
      <c r="I35" s="362"/>
      <c r="J35" s="362"/>
      <c r="K35" s="242"/>
    </row>
    <row r="36" spans="2:11" ht="15" customHeight="1">
      <c r="B36" s="245"/>
      <c r="C36" s="246"/>
      <c r="D36" s="244"/>
      <c r="E36" s="248" t="s">
        <v>56</v>
      </c>
      <c r="F36" s="244"/>
      <c r="G36" s="362" t="s">
        <v>488</v>
      </c>
      <c r="H36" s="362"/>
      <c r="I36" s="362"/>
      <c r="J36" s="362"/>
      <c r="K36" s="242"/>
    </row>
    <row r="37" spans="2:11" ht="15" customHeight="1">
      <c r="B37" s="245"/>
      <c r="C37" s="246"/>
      <c r="D37" s="244"/>
      <c r="E37" s="248" t="s">
        <v>118</v>
      </c>
      <c r="F37" s="244"/>
      <c r="G37" s="362" t="s">
        <v>489</v>
      </c>
      <c r="H37" s="362"/>
      <c r="I37" s="362"/>
      <c r="J37" s="362"/>
      <c r="K37" s="242"/>
    </row>
    <row r="38" spans="2:11" ht="15" customHeight="1">
      <c r="B38" s="245"/>
      <c r="C38" s="246"/>
      <c r="D38" s="244"/>
      <c r="E38" s="248" t="s">
        <v>119</v>
      </c>
      <c r="F38" s="244"/>
      <c r="G38" s="362" t="s">
        <v>490</v>
      </c>
      <c r="H38" s="362"/>
      <c r="I38" s="362"/>
      <c r="J38" s="362"/>
      <c r="K38" s="242"/>
    </row>
    <row r="39" spans="2:11" ht="15" customHeight="1">
      <c r="B39" s="245"/>
      <c r="C39" s="246"/>
      <c r="D39" s="244"/>
      <c r="E39" s="248" t="s">
        <v>120</v>
      </c>
      <c r="F39" s="244"/>
      <c r="G39" s="362" t="s">
        <v>491</v>
      </c>
      <c r="H39" s="362"/>
      <c r="I39" s="362"/>
      <c r="J39" s="362"/>
      <c r="K39" s="242"/>
    </row>
    <row r="40" spans="2:11" ht="15" customHeight="1">
      <c r="B40" s="245"/>
      <c r="C40" s="246"/>
      <c r="D40" s="244"/>
      <c r="E40" s="248" t="s">
        <v>492</v>
      </c>
      <c r="F40" s="244"/>
      <c r="G40" s="362" t="s">
        <v>493</v>
      </c>
      <c r="H40" s="362"/>
      <c r="I40" s="362"/>
      <c r="J40" s="362"/>
      <c r="K40" s="242"/>
    </row>
    <row r="41" spans="2:11" ht="15" customHeight="1">
      <c r="B41" s="245"/>
      <c r="C41" s="246"/>
      <c r="D41" s="244"/>
      <c r="E41" s="248"/>
      <c r="F41" s="244"/>
      <c r="G41" s="362" t="s">
        <v>494</v>
      </c>
      <c r="H41" s="362"/>
      <c r="I41" s="362"/>
      <c r="J41" s="362"/>
      <c r="K41" s="242"/>
    </row>
    <row r="42" spans="2:11" ht="15" customHeight="1">
      <c r="B42" s="245"/>
      <c r="C42" s="246"/>
      <c r="D42" s="244"/>
      <c r="E42" s="248" t="s">
        <v>495</v>
      </c>
      <c r="F42" s="244"/>
      <c r="G42" s="362" t="s">
        <v>496</v>
      </c>
      <c r="H42" s="362"/>
      <c r="I42" s="362"/>
      <c r="J42" s="362"/>
      <c r="K42" s="242"/>
    </row>
    <row r="43" spans="2:11" ht="15" customHeight="1">
      <c r="B43" s="245"/>
      <c r="C43" s="246"/>
      <c r="D43" s="244"/>
      <c r="E43" s="248" t="s">
        <v>122</v>
      </c>
      <c r="F43" s="244"/>
      <c r="G43" s="362" t="s">
        <v>497</v>
      </c>
      <c r="H43" s="362"/>
      <c r="I43" s="362"/>
      <c r="J43" s="362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2" t="s">
        <v>498</v>
      </c>
      <c r="E45" s="362"/>
      <c r="F45" s="362"/>
      <c r="G45" s="362"/>
      <c r="H45" s="362"/>
      <c r="I45" s="362"/>
      <c r="J45" s="362"/>
      <c r="K45" s="242"/>
    </row>
    <row r="46" spans="2:11" ht="15" customHeight="1">
      <c r="B46" s="245"/>
      <c r="C46" s="246"/>
      <c r="D46" s="246"/>
      <c r="E46" s="362" t="s">
        <v>499</v>
      </c>
      <c r="F46" s="362"/>
      <c r="G46" s="362"/>
      <c r="H46" s="362"/>
      <c r="I46" s="362"/>
      <c r="J46" s="362"/>
      <c r="K46" s="242"/>
    </row>
    <row r="47" spans="2:11" ht="15" customHeight="1">
      <c r="B47" s="245"/>
      <c r="C47" s="246"/>
      <c r="D47" s="246"/>
      <c r="E47" s="362" t="s">
        <v>500</v>
      </c>
      <c r="F47" s="362"/>
      <c r="G47" s="362"/>
      <c r="H47" s="362"/>
      <c r="I47" s="362"/>
      <c r="J47" s="362"/>
      <c r="K47" s="242"/>
    </row>
    <row r="48" spans="2:11" ht="15" customHeight="1">
      <c r="B48" s="245"/>
      <c r="C48" s="246"/>
      <c r="D48" s="246"/>
      <c r="E48" s="362" t="s">
        <v>501</v>
      </c>
      <c r="F48" s="362"/>
      <c r="G48" s="362"/>
      <c r="H48" s="362"/>
      <c r="I48" s="362"/>
      <c r="J48" s="362"/>
      <c r="K48" s="242"/>
    </row>
    <row r="49" spans="2:11" ht="15" customHeight="1">
      <c r="B49" s="245"/>
      <c r="C49" s="246"/>
      <c r="D49" s="362" t="s">
        <v>502</v>
      </c>
      <c r="E49" s="362"/>
      <c r="F49" s="362"/>
      <c r="G49" s="362"/>
      <c r="H49" s="362"/>
      <c r="I49" s="362"/>
      <c r="J49" s="362"/>
      <c r="K49" s="242"/>
    </row>
    <row r="50" spans="2:11" ht="25.5" customHeight="1">
      <c r="B50" s="241"/>
      <c r="C50" s="363" t="s">
        <v>503</v>
      </c>
      <c r="D50" s="363"/>
      <c r="E50" s="363"/>
      <c r="F50" s="363"/>
      <c r="G50" s="363"/>
      <c r="H50" s="363"/>
      <c r="I50" s="363"/>
      <c r="J50" s="363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2" t="s">
        <v>504</v>
      </c>
      <c r="D52" s="362"/>
      <c r="E52" s="362"/>
      <c r="F52" s="362"/>
      <c r="G52" s="362"/>
      <c r="H52" s="362"/>
      <c r="I52" s="362"/>
      <c r="J52" s="362"/>
      <c r="K52" s="242"/>
    </row>
    <row r="53" spans="2:11" ht="15" customHeight="1">
      <c r="B53" s="241"/>
      <c r="C53" s="362" t="s">
        <v>505</v>
      </c>
      <c r="D53" s="362"/>
      <c r="E53" s="362"/>
      <c r="F53" s="362"/>
      <c r="G53" s="362"/>
      <c r="H53" s="362"/>
      <c r="I53" s="362"/>
      <c r="J53" s="362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2" t="s">
        <v>506</v>
      </c>
      <c r="D55" s="362"/>
      <c r="E55" s="362"/>
      <c r="F55" s="362"/>
      <c r="G55" s="362"/>
      <c r="H55" s="362"/>
      <c r="I55" s="362"/>
      <c r="J55" s="362"/>
      <c r="K55" s="242"/>
    </row>
    <row r="56" spans="2:11" ht="15" customHeight="1">
      <c r="B56" s="241"/>
      <c r="C56" s="246"/>
      <c r="D56" s="362" t="s">
        <v>507</v>
      </c>
      <c r="E56" s="362"/>
      <c r="F56" s="362"/>
      <c r="G56" s="362"/>
      <c r="H56" s="362"/>
      <c r="I56" s="362"/>
      <c r="J56" s="362"/>
      <c r="K56" s="242"/>
    </row>
    <row r="57" spans="2:11" ht="15" customHeight="1">
      <c r="B57" s="241"/>
      <c r="C57" s="246"/>
      <c r="D57" s="362" t="s">
        <v>508</v>
      </c>
      <c r="E57" s="362"/>
      <c r="F57" s="362"/>
      <c r="G57" s="362"/>
      <c r="H57" s="362"/>
      <c r="I57" s="362"/>
      <c r="J57" s="362"/>
      <c r="K57" s="242"/>
    </row>
    <row r="58" spans="2:11" ht="15" customHeight="1">
      <c r="B58" s="241"/>
      <c r="C58" s="246"/>
      <c r="D58" s="362" t="s">
        <v>509</v>
      </c>
      <c r="E58" s="362"/>
      <c r="F58" s="362"/>
      <c r="G58" s="362"/>
      <c r="H58" s="362"/>
      <c r="I58" s="362"/>
      <c r="J58" s="362"/>
      <c r="K58" s="242"/>
    </row>
    <row r="59" spans="2:11" ht="15" customHeight="1">
      <c r="B59" s="241"/>
      <c r="C59" s="246"/>
      <c r="D59" s="362" t="s">
        <v>510</v>
      </c>
      <c r="E59" s="362"/>
      <c r="F59" s="362"/>
      <c r="G59" s="362"/>
      <c r="H59" s="362"/>
      <c r="I59" s="362"/>
      <c r="J59" s="362"/>
      <c r="K59" s="242"/>
    </row>
    <row r="60" spans="2:11" ht="15" customHeight="1">
      <c r="B60" s="241"/>
      <c r="C60" s="246"/>
      <c r="D60" s="361" t="s">
        <v>511</v>
      </c>
      <c r="E60" s="361"/>
      <c r="F60" s="361"/>
      <c r="G60" s="361"/>
      <c r="H60" s="361"/>
      <c r="I60" s="361"/>
      <c r="J60" s="361"/>
      <c r="K60" s="242"/>
    </row>
    <row r="61" spans="2:11" ht="15" customHeight="1">
      <c r="B61" s="241"/>
      <c r="C61" s="246"/>
      <c r="D61" s="362" t="s">
        <v>512</v>
      </c>
      <c r="E61" s="362"/>
      <c r="F61" s="362"/>
      <c r="G61" s="362"/>
      <c r="H61" s="362"/>
      <c r="I61" s="362"/>
      <c r="J61" s="362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2" t="s">
        <v>513</v>
      </c>
      <c r="E63" s="362"/>
      <c r="F63" s="362"/>
      <c r="G63" s="362"/>
      <c r="H63" s="362"/>
      <c r="I63" s="362"/>
      <c r="J63" s="362"/>
      <c r="K63" s="242"/>
    </row>
    <row r="64" spans="2:11" ht="15" customHeight="1">
      <c r="B64" s="241"/>
      <c r="C64" s="246"/>
      <c r="D64" s="361" t="s">
        <v>514</v>
      </c>
      <c r="E64" s="361"/>
      <c r="F64" s="361"/>
      <c r="G64" s="361"/>
      <c r="H64" s="361"/>
      <c r="I64" s="361"/>
      <c r="J64" s="361"/>
      <c r="K64" s="242"/>
    </row>
    <row r="65" spans="2:11" ht="15" customHeight="1">
      <c r="B65" s="241"/>
      <c r="C65" s="246"/>
      <c r="D65" s="362" t="s">
        <v>515</v>
      </c>
      <c r="E65" s="362"/>
      <c r="F65" s="362"/>
      <c r="G65" s="362"/>
      <c r="H65" s="362"/>
      <c r="I65" s="362"/>
      <c r="J65" s="362"/>
      <c r="K65" s="242"/>
    </row>
    <row r="66" spans="2:11" ht="15" customHeight="1">
      <c r="B66" s="241"/>
      <c r="C66" s="246"/>
      <c r="D66" s="362" t="s">
        <v>516</v>
      </c>
      <c r="E66" s="362"/>
      <c r="F66" s="362"/>
      <c r="G66" s="362"/>
      <c r="H66" s="362"/>
      <c r="I66" s="362"/>
      <c r="J66" s="362"/>
      <c r="K66" s="242"/>
    </row>
    <row r="67" spans="2:11" ht="15" customHeight="1">
      <c r="B67" s="241"/>
      <c r="C67" s="246"/>
      <c r="D67" s="362" t="s">
        <v>517</v>
      </c>
      <c r="E67" s="362"/>
      <c r="F67" s="362"/>
      <c r="G67" s="362"/>
      <c r="H67" s="362"/>
      <c r="I67" s="362"/>
      <c r="J67" s="362"/>
      <c r="K67" s="242"/>
    </row>
    <row r="68" spans="2:11" ht="15" customHeight="1">
      <c r="B68" s="241"/>
      <c r="C68" s="246"/>
      <c r="D68" s="362" t="s">
        <v>518</v>
      </c>
      <c r="E68" s="362"/>
      <c r="F68" s="362"/>
      <c r="G68" s="362"/>
      <c r="H68" s="362"/>
      <c r="I68" s="362"/>
      <c r="J68" s="362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0" t="s">
        <v>86</v>
      </c>
      <c r="D73" s="360"/>
      <c r="E73" s="360"/>
      <c r="F73" s="360"/>
      <c r="G73" s="360"/>
      <c r="H73" s="360"/>
      <c r="I73" s="360"/>
      <c r="J73" s="360"/>
      <c r="K73" s="259"/>
    </row>
    <row r="74" spans="2:11" ht="17.25" customHeight="1">
      <c r="B74" s="258"/>
      <c r="C74" s="260" t="s">
        <v>519</v>
      </c>
      <c r="D74" s="260"/>
      <c r="E74" s="260"/>
      <c r="F74" s="260" t="s">
        <v>520</v>
      </c>
      <c r="G74" s="261"/>
      <c r="H74" s="260" t="s">
        <v>118</v>
      </c>
      <c r="I74" s="260" t="s">
        <v>60</v>
      </c>
      <c r="J74" s="260" t="s">
        <v>521</v>
      </c>
      <c r="K74" s="259"/>
    </row>
    <row r="75" spans="2:11" ht="17.25" customHeight="1">
      <c r="B75" s="258"/>
      <c r="C75" s="262" t="s">
        <v>522</v>
      </c>
      <c r="D75" s="262"/>
      <c r="E75" s="262"/>
      <c r="F75" s="263" t="s">
        <v>523</v>
      </c>
      <c r="G75" s="264"/>
      <c r="H75" s="262"/>
      <c r="I75" s="262"/>
      <c r="J75" s="262" t="s">
        <v>524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56</v>
      </c>
      <c r="D77" s="265"/>
      <c r="E77" s="265"/>
      <c r="F77" s="267" t="s">
        <v>525</v>
      </c>
      <c r="G77" s="266"/>
      <c r="H77" s="248" t="s">
        <v>526</v>
      </c>
      <c r="I77" s="248" t="s">
        <v>527</v>
      </c>
      <c r="J77" s="248">
        <v>20</v>
      </c>
      <c r="K77" s="259"/>
    </row>
    <row r="78" spans="2:11" ht="15" customHeight="1">
      <c r="B78" s="258"/>
      <c r="C78" s="248" t="s">
        <v>528</v>
      </c>
      <c r="D78" s="248"/>
      <c r="E78" s="248"/>
      <c r="F78" s="267" t="s">
        <v>525</v>
      </c>
      <c r="G78" s="266"/>
      <c r="H78" s="248" t="s">
        <v>529</v>
      </c>
      <c r="I78" s="248" t="s">
        <v>527</v>
      </c>
      <c r="J78" s="248">
        <v>120</v>
      </c>
      <c r="K78" s="259"/>
    </row>
    <row r="79" spans="2:11" ht="15" customHeight="1">
      <c r="B79" s="268"/>
      <c r="C79" s="248" t="s">
        <v>530</v>
      </c>
      <c r="D79" s="248"/>
      <c r="E79" s="248"/>
      <c r="F79" s="267" t="s">
        <v>531</v>
      </c>
      <c r="G79" s="266"/>
      <c r="H79" s="248" t="s">
        <v>532</v>
      </c>
      <c r="I79" s="248" t="s">
        <v>527</v>
      </c>
      <c r="J79" s="248">
        <v>50</v>
      </c>
      <c r="K79" s="259"/>
    </row>
    <row r="80" spans="2:11" ht="15" customHeight="1">
      <c r="B80" s="268"/>
      <c r="C80" s="248" t="s">
        <v>533</v>
      </c>
      <c r="D80" s="248"/>
      <c r="E80" s="248"/>
      <c r="F80" s="267" t="s">
        <v>525</v>
      </c>
      <c r="G80" s="266"/>
      <c r="H80" s="248" t="s">
        <v>534</v>
      </c>
      <c r="I80" s="248" t="s">
        <v>535</v>
      </c>
      <c r="J80" s="248"/>
      <c r="K80" s="259"/>
    </row>
    <row r="81" spans="2:11" ht="15" customHeight="1">
      <c r="B81" s="268"/>
      <c r="C81" s="269" t="s">
        <v>536</v>
      </c>
      <c r="D81" s="269"/>
      <c r="E81" s="269"/>
      <c r="F81" s="270" t="s">
        <v>531</v>
      </c>
      <c r="G81" s="269"/>
      <c r="H81" s="269" t="s">
        <v>537</v>
      </c>
      <c r="I81" s="269" t="s">
        <v>527</v>
      </c>
      <c r="J81" s="269">
        <v>15</v>
      </c>
      <c r="K81" s="259"/>
    </row>
    <row r="82" spans="2:11" ht="15" customHeight="1">
      <c r="B82" s="268"/>
      <c r="C82" s="269" t="s">
        <v>538</v>
      </c>
      <c r="D82" s="269"/>
      <c r="E82" s="269"/>
      <c r="F82" s="270" t="s">
        <v>531</v>
      </c>
      <c r="G82" s="269"/>
      <c r="H82" s="269" t="s">
        <v>539</v>
      </c>
      <c r="I82" s="269" t="s">
        <v>527</v>
      </c>
      <c r="J82" s="269">
        <v>15</v>
      </c>
      <c r="K82" s="259"/>
    </row>
    <row r="83" spans="2:11" ht="15" customHeight="1">
      <c r="B83" s="268"/>
      <c r="C83" s="269" t="s">
        <v>540</v>
      </c>
      <c r="D83" s="269"/>
      <c r="E83" s="269"/>
      <c r="F83" s="270" t="s">
        <v>531</v>
      </c>
      <c r="G83" s="269"/>
      <c r="H83" s="269" t="s">
        <v>541</v>
      </c>
      <c r="I83" s="269" t="s">
        <v>527</v>
      </c>
      <c r="J83" s="269">
        <v>20</v>
      </c>
      <c r="K83" s="259"/>
    </row>
    <row r="84" spans="2:11" ht="15" customHeight="1">
      <c r="B84" s="268"/>
      <c r="C84" s="269" t="s">
        <v>542</v>
      </c>
      <c r="D84" s="269"/>
      <c r="E84" s="269"/>
      <c r="F84" s="270" t="s">
        <v>531</v>
      </c>
      <c r="G84" s="269"/>
      <c r="H84" s="269" t="s">
        <v>543</v>
      </c>
      <c r="I84" s="269" t="s">
        <v>527</v>
      </c>
      <c r="J84" s="269">
        <v>20</v>
      </c>
      <c r="K84" s="259"/>
    </row>
    <row r="85" spans="2:11" ht="15" customHeight="1">
      <c r="B85" s="268"/>
      <c r="C85" s="248" t="s">
        <v>544</v>
      </c>
      <c r="D85" s="248"/>
      <c r="E85" s="248"/>
      <c r="F85" s="267" t="s">
        <v>531</v>
      </c>
      <c r="G85" s="266"/>
      <c r="H85" s="248" t="s">
        <v>545</v>
      </c>
      <c r="I85" s="248" t="s">
        <v>527</v>
      </c>
      <c r="J85" s="248">
        <v>50</v>
      </c>
      <c r="K85" s="259"/>
    </row>
    <row r="86" spans="2:11" ht="15" customHeight="1">
      <c r="B86" s="268"/>
      <c r="C86" s="248" t="s">
        <v>546</v>
      </c>
      <c r="D86" s="248"/>
      <c r="E86" s="248"/>
      <c r="F86" s="267" t="s">
        <v>531</v>
      </c>
      <c r="G86" s="266"/>
      <c r="H86" s="248" t="s">
        <v>547</v>
      </c>
      <c r="I86" s="248" t="s">
        <v>527</v>
      </c>
      <c r="J86" s="248">
        <v>20</v>
      </c>
      <c r="K86" s="259"/>
    </row>
    <row r="87" spans="2:11" ht="15" customHeight="1">
      <c r="B87" s="268"/>
      <c r="C87" s="248" t="s">
        <v>548</v>
      </c>
      <c r="D87" s="248"/>
      <c r="E87" s="248"/>
      <c r="F87" s="267" t="s">
        <v>531</v>
      </c>
      <c r="G87" s="266"/>
      <c r="H87" s="248" t="s">
        <v>549</v>
      </c>
      <c r="I87" s="248" t="s">
        <v>527</v>
      </c>
      <c r="J87" s="248">
        <v>20</v>
      </c>
      <c r="K87" s="259"/>
    </row>
    <row r="88" spans="2:11" ht="15" customHeight="1">
      <c r="B88" s="268"/>
      <c r="C88" s="248" t="s">
        <v>550</v>
      </c>
      <c r="D88" s="248"/>
      <c r="E88" s="248"/>
      <c r="F88" s="267" t="s">
        <v>531</v>
      </c>
      <c r="G88" s="266"/>
      <c r="H88" s="248" t="s">
        <v>551</v>
      </c>
      <c r="I88" s="248" t="s">
        <v>527</v>
      </c>
      <c r="J88" s="248">
        <v>50</v>
      </c>
      <c r="K88" s="259"/>
    </row>
    <row r="89" spans="2:11" ht="15" customHeight="1">
      <c r="B89" s="268"/>
      <c r="C89" s="248" t="s">
        <v>552</v>
      </c>
      <c r="D89" s="248"/>
      <c r="E89" s="248"/>
      <c r="F89" s="267" t="s">
        <v>531</v>
      </c>
      <c r="G89" s="266"/>
      <c r="H89" s="248" t="s">
        <v>552</v>
      </c>
      <c r="I89" s="248" t="s">
        <v>527</v>
      </c>
      <c r="J89" s="248">
        <v>50</v>
      </c>
      <c r="K89" s="259"/>
    </row>
    <row r="90" spans="2:11" ht="15" customHeight="1">
      <c r="B90" s="268"/>
      <c r="C90" s="248" t="s">
        <v>123</v>
      </c>
      <c r="D90" s="248"/>
      <c r="E90" s="248"/>
      <c r="F90" s="267" t="s">
        <v>531</v>
      </c>
      <c r="G90" s="266"/>
      <c r="H90" s="248" t="s">
        <v>553</v>
      </c>
      <c r="I90" s="248" t="s">
        <v>527</v>
      </c>
      <c r="J90" s="248">
        <v>255</v>
      </c>
      <c r="K90" s="259"/>
    </row>
    <row r="91" spans="2:11" ht="15" customHeight="1">
      <c r="B91" s="268"/>
      <c r="C91" s="248" t="s">
        <v>554</v>
      </c>
      <c r="D91" s="248"/>
      <c r="E91" s="248"/>
      <c r="F91" s="267" t="s">
        <v>525</v>
      </c>
      <c r="G91" s="266"/>
      <c r="H91" s="248" t="s">
        <v>555</v>
      </c>
      <c r="I91" s="248" t="s">
        <v>556</v>
      </c>
      <c r="J91" s="248"/>
      <c r="K91" s="259"/>
    </row>
    <row r="92" spans="2:11" ht="15" customHeight="1">
      <c r="B92" s="268"/>
      <c r="C92" s="248" t="s">
        <v>557</v>
      </c>
      <c r="D92" s="248"/>
      <c r="E92" s="248"/>
      <c r="F92" s="267" t="s">
        <v>525</v>
      </c>
      <c r="G92" s="266"/>
      <c r="H92" s="248" t="s">
        <v>558</v>
      </c>
      <c r="I92" s="248" t="s">
        <v>559</v>
      </c>
      <c r="J92" s="248"/>
      <c r="K92" s="259"/>
    </row>
    <row r="93" spans="2:11" ht="15" customHeight="1">
      <c r="B93" s="268"/>
      <c r="C93" s="248" t="s">
        <v>560</v>
      </c>
      <c r="D93" s="248"/>
      <c r="E93" s="248"/>
      <c r="F93" s="267" t="s">
        <v>525</v>
      </c>
      <c r="G93" s="266"/>
      <c r="H93" s="248" t="s">
        <v>560</v>
      </c>
      <c r="I93" s="248" t="s">
        <v>559</v>
      </c>
      <c r="J93" s="248"/>
      <c r="K93" s="259"/>
    </row>
    <row r="94" spans="2:11" ht="15" customHeight="1">
      <c r="B94" s="268"/>
      <c r="C94" s="248" t="s">
        <v>41</v>
      </c>
      <c r="D94" s="248"/>
      <c r="E94" s="248"/>
      <c r="F94" s="267" t="s">
        <v>525</v>
      </c>
      <c r="G94" s="266"/>
      <c r="H94" s="248" t="s">
        <v>561</v>
      </c>
      <c r="I94" s="248" t="s">
        <v>559</v>
      </c>
      <c r="J94" s="248"/>
      <c r="K94" s="259"/>
    </row>
    <row r="95" spans="2:11" ht="15" customHeight="1">
      <c r="B95" s="268"/>
      <c r="C95" s="248" t="s">
        <v>51</v>
      </c>
      <c r="D95" s="248"/>
      <c r="E95" s="248"/>
      <c r="F95" s="267" t="s">
        <v>525</v>
      </c>
      <c r="G95" s="266"/>
      <c r="H95" s="248" t="s">
        <v>562</v>
      </c>
      <c r="I95" s="248" t="s">
        <v>559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0" t="s">
        <v>563</v>
      </c>
      <c r="D100" s="360"/>
      <c r="E100" s="360"/>
      <c r="F100" s="360"/>
      <c r="G100" s="360"/>
      <c r="H100" s="360"/>
      <c r="I100" s="360"/>
      <c r="J100" s="360"/>
      <c r="K100" s="259"/>
    </row>
    <row r="101" spans="2:11" ht="17.25" customHeight="1">
      <c r="B101" s="258"/>
      <c r="C101" s="260" t="s">
        <v>519</v>
      </c>
      <c r="D101" s="260"/>
      <c r="E101" s="260"/>
      <c r="F101" s="260" t="s">
        <v>520</v>
      </c>
      <c r="G101" s="261"/>
      <c r="H101" s="260" t="s">
        <v>118</v>
      </c>
      <c r="I101" s="260" t="s">
        <v>60</v>
      </c>
      <c r="J101" s="260" t="s">
        <v>521</v>
      </c>
      <c r="K101" s="259"/>
    </row>
    <row r="102" spans="2:11" ht="17.25" customHeight="1">
      <c r="B102" s="258"/>
      <c r="C102" s="262" t="s">
        <v>522</v>
      </c>
      <c r="D102" s="262"/>
      <c r="E102" s="262"/>
      <c r="F102" s="263" t="s">
        <v>523</v>
      </c>
      <c r="G102" s="264"/>
      <c r="H102" s="262"/>
      <c r="I102" s="262"/>
      <c r="J102" s="262" t="s">
        <v>524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56</v>
      </c>
      <c r="D104" s="265"/>
      <c r="E104" s="265"/>
      <c r="F104" s="267" t="s">
        <v>525</v>
      </c>
      <c r="G104" s="276"/>
      <c r="H104" s="248" t="s">
        <v>564</v>
      </c>
      <c r="I104" s="248" t="s">
        <v>527</v>
      </c>
      <c r="J104" s="248">
        <v>20</v>
      </c>
      <c r="K104" s="259"/>
    </row>
    <row r="105" spans="2:11" ht="15" customHeight="1">
      <c r="B105" s="258"/>
      <c r="C105" s="248" t="s">
        <v>528</v>
      </c>
      <c r="D105" s="248"/>
      <c r="E105" s="248"/>
      <c r="F105" s="267" t="s">
        <v>525</v>
      </c>
      <c r="G105" s="248"/>
      <c r="H105" s="248" t="s">
        <v>564</v>
      </c>
      <c r="I105" s="248" t="s">
        <v>527</v>
      </c>
      <c r="J105" s="248">
        <v>120</v>
      </c>
      <c r="K105" s="259"/>
    </row>
    <row r="106" spans="2:11" ht="15" customHeight="1">
      <c r="B106" s="268"/>
      <c r="C106" s="248" t="s">
        <v>530</v>
      </c>
      <c r="D106" s="248"/>
      <c r="E106" s="248"/>
      <c r="F106" s="267" t="s">
        <v>531</v>
      </c>
      <c r="G106" s="248"/>
      <c r="H106" s="248" t="s">
        <v>564</v>
      </c>
      <c r="I106" s="248" t="s">
        <v>527</v>
      </c>
      <c r="J106" s="248">
        <v>50</v>
      </c>
      <c r="K106" s="259"/>
    </row>
    <row r="107" spans="2:11" ht="15" customHeight="1">
      <c r="B107" s="268"/>
      <c r="C107" s="248" t="s">
        <v>533</v>
      </c>
      <c r="D107" s="248"/>
      <c r="E107" s="248"/>
      <c r="F107" s="267" t="s">
        <v>525</v>
      </c>
      <c r="G107" s="248"/>
      <c r="H107" s="248" t="s">
        <v>564</v>
      </c>
      <c r="I107" s="248" t="s">
        <v>535</v>
      </c>
      <c r="J107" s="248"/>
      <c r="K107" s="259"/>
    </row>
    <row r="108" spans="2:11" ht="15" customHeight="1">
      <c r="B108" s="268"/>
      <c r="C108" s="248" t="s">
        <v>544</v>
      </c>
      <c r="D108" s="248"/>
      <c r="E108" s="248"/>
      <c r="F108" s="267" t="s">
        <v>531</v>
      </c>
      <c r="G108" s="248"/>
      <c r="H108" s="248" t="s">
        <v>564</v>
      </c>
      <c r="I108" s="248" t="s">
        <v>527</v>
      </c>
      <c r="J108" s="248">
        <v>50</v>
      </c>
      <c r="K108" s="259"/>
    </row>
    <row r="109" spans="2:11" ht="15" customHeight="1">
      <c r="B109" s="268"/>
      <c r="C109" s="248" t="s">
        <v>552</v>
      </c>
      <c r="D109" s="248"/>
      <c r="E109" s="248"/>
      <c r="F109" s="267" t="s">
        <v>531</v>
      </c>
      <c r="G109" s="248"/>
      <c r="H109" s="248" t="s">
        <v>564</v>
      </c>
      <c r="I109" s="248" t="s">
        <v>527</v>
      </c>
      <c r="J109" s="248">
        <v>50</v>
      </c>
      <c r="K109" s="259"/>
    </row>
    <row r="110" spans="2:11" ht="15" customHeight="1">
      <c r="B110" s="268"/>
      <c r="C110" s="248" t="s">
        <v>550</v>
      </c>
      <c r="D110" s="248"/>
      <c r="E110" s="248"/>
      <c r="F110" s="267" t="s">
        <v>531</v>
      </c>
      <c r="G110" s="248"/>
      <c r="H110" s="248" t="s">
        <v>564</v>
      </c>
      <c r="I110" s="248" t="s">
        <v>527</v>
      </c>
      <c r="J110" s="248">
        <v>50</v>
      </c>
      <c r="K110" s="259"/>
    </row>
    <row r="111" spans="2:11" ht="15" customHeight="1">
      <c r="B111" s="268"/>
      <c r="C111" s="248" t="s">
        <v>56</v>
      </c>
      <c r="D111" s="248"/>
      <c r="E111" s="248"/>
      <c r="F111" s="267" t="s">
        <v>525</v>
      </c>
      <c r="G111" s="248"/>
      <c r="H111" s="248" t="s">
        <v>565</v>
      </c>
      <c r="I111" s="248" t="s">
        <v>527</v>
      </c>
      <c r="J111" s="248">
        <v>20</v>
      </c>
      <c r="K111" s="259"/>
    </row>
    <row r="112" spans="2:11" ht="15" customHeight="1">
      <c r="B112" s="268"/>
      <c r="C112" s="248" t="s">
        <v>566</v>
      </c>
      <c r="D112" s="248"/>
      <c r="E112" s="248"/>
      <c r="F112" s="267" t="s">
        <v>525</v>
      </c>
      <c r="G112" s="248"/>
      <c r="H112" s="248" t="s">
        <v>567</v>
      </c>
      <c r="I112" s="248" t="s">
        <v>527</v>
      </c>
      <c r="J112" s="248">
        <v>120</v>
      </c>
      <c r="K112" s="259"/>
    </row>
    <row r="113" spans="2:11" ht="15" customHeight="1">
      <c r="B113" s="268"/>
      <c r="C113" s="248" t="s">
        <v>41</v>
      </c>
      <c r="D113" s="248"/>
      <c r="E113" s="248"/>
      <c r="F113" s="267" t="s">
        <v>525</v>
      </c>
      <c r="G113" s="248"/>
      <c r="H113" s="248" t="s">
        <v>568</v>
      </c>
      <c r="I113" s="248" t="s">
        <v>559</v>
      </c>
      <c r="J113" s="248"/>
      <c r="K113" s="259"/>
    </row>
    <row r="114" spans="2:11" ht="15" customHeight="1">
      <c r="B114" s="268"/>
      <c r="C114" s="248" t="s">
        <v>51</v>
      </c>
      <c r="D114" s="248"/>
      <c r="E114" s="248"/>
      <c r="F114" s="267" t="s">
        <v>525</v>
      </c>
      <c r="G114" s="248"/>
      <c r="H114" s="248" t="s">
        <v>569</v>
      </c>
      <c r="I114" s="248" t="s">
        <v>559</v>
      </c>
      <c r="J114" s="248"/>
      <c r="K114" s="259"/>
    </row>
    <row r="115" spans="2:11" ht="15" customHeight="1">
      <c r="B115" s="268"/>
      <c r="C115" s="248" t="s">
        <v>60</v>
      </c>
      <c r="D115" s="248"/>
      <c r="E115" s="248"/>
      <c r="F115" s="267" t="s">
        <v>525</v>
      </c>
      <c r="G115" s="248"/>
      <c r="H115" s="248" t="s">
        <v>570</v>
      </c>
      <c r="I115" s="248" t="s">
        <v>571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59" t="s">
        <v>572</v>
      </c>
      <c r="D120" s="359"/>
      <c r="E120" s="359"/>
      <c r="F120" s="359"/>
      <c r="G120" s="359"/>
      <c r="H120" s="359"/>
      <c r="I120" s="359"/>
      <c r="J120" s="359"/>
      <c r="K120" s="284"/>
    </row>
    <row r="121" spans="2:11" ht="17.25" customHeight="1">
      <c r="B121" s="285"/>
      <c r="C121" s="260" t="s">
        <v>519</v>
      </c>
      <c r="D121" s="260"/>
      <c r="E121" s="260"/>
      <c r="F121" s="260" t="s">
        <v>520</v>
      </c>
      <c r="G121" s="261"/>
      <c r="H121" s="260" t="s">
        <v>118</v>
      </c>
      <c r="I121" s="260" t="s">
        <v>60</v>
      </c>
      <c r="J121" s="260" t="s">
        <v>521</v>
      </c>
      <c r="K121" s="286"/>
    </row>
    <row r="122" spans="2:11" ht="17.25" customHeight="1">
      <c r="B122" s="285"/>
      <c r="C122" s="262" t="s">
        <v>522</v>
      </c>
      <c r="D122" s="262"/>
      <c r="E122" s="262"/>
      <c r="F122" s="263" t="s">
        <v>523</v>
      </c>
      <c r="G122" s="264"/>
      <c r="H122" s="262"/>
      <c r="I122" s="262"/>
      <c r="J122" s="262" t="s">
        <v>524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528</v>
      </c>
      <c r="D124" s="265"/>
      <c r="E124" s="265"/>
      <c r="F124" s="267" t="s">
        <v>525</v>
      </c>
      <c r="G124" s="248"/>
      <c r="H124" s="248" t="s">
        <v>564</v>
      </c>
      <c r="I124" s="248" t="s">
        <v>527</v>
      </c>
      <c r="J124" s="248">
        <v>120</v>
      </c>
      <c r="K124" s="289"/>
    </row>
    <row r="125" spans="2:11" ht="15" customHeight="1">
      <c r="B125" s="287"/>
      <c r="C125" s="248" t="s">
        <v>573</v>
      </c>
      <c r="D125" s="248"/>
      <c r="E125" s="248"/>
      <c r="F125" s="267" t="s">
        <v>525</v>
      </c>
      <c r="G125" s="248"/>
      <c r="H125" s="248" t="s">
        <v>574</v>
      </c>
      <c r="I125" s="248" t="s">
        <v>527</v>
      </c>
      <c r="J125" s="248" t="s">
        <v>575</v>
      </c>
      <c r="K125" s="289"/>
    </row>
    <row r="126" spans="2:11" ht="15" customHeight="1">
      <c r="B126" s="287"/>
      <c r="C126" s="248" t="s">
        <v>474</v>
      </c>
      <c r="D126" s="248"/>
      <c r="E126" s="248"/>
      <c r="F126" s="267" t="s">
        <v>525</v>
      </c>
      <c r="G126" s="248"/>
      <c r="H126" s="248" t="s">
        <v>576</v>
      </c>
      <c r="I126" s="248" t="s">
        <v>527</v>
      </c>
      <c r="J126" s="248" t="s">
        <v>575</v>
      </c>
      <c r="K126" s="289"/>
    </row>
    <row r="127" spans="2:11" ht="15" customHeight="1">
      <c r="B127" s="287"/>
      <c r="C127" s="248" t="s">
        <v>536</v>
      </c>
      <c r="D127" s="248"/>
      <c r="E127" s="248"/>
      <c r="F127" s="267" t="s">
        <v>531</v>
      </c>
      <c r="G127" s="248"/>
      <c r="H127" s="248" t="s">
        <v>537</v>
      </c>
      <c r="I127" s="248" t="s">
        <v>527</v>
      </c>
      <c r="J127" s="248">
        <v>15</v>
      </c>
      <c r="K127" s="289"/>
    </row>
    <row r="128" spans="2:11" ht="15" customHeight="1">
      <c r="B128" s="287"/>
      <c r="C128" s="269" t="s">
        <v>538</v>
      </c>
      <c r="D128" s="269"/>
      <c r="E128" s="269"/>
      <c r="F128" s="270" t="s">
        <v>531</v>
      </c>
      <c r="G128" s="269"/>
      <c r="H128" s="269" t="s">
        <v>539</v>
      </c>
      <c r="I128" s="269" t="s">
        <v>527</v>
      </c>
      <c r="J128" s="269">
        <v>15</v>
      </c>
      <c r="K128" s="289"/>
    </row>
    <row r="129" spans="2:11" ht="15" customHeight="1">
      <c r="B129" s="287"/>
      <c r="C129" s="269" t="s">
        <v>540</v>
      </c>
      <c r="D129" s="269"/>
      <c r="E129" s="269"/>
      <c r="F129" s="270" t="s">
        <v>531</v>
      </c>
      <c r="G129" s="269"/>
      <c r="H129" s="269" t="s">
        <v>541</v>
      </c>
      <c r="I129" s="269" t="s">
        <v>527</v>
      </c>
      <c r="J129" s="269">
        <v>20</v>
      </c>
      <c r="K129" s="289"/>
    </row>
    <row r="130" spans="2:11" ht="15" customHeight="1">
      <c r="B130" s="287"/>
      <c r="C130" s="269" t="s">
        <v>542</v>
      </c>
      <c r="D130" s="269"/>
      <c r="E130" s="269"/>
      <c r="F130" s="270" t="s">
        <v>531</v>
      </c>
      <c r="G130" s="269"/>
      <c r="H130" s="269" t="s">
        <v>543</v>
      </c>
      <c r="I130" s="269" t="s">
        <v>527</v>
      </c>
      <c r="J130" s="269">
        <v>20</v>
      </c>
      <c r="K130" s="289"/>
    </row>
    <row r="131" spans="2:11" ht="15" customHeight="1">
      <c r="B131" s="287"/>
      <c r="C131" s="248" t="s">
        <v>530</v>
      </c>
      <c r="D131" s="248"/>
      <c r="E131" s="248"/>
      <c r="F131" s="267" t="s">
        <v>531</v>
      </c>
      <c r="G131" s="248"/>
      <c r="H131" s="248" t="s">
        <v>564</v>
      </c>
      <c r="I131" s="248" t="s">
        <v>527</v>
      </c>
      <c r="J131" s="248">
        <v>50</v>
      </c>
      <c r="K131" s="289"/>
    </row>
    <row r="132" spans="2:11" ht="15" customHeight="1">
      <c r="B132" s="287"/>
      <c r="C132" s="248" t="s">
        <v>544</v>
      </c>
      <c r="D132" s="248"/>
      <c r="E132" s="248"/>
      <c r="F132" s="267" t="s">
        <v>531</v>
      </c>
      <c r="G132" s="248"/>
      <c r="H132" s="248" t="s">
        <v>564</v>
      </c>
      <c r="I132" s="248" t="s">
        <v>527</v>
      </c>
      <c r="J132" s="248">
        <v>50</v>
      </c>
      <c r="K132" s="289"/>
    </row>
    <row r="133" spans="2:11" ht="15" customHeight="1">
      <c r="B133" s="287"/>
      <c r="C133" s="248" t="s">
        <v>550</v>
      </c>
      <c r="D133" s="248"/>
      <c r="E133" s="248"/>
      <c r="F133" s="267" t="s">
        <v>531</v>
      </c>
      <c r="G133" s="248"/>
      <c r="H133" s="248" t="s">
        <v>564</v>
      </c>
      <c r="I133" s="248" t="s">
        <v>527</v>
      </c>
      <c r="J133" s="248">
        <v>50</v>
      </c>
      <c r="K133" s="289"/>
    </row>
    <row r="134" spans="2:11" ht="15" customHeight="1">
      <c r="B134" s="287"/>
      <c r="C134" s="248" t="s">
        <v>552</v>
      </c>
      <c r="D134" s="248"/>
      <c r="E134" s="248"/>
      <c r="F134" s="267" t="s">
        <v>531</v>
      </c>
      <c r="G134" s="248"/>
      <c r="H134" s="248" t="s">
        <v>564</v>
      </c>
      <c r="I134" s="248" t="s">
        <v>527</v>
      </c>
      <c r="J134" s="248">
        <v>50</v>
      </c>
      <c r="K134" s="289"/>
    </row>
    <row r="135" spans="2:11" ht="15" customHeight="1">
      <c r="B135" s="287"/>
      <c r="C135" s="248" t="s">
        <v>123</v>
      </c>
      <c r="D135" s="248"/>
      <c r="E135" s="248"/>
      <c r="F135" s="267" t="s">
        <v>531</v>
      </c>
      <c r="G135" s="248"/>
      <c r="H135" s="248" t="s">
        <v>577</v>
      </c>
      <c r="I135" s="248" t="s">
        <v>527</v>
      </c>
      <c r="J135" s="248">
        <v>255</v>
      </c>
      <c r="K135" s="289"/>
    </row>
    <row r="136" spans="2:11" ht="15" customHeight="1">
      <c r="B136" s="287"/>
      <c r="C136" s="248" t="s">
        <v>554</v>
      </c>
      <c r="D136" s="248"/>
      <c r="E136" s="248"/>
      <c r="F136" s="267" t="s">
        <v>525</v>
      </c>
      <c r="G136" s="248"/>
      <c r="H136" s="248" t="s">
        <v>578</v>
      </c>
      <c r="I136" s="248" t="s">
        <v>556</v>
      </c>
      <c r="J136" s="248"/>
      <c r="K136" s="289"/>
    </row>
    <row r="137" spans="2:11" ht="15" customHeight="1">
      <c r="B137" s="287"/>
      <c r="C137" s="248" t="s">
        <v>557</v>
      </c>
      <c r="D137" s="248"/>
      <c r="E137" s="248"/>
      <c r="F137" s="267" t="s">
        <v>525</v>
      </c>
      <c r="G137" s="248"/>
      <c r="H137" s="248" t="s">
        <v>579</v>
      </c>
      <c r="I137" s="248" t="s">
        <v>559</v>
      </c>
      <c r="J137" s="248"/>
      <c r="K137" s="289"/>
    </row>
    <row r="138" spans="2:11" ht="15" customHeight="1">
      <c r="B138" s="287"/>
      <c r="C138" s="248" t="s">
        <v>560</v>
      </c>
      <c r="D138" s="248"/>
      <c r="E138" s="248"/>
      <c r="F138" s="267" t="s">
        <v>525</v>
      </c>
      <c r="G138" s="248"/>
      <c r="H138" s="248" t="s">
        <v>560</v>
      </c>
      <c r="I138" s="248" t="s">
        <v>559</v>
      </c>
      <c r="J138" s="248"/>
      <c r="K138" s="289"/>
    </row>
    <row r="139" spans="2:11" ht="15" customHeight="1">
      <c r="B139" s="287"/>
      <c r="C139" s="248" t="s">
        <v>41</v>
      </c>
      <c r="D139" s="248"/>
      <c r="E139" s="248"/>
      <c r="F139" s="267" t="s">
        <v>525</v>
      </c>
      <c r="G139" s="248"/>
      <c r="H139" s="248" t="s">
        <v>580</v>
      </c>
      <c r="I139" s="248" t="s">
        <v>559</v>
      </c>
      <c r="J139" s="248"/>
      <c r="K139" s="289"/>
    </row>
    <row r="140" spans="2:11" ht="15" customHeight="1">
      <c r="B140" s="287"/>
      <c r="C140" s="248" t="s">
        <v>581</v>
      </c>
      <c r="D140" s="248"/>
      <c r="E140" s="248"/>
      <c r="F140" s="267" t="s">
        <v>525</v>
      </c>
      <c r="G140" s="248"/>
      <c r="H140" s="248" t="s">
        <v>582</v>
      </c>
      <c r="I140" s="248" t="s">
        <v>559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0" t="s">
        <v>583</v>
      </c>
      <c r="D145" s="360"/>
      <c r="E145" s="360"/>
      <c r="F145" s="360"/>
      <c r="G145" s="360"/>
      <c r="H145" s="360"/>
      <c r="I145" s="360"/>
      <c r="J145" s="360"/>
      <c r="K145" s="259"/>
    </row>
    <row r="146" spans="2:11" ht="17.25" customHeight="1">
      <c r="B146" s="258"/>
      <c r="C146" s="260" t="s">
        <v>519</v>
      </c>
      <c r="D146" s="260"/>
      <c r="E146" s="260"/>
      <c r="F146" s="260" t="s">
        <v>520</v>
      </c>
      <c r="G146" s="261"/>
      <c r="H146" s="260" t="s">
        <v>118</v>
      </c>
      <c r="I146" s="260" t="s">
        <v>60</v>
      </c>
      <c r="J146" s="260" t="s">
        <v>521</v>
      </c>
      <c r="K146" s="259"/>
    </row>
    <row r="147" spans="2:11" ht="17.25" customHeight="1">
      <c r="B147" s="258"/>
      <c r="C147" s="262" t="s">
        <v>522</v>
      </c>
      <c r="D147" s="262"/>
      <c r="E147" s="262"/>
      <c r="F147" s="263" t="s">
        <v>523</v>
      </c>
      <c r="G147" s="264"/>
      <c r="H147" s="262"/>
      <c r="I147" s="262"/>
      <c r="J147" s="262" t="s">
        <v>524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528</v>
      </c>
      <c r="D149" s="248"/>
      <c r="E149" s="248"/>
      <c r="F149" s="294" t="s">
        <v>525</v>
      </c>
      <c r="G149" s="248"/>
      <c r="H149" s="293" t="s">
        <v>564</v>
      </c>
      <c r="I149" s="293" t="s">
        <v>527</v>
      </c>
      <c r="J149" s="293">
        <v>120</v>
      </c>
      <c r="K149" s="289"/>
    </row>
    <row r="150" spans="2:11" ht="15" customHeight="1">
      <c r="B150" s="268"/>
      <c r="C150" s="293" t="s">
        <v>573</v>
      </c>
      <c r="D150" s="248"/>
      <c r="E150" s="248"/>
      <c r="F150" s="294" t="s">
        <v>525</v>
      </c>
      <c r="G150" s="248"/>
      <c r="H150" s="293" t="s">
        <v>584</v>
      </c>
      <c r="I150" s="293" t="s">
        <v>527</v>
      </c>
      <c r="J150" s="293" t="s">
        <v>575</v>
      </c>
      <c r="K150" s="289"/>
    </row>
    <row r="151" spans="2:11" ht="15" customHeight="1">
      <c r="B151" s="268"/>
      <c r="C151" s="293" t="s">
        <v>474</v>
      </c>
      <c r="D151" s="248"/>
      <c r="E151" s="248"/>
      <c r="F151" s="294" t="s">
        <v>525</v>
      </c>
      <c r="G151" s="248"/>
      <c r="H151" s="293" t="s">
        <v>585</v>
      </c>
      <c r="I151" s="293" t="s">
        <v>527</v>
      </c>
      <c r="J151" s="293" t="s">
        <v>575</v>
      </c>
      <c r="K151" s="289"/>
    </row>
    <row r="152" spans="2:11" ht="15" customHeight="1">
      <c r="B152" s="268"/>
      <c r="C152" s="293" t="s">
        <v>530</v>
      </c>
      <c r="D152" s="248"/>
      <c r="E152" s="248"/>
      <c r="F152" s="294" t="s">
        <v>531</v>
      </c>
      <c r="G152" s="248"/>
      <c r="H152" s="293" t="s">
        <v>564</v>
      </c>
      <c r="I152" s="293" t="s">
        <v>527</v>
      </c>
      <c r="J152" s="293">
        <v>50</v>
      </c>
      <c r="K152" s="289"/>
    </row>
    <row r="153" spans="2:11" ht="15" customHeight="1">
      <c r="B153" s="268"/>
      <c r="C153" s="293" t="s">
        <v>533</v>
      </c>
      <c r="D153" s="248"/>
      <c r="E153" s="248"/>
      <c r="F153" s="294" t="s">
        <v>525</v>
      </c>
      <c r="G153" s="248"/>
      <c r="H153" s="293" t="s">
        <v>564</v>
      </c>
      <c r="I153" s="293" t="s">
        <v>535</v>
      </c>
      <c r="J153" s="293"/>
      <c r="K153" s="289"/>
    </row>
    <row r="154" spans="2:11" ht="15" customHeight="1">
      <c r="B154" s="268"/>
      <c r="C154" s="293" t="s">
        <v>544</v>
      </c>
      <c r="D154" s="248"/>
      <c r="E154" s="248"/>
      <c r="F154" s="294" t="s">
        <v>531</v>
      </c>
      <c r="G154" s="248"/>
      <c r="H154" s="293" t="s">
        <v>564</v>
      </c>
      <c r="I154" s="293" t="s">
        <v>527</v>
      </c>
      <c r="J154" s="293">
        <v>50</v>
      </c>
      <c r="K154" s="289"/>
    </row>
    <row r="155" spans="2:11" ht="15" customHeight="1">
      <c r="B155" s="268"/>
      <c r="C155" s="293" t="s">
        <v>552</v>
      </c>
      <c r="D155" s="248"/>
      <c r="E155" s="248"/>
      <c r="F155" s="294" t="s">
        <v>531</v>
      </c>
      <c r="G155" s="248"/>
      <c r="H155" s="293" t="s">
        <v>564</v>
      </c>
      <c r="I155" s="293" t="s">
        <v>527</v>
      </c>
      <c r="J155" s="293">
        <v>50</v>
      </c>
      <c r="K155" s="289"/>
    </row>
    <row r="156" spans="2:11" ht="15" customHeight="1">
      <c r="B156" s="268"/>
      <c r="C156" s="293" t="s">
        <v>550</v>
      </c>
      <c r="D156" s="248"/>
      <c r="E156" s="248"/>
      <c r="F156" s="294" t="s">
        <v>531</v>
      </c>
      <c r="G156" s="248"/>
      <c r="H156" s="293" t="s">
        <v>564</v>
      </c>
      <c r="I156" s="293" t="s">
        <v>527</v>
      </c>
      <c r="J156" s="293">
        <v>50</v>
      </c>
      <c r="K156" s="289"/>
    </row>
    <row r="157" spans="2:11" ht="15" customHeight="1">
      <c r="B157" s="268"/>
      <c r="C157" s="293" t="s">
        <v>101</v>
      </c>
      <c r="D157" s="248"/>
      <c r="E157" s="248"/>
      <c r="F157" s="294" t="s">
        <v>525</v>
      </c>
      <c r="G157" s="248"/>
      <c r="H157" s="293" t="s">
        <v>586</v>
      </c>
      <c r="I157" s="293" t="s">
        <v>527</v>
      </c>
      <c r="J157" s="293" t="s">
        <v>587</v>
      </c>
      <c r="K157" s="289"/>
    </row>
    <row r="158" spans="2:11" ht="15" customHeight="1">
      <c r="B158" s="268"/>
      <c r="C158" s="293" t="s">
        <v>588</v>
      </c>
      <c r="D158" s="248"/>
      <c r="E158" s="248"/>
      <c r="F158" s="294" t="s">
        <v>525</v>
      </c>
      <c r="G158" s="248"/>
      <c r="H158" s="293" t="s">
        <v>589</v>
      </c>
      <c r="I158" s="293" t="s">
        <v>559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59" t="s">
        <v>590</v>
      </c>
      <c r="D163" s="359"/>
      <c r="E163" s="359"/>
      <c r="F163" s="359"/>
      <c r="G163" s="359"/>
      <c r="H163" s="359"/>
      <c r="I163" s="359"/>
      <c r="J163" s="359"/>
      <c r="K163" s="240"/>
    </row>
    <row r="164" spans="2:11" ht="17.25" customHeight="1">
      <c r="B164" s="239"/>
      <c r="C164" s="260" t="s">
        <v>519</v>
      </c>
      <c r="D164" s="260"/>
      <c r="E164" s="260"/>
      <c r="F164" s="260" t="s">
        <v>520</v>
      </c>
      <c r="G164" s="297"/>
      <c r="H164" s="298" t="s">
        <v>118</v>
      </c>
      <c r="I164" s="298" t="s">
        <v>60</v>
      </c>
      <c r="J164" s="260" t="s">
        <v>521</v>
      </c>
      <c r="K164" s="240"/>
    </row>
    <row r="165" spans="2:11" ht="17.25" customHeight="1">
      <c r="B165" s="241"/>
      <c r="C165" s="262" t="s">
        <v>522</v>
      </c>
      <c r="D165" s="262"/>
      <c r="E165" s="262"/>
      <c r="F165" s="263" t="s">
        <v>523</v>
      </c>
      <c r="G165" s="299"/>
      <c r="H165" s="300"/>
      <c r="I165" s="300"/>
      <c r="J165" s="262" t="s">
        <v>524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528</v>
      </c>
      <c r="D167" s="248"/>
      <c r="E167" s="248"/>
      <c r="F167" s="267" t="s">
        <v>525</v>
      </c>
      <c r="G167" s="248"/>
      <c r="H167" s="248" t="s">
        <v>564</v>
      </c>
      <c r="I167" s="248" t="s">
        <v>527</v>
      </c>
      <c r="J167" s="248">
        <v>120</v>
      </c>
      <c r="K167" s="289"/>
    </row>
    <row r="168" spans="2:11" ht="15" customHeight="1">
      <c r="B168" s="268"/>
      <c r="C168" s="248" t="s">
        <v>573</v>
      </c>
      <c r="D168" s="248"/>
      <c r="E168" s="248"/>
      <c r="F168" s="267" t="s">
        <v>525</v>
      </c>
      <c r="G168" s="248"/>
      <c r="H168" s="248" t="s">
        <v>574</v>
      </c>
      <c r="I168" s="248" t="s">
        <v>527</v>
      </c>
      <c r="J168" s="248" t="s">
        <v>575</v>
      </c>
      <c r="K168" s="289"/>
    </row>
    <row r="169" spans="2:11" ht="15" customHeight="1">
      <c r="B169" s="268"/>
      <c r="C169" s="248" t="s">
        <v>474</v>
      </c>
      <c r="D169" s="248"/>
      <c r="E169" s="248"/>
      <c r="F169" s="267" t="s">
        <v>525</v>
      </c>
      <c r="G169" s="248"/>
      <c r="H169" s="248" t="s">
        <v>591</v>
      </c>
      <c r="I169" s="248" t="s">
        <v>527</v>
      </c>
      <c r="J169" s="248" t="s">
        <v>575</v>
      </c>
      <c r="K169" s="289"/>
    </row>
    <row r="170" spans="2:11" ht="15" customHeight="1">
      <c r="B170" s="268"/>
      <c r="C170" s="248" t="s">
        <v>530</v>
      </c>
      <c r="D170" s="248"/>
      <c r="E170" s="248"/>
      <c r="F170" s="267" t="s">
        <v>531</v>
      </c>
      <c r="G170" s="248"/>
      <c r="H170" s="248" t="s">
        <v>591</v>
      </c>
      <c r="I170" s="248" t="s">
        <v>527</v>
      </c>
      <c r="J170" s="248">
        <v>50</v>
      </c>
      <c r="K170" s="289"/>
    </row>
    <row r="171" spans="2:11" ht="15" customHeight="1">
      <c r="B171" s="268"/>
      <c r="C171" s="248" t="s">
        <v>533</v>
      </c>
      <c r="D171" s="248"/>
      <c r="E171" s="248"/>
      <c r="F171" s="267" t="s">
        <v>525</v>
      </c>
      <c r="G171" s="248"/>
      <c r="H171" s="248" t="s">
        <v>591</v>
      </c>
      <c r="I171" s="248" t="s">
        <v>535</v>
      </c>
      <c r="J171" s="248"/>
      <c r="K171" s="289"/>
    </row>
    <row r="172" spans="2:11" ht="15" customHeight="1">
      <c r="B172" s="268"/>
      <c r="C172" s="248" t="s">
        <v>544</v>
      </c>
      <c r="D172" s="248"/>
      <c r="E172" s="248"/>
      <c r="F172" s="267" t="s">
        <v>531</v>
      </c>
      <c r="G172" s="248"/>
      <c r="H172" s="248" t="s">
        <v>591</v>
      </c>
      <c r="I172" s="248" t="s">
        <v>527</v>
      </c>
      <c r="J172" s="248">
        <v>50</v>
      </c>
      <c r="K172" s="289"/>
    </row>
    <row r="173" spans="2:11" ht="15" customHeight="1">
      <c r="B173" s="268"/>
      <c r="C173" s="248" t="s">
        <v>552</v>
      </c>
      <c r="D173" s="248"/>
      <c r="E173" s="248"/>
      <c r="F173" s="267" t="s">
        <v>531</v>
      </c>
      <c r="G173" s="248"/>
      <c r="H173" s="248" t="s">
        <v>591</v>
      </c>
      <c r="I173" s="248" t="s">
        <v>527</v>
      </c>
      <c r="J173" s="248">
        <v>50</v>
      </c>
      <c r="K173" s="289"/>
    </row>
    <row r="174" spans="2:11" ht="15" customHeight="1">
      <c r="B174" s="268"/>
      <c r="C174" s="248" t="s">
        <v>550</v>
      </c>
      <c r="D174" s="248"/>
      <c r="E174" s="248"/>
      <c r="F174" s="267" t="s">
        <v>531</v>
      </c>
      <c r="G174" s="248"/>
      <c r="H174" s="248" t="s">
        <v>591</v>
      </c>
      <c r="I174" s="248" t="s">
        <v>527</v>
      </c>
      <c r="J174" s="248">
        <v>50</v>
      </c>
      <c r="K174" s="289"/>
    </row>
    <row r="175" spans="2:11" ht="15" customHeight="1">
      <c r="B175" s="268"/>
      <c r="C175" s="248" t="s">
        <v>117</v>
      </c>
      <c r="D175" s="248"/>
      <c r="E175" s="248"/>
      <c r="F175" s="267" t="s">
        <v>525</v>
      </c>
      <c r="G175" s="248"/>
      <c r="H175" s="248" t="s">
        <v>592</v>
      </c>
      <c r="I175" s="248" t="s">
        <v>593</v>
      </c>
      <c r="J175" s="248"/>
      <c r="K175" s="289"/>
    </row>
    <row r="176" spans="2:11" ht="15" customHeight="1">
      <c r="B176" s="268"/>
      <c r="C176" s="248" t="s">
        <v>60</v>
      </c>
      <c r="D176" s="248"/>
      <c r="E176" s="248"/>
      <c r="F176" s="267" t="s">
        <v>525</v>
      </c>
      <c r="G176" s="248"/>
      <c r="H176" s="248" t="s">
        <v>594</v>
      </c>
      <c r="I176" s="248" t="s">
        <v>595</v>
      </c>
      <c r="J176" s="248">
        <v>1</v>
      </c>
      <c r="K176" s="289"/>
    </row>
    <row r="177" spans="2:11" ht="15" customHeight="1">
      <c r="B177" s="268"/>
      <c r="C177" s="248" t="s">
        <v>56</v>
      </c>
      <c r="D177" s="248"/>
      <c r="E177" s="248"/>
      <c r="F177" s="267" t="s">
        <v>525</v>
      </c>
      <c r="G177" s="248"/>
      <c r="H177" s="248" t="s">
        <v>596</v>
      </c>
      <c r="I177" s="248" t="s">
        <v>527</v>
      </c>
      <c r="J177" s="248">
        <v>20</v>
      </c>
      <c r="K177" s="289"/>
    </row>
    <row r="178" spans="2:11" ht="15" customHeight="1">
      <c r="B178" s="268"/>
      <c r="C178" s="248" t="s">
        <v>118</v>
      </c>
      <c r="D178" s="248"/>
      <c r="E178" s="248"/>
      <c r="F178" s="267" t="s">
        <v>525</v>
      </c>
      <c r="G178" s="248"/>
      <c r="H178" s="248" t="s">
        <v>597</v>
      </c>
      <c r="I178" s="248" t="s">
        <v>527</v>
      </c>
      <c r="J178" s="248">
        <v>255</v>
      </c>
      <c r="K178" s="289"/>
    </row>
    <row r="179" spans="2:11" ht="15" customHeight="1">
      <c r="B179" s="268"/>
      <c r="C179" s="248" t="s">
        <v>119</v>
      </c>
      <c r="D179" s="248"/>
      <c r="E179" s="248"/>
      <c r="F179" s="267" t="s">
        <v>525</v>
      </c>
      <c r="G179" s="248"/>
      <c r="H179" s="248" t="s">
        <v>490</v>
      </c>
      <c r="I179" s="248" t="s">
        <v>527</v>
      </c>
      <c r="J179" s="248">
        <v>10</v>
      </c>
      <c r="K179" s="289"/>
    </row>
    <row r="180" spans="2:11" ht="15" customHeight="1">
      <c r="B180" s="268"/>
      <c r="C180" s="248" t="s">
        <v>120</v>
      </c>
      <c r="D180" s="248"/>
      <c r="E180" s="248"/>
      <c r="F180" s="267" t="s">
        <v>525</v>
      </c>
      <c r="G180" s="248"/>
      <c r="H180" s="248" t="s">
        <v>598</v>
      </c>
      <c r="I180" s="248" t="s">
        <v>559</v>
      </c>
      <c r="J180" s="248"/>
      <c r="K180" s="289"/>
    </row>
    <row r="181" spans="2:11" ht="15" customHeight="1">
      <c r="B181" s="268"/>
      <c r="C181" s="248" t="s">
        <v>599</v>
      </c>
      <c r="D181" s="248"/>
      <c r="E181" s="248"/>
      <c r="F181" s="267" t="s">
        <v>525</v>
      </c>
      <c r="G181" s="248"/>
      <c r="H181" s="248" t="s">
        <v>600</v>
      </c>
      <c r="I181" s="248" t="s">
        <v>559</v>
      </c>
      <c r="J181" s="248"/>
      <c r="K181" s="289"/>
    </row>
    <row r="182" spans="2:11" ht="15" customHeight="1">
      <c r="B182" s="268"/>
      <c r="C182" s="248" t="s">
        <v>588</v>
      </c>
      <c r="D182" s="248"/>
      <c r="E182" s="248"/>
      <c r="F182" s="267" t="s">
        <v>525</v>
      </c>
      <c r="G182" s="248"/>
      <c r="H182" s="248" t="s">
        <v>601</v>
      </c>
      <c r="I182" s="248" t="s">
        <v>559</v>
      </c>
      <c r="J182" s="248"/>
      <c r="K182" s="289"/>
    </row>
    <row r="183" spans="2:11" ht="15" customHeight="1">
      <c r="B183" s="268"/>
      <c r="C183" s="248" t="s">
        <v>122</v>
      </c>
      <c r="D183" s="248"/>
      <c r="E183" s="248"/>
      <c r="F183" s="267" t="s">
        <v>531</v>
      </c>
      <c r="G183" s="248"/>
      <c r="H183" s="248" t="s">
        <v>602</v>
      </c>
      <c r="I183" s="248" t="s">
        <v>527</v>
      </c>
      <c r="J183" s="248">
        <v>50</v>
      </c>
      <c r="K183" s="289"/>
    </row>
    <row r="184" spans="2:11" ht="15" customHeight="1">
      <c r="B184" s="268"/>
      <c r="C184" s="248" t="s">
        <v>603</v>
      </c>
      <c r="D184" s="248"/>
      <c r="E184" s="248"/>
      <c r="F184" s="267" t="s">
        <v>531</v>
      </c>
      <c r="G184" s="248"/>
      <c r="H184" s="248" t="s">
        <v>604</v>
      </c>
      <c r="I184" s="248" t="s">
        <v>605</v>
      </c>
      <c r="J184" s="248"/>
      <c r="K184" s="289"/>
    </row>
    <row r="185" spans="2:11" ht="15" customHeight="1">
      <c r="B185" s="268"/>
      <c r="C185" s="248" t="s">
        <v>606</v>
      </c>
      <c r="D185" s="248"/>
      <c r="E185" s="248"/>
      <c r="F185" s="267" t="s">
        <v>531</v>
      </c>
      <c r="G185" s="248"/>
      <c r="H185" s="248" t="s">
        <v>607</v>
      </c>
      <c r="I185" s="248" t="s">
        <v>605</v>
      </c>
      <c r="J185" s="248"/>
      <c r="K185" s="289"/>
    </row>
    <row r="186" spans="2:11" ht="15" customHeight="1">
      <c r="B186" s="268"/>
      <c r="C186" s="248" t="s">
        <v>608</v>
      </c>
      <c r="D186" s="248"/>
      <c r="E186" s="248"/>
      <c r="F186" s="267" t="s">
        <v>531</v>
      </c>
      <c r="G186" s="248"/>
      <c r="H186" s="248" t="s">
        <v>609</v>
      </c>
      <c r="I186" s="248" t="s">
        <v>605</v>
      </c>
      <c r="J186" s="248"/>
      <c r="K186" s="289"/>
    </row>
    <row r="187" spans="2:11" ht="15" customHeight="1">
      <c r="B187" s="268"/>
      <c r="C187" s="301" t="s">
        <v>610</v>
      </c>
      <c r="D187" s="248"/>
      <c r="E187" s="248"/>
      <c r="F187" s="267" t="s">
        <v>531</v>
      </c>
      <c r="G187" s="248"/>
      <c r="H187" s="248" t="s">
        <v>611</v>
      </c>
      <c r="I187" s="248" t="s">
        <v>612</v>
      </c>
      <c r="J187" s="302" t="s">
        <v>613</v>
      </c>
      <c r="K187" s="289"/>
    </row>
    <row r="188" spans="2:11" ht="15" customHeight="1">
      <c r="B188" s="268"/>
      <c r="C188" s="253" t="s">
        <v>45</v>
      </c>
      <c r="D188" s="248"/>
      <c r="E188" s="248"/>
      <c r="F188" s="267" t="s">
        <v>525</v>
      </c>
      <c r="G188" s="248"/>
      <c r="H188" s="244" t="s">
        <v>614</v>
      </c>
      <c r="I188" s="248" t="s">
        <v>615</v>
      </c>
      <c r="J188" s="248"/>
      <c r="K188" s="289"/>
    </row>
    <row r="189" spans="2:11" ht="15" customHeight="1">
      <c r="B189" s="268"/>
      <c r="C189" s="253" t="s">
        <v>616</v>
      </c>
      <c r="D189" s="248"/>
      <c r="E189" s="248"/>
      <c r="F189" s="267" t="s">
        <v>525</v>
      </c>
      <c r="G189" s="248"/>
      <c r="H189" s="248" t="s">
        <v>617</v>
      </c>
      <c r="I189" s="248" t="s">
        <v>559</v>
      </c>
      <c r="J189" s="248"/>
      <c r="K189" s="289"/>
    </row>
    <row r="190" spans="2:11" ht="15" customHeight="1">
      <c r="B190" s="268"/>
      <c r="C190" s="253" t="s">
        <v>618</v>
      </c>
      <c r="D190" s="248"/>
      <c r="E190" s="248"/>
      <c r="F190" s="267" t="s">
        <v>525</v>
      </c>
      <c r="G190" s="248"/>
      <c r="H190" s="248" t="s">
        <v>619</v>
      </c>
      <c r="I190" s="248" t="s">
        <v>559</v>
      </c>
      <c r="J190" s="248"/>
      <c r="K190" s="289"/>
    </row>
    <row r="191" spans="2:11" ht="15" customHeight="1">
      <c r="B191" s="268"/>
      <c r="C191" s="253" t="s">
        <v>620</v>
      </c>
      <c r="D191" s="248"/>
      <c r="E191" s="248"/>
      <c r="F191" s="267" t="s">
        <v>531</v>
      </c>
      <c r="G191" s="248"/>
      <c r="H191" s="248" t="s">
        <v>621</v>
      </c>
      <c r="I191" s="248" t="s">
        <v>559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59" t="s">
        <v>622</v>
      </c>
      <c r="D197" s="359"/>
      <c r="E197" s="359"/>
      <c r="F197" s="359"/>
      <c r="G197" s="359"/>
      <c r="H197" s="359"/>
      <c r="I197" s="359"/>
      <c r="J197" s="359"/>
      <c r="K197" s="240"/>
    </row>
    <row r="198" spans="2:11" ht="25.5" customHeight="1">
      <c r="B198" s="239"/>
      <c r="C198" s="304" t="s">
        <v>623</v>
      </c>
      <c r="D198" s="304"/>
      <c r="E198" s="304"/>
      <c r="F198" s="304" t="s">
        <v>624</v>
      </c>
      <c r="G198" s="305"/>
      <c r="H198" s="358" t="s">
        <v>625</v>
      </c>
      <c r="I198" s="358"/>
      <c r="J198" s="358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615</v>
      </c>
      <c r="D200" s="248"/>
      <c r="E200" s="248"/>
      <c r="F200" s="267" t="s">
        <v>46</v>
      </c>
      <c r="G200" s="248"/>
      <c r="H200" s="356" t="s">
        <v>626</v>
      </c>
      <c r="I200" s="356"/>
      <c r="J200" s="356"/>
      <c r="K200" s="289"/>
    </row>
    <row r="201" spans="2:11" ht="15" customHeight="1">
      <c r="B201" s="268"/>
      <c r="C201" s="274"/>
      <c r="D201" s="248"/>
      <c r="E201" s="248"/>
      <c r="F201" s="267" t="s">
        <v>47</v>
      </c>
      <c r="G201" s="248"/>
      <c r="H201" s="356" t="s">
        <v>627</v>
      </c>
      <c r="I201" s="356"/>
      <c r="J201" s="356"/>
      <c r="K201" s="289"/>
    </row>
    <row r="202" spans="2:11" ht="15" customHeight="1">
      <c r="B202" s="268"/>
      <c r="C202" s="274"/>
      <c r="D202" s="248"/>
      <c r="E202" s="248"/>
      <c r="F202" s="267" t="s">
        <v>50</v>
      </c>
      <c r="G202" s="248"/>
      <c r="H202" s="356" t="s">
        <v>628</v>
      </c>
      <c r="I202" s="356"/>
      <c r="J202" s="356"/>
      <c r="K202" s="289"/>
    </row>
    <row r="203" spans="2:11" ht="15" customHeight="1">
      <c r="B203" s="268"/>
      <c r="C203" s="248"/>
      <c r="D203" s="248"/>
      <c r="E203" s="248"/>
      <c r="F203" s="267" t="s">
        <v>48</v>
      </c>
      <c r="G203" s="248"/>
      <c r="H203" s="356" t="s">
        <v>629</v>
      </c>
      <c r="I203" s="356"/>
      <c r="J203" s="356"/>
      <c r="K203" s="289"/>
    </row>
    <row r="204" spans="2:11" ht="15" customHeight="1">
      <c r="B204" s="268"/>
      <c r="C204" s="248"/>
      <c r="D204" s="248"/>
      <c r="E204" s="248"/>
      <c r="F204" s="267" t="s">
        <v>49</v>
      </c>
      <c r="G204" s="248"/>
      <c r="H204" s="356" t="s">
        <v>630</v>
      </c>
      <c r="I204" s="356"/>
      <c r="J204" s="356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571</v>
      </c>
      <c r="D206" s="248"/>
      <c r="E206" s="248"/>
      <c r="F206" s="267" t="s">
        <v>79</v>
      </c>
      <c r="G206" s="248"/>
      <c r="H206" s="356" t="s">
        <v>631</v>
      </c>
      <c r="I206" s="356"/>
      <c r="J206" s="356"/>
      <c r="K206" s="289"/>
    </row>
    <row r="207" spans="2:11" ht="15" customHeight="1">
      <c r="B207" s="268"/>
      <c r="C207" s="274"/>
      <c r="D207" s="248"/>
      <c r="E207" s="248"/>
      <c r="F207" s="267" t="s">
        <v>468</v>
      </c>
      <c r="G207" s="248"/>
      <c r="H207" s="356" t="s">
        <v>469</v>
      </c>
      <c r="I207" s="356"/>
      <c r="J207" s="356"/>
      <c r="K207" s="289"/>
    </row>
    <row r="208" spans="2:11" ht="15" customHeight="1">
      <c r="B208" s="268"/>
      <c r="C208" s="248"/>
      <c r="D208" s="248"/>
      <c r="E208" s="248"/>
      <c r="F208" s="267" t="s">
        <v>466</v>
      </c>
      <c r="G208" s="248"/>
      <c r="H208" s="356" t="s">
        <v>632</v>
      </c>
      <c r="I208" s="356"/>
      <c r="J208" s="356"/>
      <c r="K208" s="289"/>
    </row>
    <row r="209" spans="2:11" ht="15" customHeight="1">
      <c r="B209" s="306"/>
      <c r="C209" s="274"/>
      <c r="D209" s="274"/>
      <c r="E209" s="274"/>
      <c r="F209" s="267" t="s">
        <v>470</v>
      </c>
      <c r="G209" s="253"/>
      <c r="H209" s="357" t="s">
        <v>471</v>
      </c>
      <c r="I209" s="357"/>
      <c r="J209" s="357"/>
      <c r="K209" s="307"/>
    </row>
    <row r="210" spans="2:11" ht="15" customHeight="1">
      <c r="B210" s="306"/>
      <c r="C210" s="274"/>
      <c r="D210" s="274"/>
      <c r="E210" s="274"/>
      <c r="F210" s="267" t="s">
        <v>472</v>
      </c>
      <c r="G210" s="253"/>
      <c r="H210" s="357" t="s">
        <v>633</v>
      </c>
      <c r="I210" s="357"/>
      <c r="J210" s="357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595</v>
      </c>
      <c r="D212" s="274"/>
      <c r="E212" s="274"/>
      <c r="F212" s="267">
        <v>1</v>
      </c>
      <c r="G212" s="253"/>
      <c r="H212" s="357" t="s">
        <v>634</v>
      </c>
      <c r="I212" s="357"/>
      <c r="J212" s="357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57" t="s">
        <v>635</v>
      </c>
      <c r="I213" s="357"/>
      <c r="J213" s="357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57" t="s">
        <v>636</v>
      </c>
      <c r="I214" s="357"/>
      <c r="J214" s="357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57" t="s">
        <v>637</v>
      </c>
      <c r="I215" s="357"/>
      <c r="J215" s="357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L2018-76 - Stará radnice ...</vt:lpstr>
      <vt:lpstr>Pokyny pro vyplnění</vt:lpstr>
      <vt:lpstr>'L2018-76 - Stará radnice ...'!Názvy_tisku</vt:lpstr>
      <vt:lpstr>'Rekapitulace stavby'!Názvy_tisku</vt:lpstr>
      <vt:lpstr>'L2018-76 - Stará radnice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PC1\PC</dc:creator>
  <cp:lastModifiedBy>labaj</cp:lastModifiedBy>
  <dcterms:created xsi:type="dcterms:W3CDTF">2018-12-04T14:35:22Z</dcterms:created>
  <dcterms:modified xsi:type="dcterms:W3CDTF">2019-04-05T07:32:38Z</dcterms:modified>
</cp:coreProperties>
</file>